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omments2.xml" ContentType="application/vnd.openxmlformats-officedocument.spreadsheetml.comments+xml"/>
  <Override PartName="/xl/drawings/drawing37.xml" ContentType="application/vnd.openxmlformats-officedocument.drawing+xml"/>
  <Override PartName="/xl/comments3.xml" ContentType="application/vnd.openxmlformats-officedocument.spreadsheetml.comments+xml"/>
  <Override PartName="/xl/drawings/drawing38.xml" ContentType="application/vnd.openxmlformats-officedocument.drawing+xml"/>
  <Override PartName="/xl/drawings/drawing39.xml" ContentType="application/vnd.openxmlformats-officedocument.drawing+xml"/>
  <Override PartName="/xl/comments4.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omments5.xml" ContentType="application/vnd.openxmlformats-officedocument.spreadsheetml.comments+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omments6.xml" ContentType="application/vnd.openxmlformats-officedocument.spreadsheetml.comments+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01_調整グループ\01_かながわ子どもみらいプラン\05_新計画\09_案作成\15_ＨＰ掲載\"/>
    </mc:Choice>
  </mc:AlternateContent>
  <bookViews>
    <workbookView xWindow="120" yWindow="96" windowWidth="20340" windowHeight="7872" tabRatio="919" firstSheet="1" activeTab="1"/>
  </bookViews>
  <sheets>
    <sheet name="確認用" sheetId="186" state="hidden" r:id="rId1"/>
    <sheet name="01横浜市" sheetId="87" r:id="rId2"/>
    <sheet name="02川崎市" sheetId="88" r:id="rId3"/>
    <sheet name="03相模原市" sheetId="89" r:id="rId4"/>
    <sheet name="04横須賀市" sheetId="90" r:id="rId5"/>
    <sheet name="05平塚市" sheetId="91" r:id="rId6"/>
    <sheet name="06鎌倉市" sheetId="92" r:id="rId7"/>
    <sheet name="07藤沢市" sheetId="93" r:id="rId8"/>
    <sheet name="08小田原市" sheetId="94" r:id="rId9"/>
    <sheet name="09茅ヶ崎市" sheetId="95" r:id="rId10"/>
    <sheet name="10逗子市" sheetId="96" r:id="rId11"/>
    <sheet name="11三浦市" sheetId="97" r:id="rId12"/>
    <sheet name="12秦野市" sheetId="98" r:id="rId13"/>
    <sheet name="13厚木市" sheetId="99" r:id="rId14"/>
    <sheet name="14大和市" sheetId="100" r:id="rId15"/>
    <sheet name="15伊勢原市" sheetId="101" r:id="rId16"/>
    <sheet name="16海老名市" sheetId="102" r:id="rId17"/>
    <sheet name="17座間市" sheetId="103" r:id="rId18"/>
    <sheet name="18南足柄市" sheetId="104" r:id="rId19"/>
    <sheet name="19綾瀬市" sheetId="105" r:id="rId20"/>
    <sheet name="20葉山町" sheetId="106" r:id="rId21"/>
    <sheet name="21寒川町" sheetId="107" r:id="rId22"/>
    <sheet name="22大磯町" sheetId="108" r:id="rId23"/>
    <sheet name="23二宮町" sheetId="109" r:id="rId24"/>
    <sheet name="24中井町" sheetId="110" r:id="rId25"/>
    <sheet name="25大井町" sheetId="111" r:id="rId26"/>
    <sheet name="26松田町" sheetId="112" r:id="rId27"/>
    <sheet name="27山北町" sheetId="113" r:id="rId28"/>
    <sheet name="28開成町" sheetId="114" r:id="rId29"/>
    <sheet name="29箱根町" sheetId="115" r:id="rId30"/>
    <sheet name="30真鶴町" sheetId="116" r:id="rId31"/>
    <sheet name="31湯河原町" sheetId="117" r:id="rId32"/>
    <sheet name="32愛川町" sheetId="118" r:id="rId33"/>
    <sheet name="33清川村" sheetId="119" r:id="rId34"/>
    <sheet name="1横浜市総括表" sheetId="120" state="hidden" r:id="rId35"/>
    <sheet name="2川崎市総括表" sheetId="121" state="hidden" r:id="rId36"/>
    <sheet name="3相模原市総括表" sheetId="122" state="hidden" r:id="rId37"/>
    <sheet name="4横須賀市総括表" sheetId="123" state="hidden" r:id="rId38"/>
    <sheet name="5平塚市総括表" sheetId="124" state="hidden" r:id="rId39"/>
    <sheet name="6鎌倉市総括表" sheetId="125" state="hidden" r:id="rId40"/>
    <sheet name="7藤沢市総括表" sheetId="126" state="hidden" r:id="rId41"/>
    <sheet name="8小田原市総括表" sheetId="127" state="hidden" r:id="rId42"/>
    <sheet name="9茅ヶ崎市総括表" sheetId="128" state="hidden" r:id="rId43"/>
    <sheet name="10逗子市総括表" sheetId="129" state="hidden" r:id="rId44"/>
    <sheet name="11三浦市総括表" sheetId="130" state="hidden" r:id="rId45"/>
    <sheet name="12秦野市総括表" sheetId="131" state="hidden" r:id="rId46"/>
    <sheet name="13厚木市総括表" sheetId="132" state="hidden" r:id="rId47"/>
    <sheet name="14大和市総括表" sheetId="133" state="hidden" r:id="rId48"/>
    <sheet name="15伊勢原市総括表" sheetId="134" state="hidden" r:id="rId49"/>
    <sheet name="16海老名市総括表" sheetId="135" state="hidden" r:id="rId50"/>
    <sheet name="17座間市総括表" sheetId="136" state="hidden" r:id="rId51"/>
    <sheet name="18南足柄市総括表" sheetId="137" state="hidden" r:id="rId52"/>
    <sheet name="19綾瀬市総括表" sheetId="138" state="hidden" r:id="rId53"/>
    <sheet name="20葉山町総括表" sheetId="139" state="hidden" r:id="rId54"/>
    <sheet name="21寒川町総括表" sheetId="140" state="hidden" r:id="rId55"/>
    <sheet name="22大磯町総括表" sheetId="141" state="hidden" r:id="rId56"/>
    <sheet name="23二宮町総括表" sheetId="142" state="hidden" r:id="rId57"/>
    <sheet name="24中井町総括表" sheetId="143" state="hidden" r:id="rId58"/>
    <sheet name="25大井町総括表" sheetId="144" state="hidden" r:id="rId59"/>
    <sheet name="26松田町総括表" sheetId="145" state="hidden" r:id="rId60"/>
    <sheet name="27山北町総括表" sheetId="146" state="hidden" r:id="rId61"/>
    <sheet name="28開成町総括表" sheetId="147" state="hidden" r:id="rId62"/>
    <sheet name="29箱根町総括表" sheetId="148" state="hidden" r:id="rId63"/>
    <sheet name="30真鶴町総括表" sheetId="149" state="hidden" r:id="rId64"/>
    <sheet name="31湯河原町総括表" sheetId="150" state="hidden" r:id="rId65"/>
    <sheet name="32愛川町総括表" sheetId="151" state="hidden" r:id="rId66"/>
    <sheet name="33清川村総括表" sheetId="152" state="hidden" r:id="rId67"/>
    <sheet name="1横浜市" sheetId="153" state="hidden" r:id="rId68"/>
    <sheet name="2川崎市" sheetId="154" state="hidden" r:id="rId69"/>
    <sheet name="3相模原市" sheetId="155" state="hidden" r:id="rId70"/>
    <sheet name="4横須賀市" sheetId="156" state="hidden" r:id="rId71"/>
    <sheet name="5平塚市" sheetId="157" state="hidden" r:id="rId72"/>
    <sheet name="6鎌倉市" sheetId="158" state="hidden" r:id="rId73"/>
    <sheet name="7藤沢市" sheetId="159" state="hidden" r:id="rId74"/>
    <sheet name="8小田原市" sheetId="160" state="hidden" r:id="rId75"/>
    <sheet name="9茅ヶ崎市" sheetId="161" state="hidden" r:id="rId76"/>
    <sheet name="10逗子市 (2)" sheetId="162" state="hidden" r:id="rId77"/>
    <sheet name="11三浦市 (2)" sheetId="163" state="hidden" r:id="rId78"/>
    <sheet name="12秦野市 (2)" sheetId="164" state="hidden" r:id="rId79"/>
    <sheet name="13厚木市 (2)" sheetId="165" state="hidden" r:id="rId80"/>
    <sheet name="14大和市 (2)" sheetId="166" state="hidden" r:id="rId81"/>
    <sheet name="15伊勢原市 (2)" sheetId="167" state="hidden" r:id="rId82"/>
    <sheet name="16海老名市 (2)" sheetId="168" state="hidden" r:id="rId83"/>
    <sheet name="17座間市 (2)" sheetId="169" state="hidden" r:id="rId84"/>
    <sheet name="18南足柄市 (2)" sheetId="170" state="hidden" r:id="rId85"/>
    <sheet name="19綾瀬市 (2)" sheetId="171" state="hidden" r:id="rId86"/>
    <sheet name="20葉山町 (2)" sheetId="172" state="hidden" r:id="rId87"/>
    <sheet name="21寒川町 (2)" sheetId="173" state="hidden" r:id="rId88"/>
    <sheet name="22大磯町 (2)" sheetId="174" state="hidden" r:id="rId89"/>
    <sheet name="23二宮町 (2)" sheetId="175" state="hidden" r:id="rId90"/>
    <sheet name="24中井町 (2)" sheetId="176" state="hidden" r:id="rId91"/>
    <sheet name="25大井町 (2)" sheetId="177" state="hidden" r:id="rId92"/>
    <sheet name="26松田町 (2)" sheetId="178" state="hidden" r:id="rId93"/>
    <sheet name="27山北町 (2)" sheetId="179" state="hidden" r:id="rId94"/>
    <sheet name="28開成町 (2)" sheetId="180" state="hidden" r:id="rId95"/>
    <sheet name="29箱根町 (2)" sheetId="181" state="hidden" r:id="rId96"/>
    <sheet name="30真鶴町 (2)" sheetId="182" state="hidden" r:id="rId97"/>
    <sheet name="31湯河原町 (2)" sheetId="183" state="hidden" r:id="rId98"/>
    <sheet name="32愛川町 (2)" sheetId="184" state="hidden" r:id="rId99"/>
    <sheet name="33清川村 (2)" sheetId="185" state="hidden" r:id="rId100"/>
  </sheets>
  <externalReferences>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s>
  <definedNames>
    <definedName name="_xlnm.Print_Area" localSheetId="1">'01横浜市'!$A$1:$R$46</definedName>
    <definedName name="_xlnm.Print_Area" localSheetId="2">'02川崎市'!$A$1:$R$46</definedName>
    <definedName name="_xlnm.Print_Area" localSheetId="3">'03相模原市'!$A$1:$R$46</definedName>
    <definedName name="_xlnm.Print_Area" localSheetId="4">'04横須賀市'!$A$1:$R$46</definedName>
    <definedName name="_xlnm.Print_Area" localSheetId="5">'05平塚市'!$A$1:$R$46</definedName>
    <definedName name="_xlnm.Print_Area" localSheetId="6">'06鎌倉市'!$A$1:$R$46</definedName>
    <definedName name="_xlnm.Print_Area" localSheetId="7">'07藤沢市'!$A$1:$R$46</definedName>
    <definedName name="_xlnm.Print_Area" localSheetId="8">'08小田原市'!$A$1:$R$46</definedName>
    <definedName name="_xlnm.Print_Area" localSheetId="9">'09茅ヶ崎市'!$A$1:$R$46</definedName>
    <definedName name="_xlnm.Print_Area" localSheetId="10">'10逗子市'!$A$1:$R$46</definedName>
    <definedName name="_xlnm.Print_Area" localSheetId="76">'10逗子市 (2)'!$A$1:$AF$28</definedName>
    <definedName name="_xlnm.Print_Area" localSheetId="43">'10逗子市総括表'!$A$1:$I$52</definedName>
    <definedName name="_xlnm.Print_Area" localSheetId="11">'11三浦市'!$A$1:$R$46</definedName>
    <definedName name="_xlnm.Print_Area" localSheetId="77">'11三浦市 (2)'!$A$1:$AF$28</definedName>
    <definedName name="_xlnm.Print_Area" localSheetId="44">'11三浦市総括表'!$A$1:$I$52</definedName>
    <definedName name="_xlnm.Print_Area" localSheetId="12">'12秦野市'!$A$1:$R$46</definedName>
    <definedName name="_xlnm.Print_Area" localSheetId="78">'12秦野市 (2)'!$A$1:$AF$28</definedName>
    <definedName name="_xlnm.Print_Area" localSheetId="45">'12秦野市総括表'!$A$1:$I$52</definedName>
    <definedName name="_xlnm.Print_Area" localSheetId="13">'13厚木市'!$A$1:$R$46</definedName>
    <definedName name="_xlnm.Print_Area" localSheetId="79">'13厚木市 (2)'!$A$1:$AF$28</definedName>
    <definedName name="_xlnm.Print_Area" localSheetId="46">'13厚木市総括表'!$A$1:$I$52</definedName>
    <definedName name="_xlnm.Print_Area" localSheetId="14">'14大和市'!$A$1:$R$46</definedName>
    <definedName name="_xlnm.Print_Area" localSheetId="80">'14大和市 (2)'!$A$1:$AF$28</definedName>
    <definedName name="_xlnm.Print_Area" localSheetId="47">'14大和市総括表'!$A$1:$I$52</definedName>
    <definedName name="_xlnm.Print_Area" localSheetId="15">'15伊勢原市'!$A$1:$R$46</definedName>
    <definedName name="_xlnm.Print_Area" localSheetId="81">'15伊勢原市 (2)'!$A$1:$AF$28</definedName>
    <definedName name="_xlnm.Print_Area" localSheetId="48">'15伊勢原市総括表'!$A$1:$I$52</definedName>
    <definedName name="_xlnm.Print_Area" localSheetId="16">'16海老名市'!$A$1:$R$46</definedName>
    <definedName name="_xlnm.Print_Area" localSheetId="82">'16海老名市 (2)'!$A$1:$AF$28</definedName>
    <definedName name="_xlnm.Print_Area" localSheetId="49">'16海老名市総括表'!$A$1:$I$52</definedName>
    <definedName name="_xlnm.Print_Area" localSheetId="17">'17座間市'!$A$1:$R$46</definedName>
    <definedName name="_xlnm.Print_Area" localSheetId="83">'17座間市 (2)'!$A$1:$AF$28</definedName>
    <definedName name="_xlnm.Print_Area" localSheetId="50">'17座間市総括表'!$A$1:$I$52</definedName>
    <definedName name="_xlnm.Print_Area" localSheetId="18">'18南足柄市'!$A$1:$R$46</definedName>
    <definedName name="_xlnm.Print_Area" localSheetId="84">'18南足柄市 (2)'!$A$1:$AF$28</definedName>
    <definedName name="_xlnm.Print_Area" localSheetId="51">'18南足柄市総括表'!$A$1:$I$52</definedName>
    <definedName name="_xlnm.Print_Area" localSheetId="19">'19綾瀬市'!$A$1:$R$46</definedName>
    <definedName name="_xlnm.Print_Area" localSheetId="85">'19綾瀬市 (2)'!$A$1:$AF$28</definedName>
    <definedName name="_xlnm.Print_Area" localSheetId="52">'19綾瀬市総括表'!$A$1:$I$52</definedName>
    <definedName name="_xlnm.Print_Area" localSheetId="67">'1横浜市'!$A$1:$AF$28</definedName>
    <definedName name="_xlnm.Print_Area" localSheetId="34">'1横浜市総括表'!$A$1:$I$52</definedName>
    <definedName name="_xlnm.Print_Area" localSheetId="20">'20葉山町'!$A$1:$R$46</definedName>
    <definedName name="_xlnm.Print_Area" localSheetId="86">'20葉山町 (2)'!$A$1:$AF$28</definedName>
    <definedName name="_xlnm.Print_Area" localSheetId="53">'20葉山町総括表'!$A$1:$I$52</definedName>
    <definedName name="_xlnm.Print_Area" localSheetId="21">'21寒川町'!$A$1:$R$46</definedName>
    <definedName name="_xlnm.Print_Area" localSheetId="87">'21寒川町 (2)'!$A$1:$AF$28</definedName>
    <definedName name="_xlnm.Print_Area" localSheetId="54">'21寒川町総括表'!$A$1:$I$52</definedName>
    <definedName name="_xlnm.Print_Area" localSheetId="22">'22大磯町'!$A$1:$R$46</definedName>
    <definedName name="_xlnm.Print_Area" localSheetId="88">'22大磯町 (2)'!$A$1:$AF$28</definedName>
    <definedName name="_xlnm.Print_Area" localSheetId="55">'22大磯町総括表'!$A$1:$I$52</definedName>
    <definedName name="_xlnm.Print_Area" localSheetId="23">'23二宮町'!$A$1:$R$46</definedName>
    <definedName name="_xlnm.Print_Area" localSheetId="89">'23二宮町 (2)'!$A$1:$AF$28</definedName>
    <definedName name="_xlnm.Print_Area" localSheetId="56">'23二宮町総括表'!$A$1:$I$52</definedName>
    <definedName name="_xlnm.Print_Area" localSheetId="24">'24中井町'!$A$1:$R$46</definedName>
    <definedName name="_xlnm.Print_Area" localSheetId="90">'24中井町 (2)'!$A$1:$AF$28</definedName>
    <definedName name="_xlnm.Print_Area" localSheetId="57">'24中井町総括表'!$A$1:$I$52</definedName>
    <definedName name="_xlnm.Print_Area" localSheetId="25">'25大井町'!$A$1:$R$46</definedName>
    <definedName name="_xlnm.Print_Area" localSheetId="91">'25大井町 (2)'!$A$1:$AF$28</definedName>
    <definedName name="_xlnm.Print_Area" localSheetId="58">'25大井町総括表'!$A$1:$I$52</definedName>
    <definedName name="_xlnm.Print_Area" localSheetId="26">'26松田町'!$A$1:$R$46</definedName>
    <definedName name="_xlnm.Print_Area" localSheetId="92">'26松田町 (2)'!$A$1:$AF$28</definedName>
    <definedName name="_xlnm.Print_Area" localSheetId="59">'26松田町総括表'!$A$1:$H$52</definedName>
    <definedName name="_xlnm.Print_Area" localSheetId="27">'27山北町'!$A$1:$R$46</definedName>
    <definedName name="_xlnm.Print_Area" localSheetId="93">'27山北町 (2)'!$A$1:$AF$28</definedName>
    <definedName name="_xlnm.Print_Area" localSheetId="60">'27山北町総括表'!$A$1:$I$52</definedName>
    <definedName name="_xlnm.Print_Area" localSheetId="28">'28開成町'!$A$1:$R$46</definedName>
    <definedName name="_xlnm.Print_Area" localSheetId="94">'28開成町 (2)'!$A$1:$AF$28</definedName>
    <definedName name="_xlnm.Print_Area" localSheetId="61">'28開成町総括表'!$A$1:$I$52</definedName>
    <definedName name="_xlnm.Print_Area" localSheetId="29">'29箱根町'!$A$1:$R$46</definedName>
    <definedName name="_xlnm.Print_Area" localSheetId="95">'29箱根町 (2)'!$A$1:$AF$28</definedName>
    <definedName name="_xlnm.Print_Area" localSheetId="62">'29箱根町総括表'!$A$1:$I$52</definedName>
    <definedName name="_xlnm.Print_Area" localSheetId="68">'2川崎市'!$A$1:$AF$28</definedName>
    <definedName name="_xlnm.Print_Area" localSheetId="35">'2川崎市総括表'!$A$1:$I$52</definedName>
    <definedName name="_xlnm.Print_Area" localSheetId="30">'30真鶴町'!$A$1:$R$46</definedName>
    <definedName name="_xlnm.Print_Area" localSheetId="96">'30真鶴町 (2)'!$A$1:$AF$28</definedName>
    <definedName name="_xlnm.Print_Area" localSheetId="63">'30真鶴町総括表'!$A$1:$I$52</definedName>
    <definedName name="_xlnm.Print_Area" localSheetId="31">'31湯河原町'!$A$1:$R$46</definedName>
    <definedName name="_xlnm.Print_Area" localSheetId="97">'31湯河原町 (2)'!$A$1:$AF$28</definedName>
    <definedName name="_xlnm.Print_Area" localSheetId="64">'31湯河原町総括表'!$A$1:$I$52</definedName>
    <definedName name="_xlnm.Print_Area" localSheetId="32">'32愛川町'!$A$1:$R$46</definedName>
    <definedName name="_xlnm.Print_Area" localSheetId="98">'32愛川町 (2)'!$A$1:$AF$28</definedName>
    <definedName name="_xlnm.Print_Area" localSheetId="65">'32愛川町総括表'!$A$1:$I$52</definedName>
    <definedName name="_xlnm.Print_Area" localSheetId="33">'33清川村'!$A$1:$R$46</definedName>
    <definedName name="_xlnm.Print_Area" localSheetId="99">'33清川村 (2)'!$A$1:$AF$28</definedName>
    <definedName name="_xlnm.Print_Area" localSheetId="66">'33清川村総括表'!$A$1:$I$52</definedName>
    <definedName name="_xlnm.Print_Area" localSheetId="69">'3相模原市'!$A$1:$AF$28</definedName>
    <definedName name="_xlnm.Print_Area" localSheetId="36">'3相模原市総括表'!$A$1:$I$52</definedName>
    <definedName name="_xlnm.Print_Area" localSheetId="70">'4横須賀市'!$A$1:$AF$28</definedName>
    <definedName name="_xlnm.Print_Area" localSheetId="37">'4横須賀市総括表'!$A$1:$I$52</definedName>
    <definedName name="_xlnm.Print_Area" localSheetId="71">'5平塚市'!$A$1:$AF$28</definedName>
    <definedName name="_xlnm.Print_Area" localSheetId="38">'5平塚市総括表'!$A$1:$I$52</definedName>
    <definedName name="_xlnm.Print_Area" localSheetId="72">'6鎌倉市'!$A$1:$AF$28</definedName>
    <definedName name="_xlnm.Print_Area" localSheetId="39">'6鎌倉市総括表'!$A$1:$I$52</definedName>
    <definedName name="_xlnm.Print_Area" localSheetId="73">'7藤沢市'!$A$1:$AF$28</definedName>
    <definedName name="_xlnm.Print_Area" localSheetId="40">'7藤沢市総括表'!$A$1:$I$52</definedName>
    <definedName name="_xlnm.Print_Area" localSheetId="74">'8小田原市'!$A$1:$AF$28</definedName>
    <definedName name="_xlnm.Print_Area" localSheetId="41">'8小田原市総括表'!$A$1:$I$52</definedName>
    <definedName name="_xlnm.Print_Area" localSheetId="75">'9茅ヶ崎市'!$A$1:$AF$28</definedName>
    <definedName name="_xlnm.Print_Area" localSheetId="42">'9茅ヶ崎市総括表'!$A$1:$I$52</definedName>
    <definedName name="_xlnm.Print_Area" localSheetId="0">確認用!$A$1:$R$46</definedName>
    <definedName name="_xlnm.Print_Titles" localSheetId="76">'10逗子市 (2)'!$A:$B,'10逗子市 (2)'!$1:$1</definedName>
    <definedName name="_xlnm.Print_Titles" localSheetId="77">'11三浦市 (2)'!$A:$B,'11三浦市 (2)'!$1:$1</definedName>
    <definedName name="_xlnm.Print_Titles" localSheetId="78">'12秦野市 (2)'!$A:$B,'12秦野市 (2)'!$1:$1</definedName>
    <definedName name="_xlnm.Print_Titles" localSheetId="79">'13厚木市 (2)'!$A:$B,'13厚木市 (2)'!$1:$1</definedName>
    <definedName name="_xlnm.Print_Titles" localSheetId="80">'14大和市 (2)'!$A:$B,'14大和市 (2)'!$1:$1</definedName>
    <definedName name="_xlnm.Print_Titles" localSheetId="81">'15伊勢原市 (2)'!$A:$B,'15伊勢原市 (2)'!$1:$1</definedName>
    <definedName name="_xlnm.Print_Titles" localSheetId="82">'16海老名市 (2)'!$A:$B,'16海老名市 (2)'!$1:$1</definedName>
    <definedName name="_xlnm.Print_Titles" localSheetId="83">'17座間市 (2)'!$A:$B,'17座間市 (2)'!$1:$1</definedName>
    <definedName name="_xlnm.Print_Titles" localSheetId="84">'18南足柄市 (2)'!$A:$B,'18南足柄市 (2)'!$1:$1</definedName>
    <definedName name="_xlnm.Print_Titles" localSheetId="85">'19綾瀬市 (2)'!$A:$B,'19綾瀬市 (2)'!$1:$1</definedName>
    <definedName name="_xlnm.Print_Titles" localSheetId="67">'1横浜市'!$A:$B,'1横浜市'!$1:$1</definedName>
    <definedName name="_xlnm.Print_Titles" localSheetId="86">'20葉山町 (2)'!$A:$B,'20葉山町 (2)'!$1:$1</definedName>
    <definedName name="_xlnm.Print_Titles" localSheetId="87">'21寒川町 (2)'!$A:$B,'21寒川町 (2)'!$1:$1</definedName>
    <definedName name="_xlnm.Print_Titles" localSheetId="88">'22大磯町 (2)'!$A:$B,'22大磯町 (2)'!$1:$1</definedName>
    <definedName name="_xlnm.Print_Titles" localSheetId="89">'23二宮町 (2)'!$A:$B,'23二宮町 (2)'!$1:$1</definedName>
    <definedName name="_xlnm.Print_Titles" localSheetId="90">'24中井町 (2)'!$A:$B,'24中井町 (2)'!$1:$1</definedName>
    <definedName name="_xlnm.Print_Titles" localSheetId="91">'25大井町 (2)'!$A:$B,'25大井町 (2)'!$1:$1</definedName>
    <definedName name="_xlnm.Print_Titles" localSheetId="92">'26松田町 (2)'!$A:$B,'26松田町 (2)'!$1:$1</definedName>
    <definedName name="_xlnm.Print_Titles" localSheetId="93">'27山北町 (2)'!$A:$B,'27山北町 (2)'!$1:$1</definedName>
    <definedName name="_xlnm.Print_Titles" localSheetId="94">'28開成町 (2)'!$A:$B,'28開成町 (2)'!$1:$1</definedName>
    <definedName name="_xlnm.Print_Titles" localSheetId="95">'29箱根町 (2)'!$A:$B,'29箱根町 (2)'!$1:$1</definedName>
    <definedName name="_xlnm.Print_Titles" localSheetId="68">'2川崎市'!$A:$B,'2川崎市'!$1:$1</definedName>
    <definedName name="_xlnm.Print_Titles" localSheetId="96">'30真鶴町 (2)'!$A:$B,'30真鶴町 (2)'!$1:$1</definedName>
    <definedName name="_xlnm.Print_Titles" localSheetId="97">'31湯河原町 (2)'!$A:$B,'31湯河原町 (2)'!$1:$1</definedName>
    <definedName name="_xlnm.Print_Titles" localSheetId="98">'32愛川町 (2)'!$A:$B,'32愛川町 (2)'!$1:$1</definedName>
    <definedName name="_xlnm.Print_Titles" localSheetId="99">'33清川村 (2)'!$A:$B,'33清川村 (2)'!$1:$1</definedName>
    <definedName name="_xlnm.Print_Titles" localSheetId="69">'3相模原市'!$A:$B,'3相模原市'!$1:$1</definedName>
    <definedName name="_xlnm.Print_Titles" localSheetId="70">'4横須賀市'!$A:$B,'4横須賀市'!$1:$1</definedName>
    <definedName name="_xlnm.Print_Titles" localSheetId="71">'5平塚市'!$A:$B,'5平塚市'!$1:$1</definedName>
    <definedName name="_xlnm.Print_Titles" localSheetId="72">'6鎌倉市'!$A:$B,'6鎌倉市'!$1:$1</definedName>
    <definedName name="_xlnm.Print_Titles" localSheetId="73">'7藤沢市'!$A:$B,'7藤沢市'!$1:$1</definedName>
    <definedName name="_xlnm.Print_Titles" localSheetId="74">'8小田原市'!$A:$B,'8小田原市'!$1:$1</definedName>
    <definedName name="_xlnm.Print_Titles" localSheetId="75">'9茅ヶ崎市'!$A:$B,'9茅ヶ崎市'!$1:$1</definedName>
  </definedNames>
  <calcPr calcId="162913"/>
</workbook>
</file>

<file path=xl/calcChain.xml><?xml version="1.0" encoding="utf-8"?>
<calcChain xmlns="http://schemas.openxmlformats.org/spreadsheetml/2006/main">
  <c r="K46" i="186" l="1"/>
  <c r="J46" i="186"/>
  <c r="I46" i="186"/>
  <c r="H46" i="186"/>
  <c r="G46" i="186"/>
  <c r="F46" i="186"/>
  <c r="E46" i="186"/>
  <c r="K45" i="186"/>
  <c r="J45" i="186"/>
  <c r="I45" i="186"/>
  <c r="H45" i="186"/>
  <c r="G45" i="186"/>
  <c r="F45" i="186"/>
  <c r="E45" i="186"/>
  <c r="K44" i="186"/>
  <c r="J44" i="186"/>
  <c r="I44" i="186"/>
  <c r="H44" i="186"/>
  <c r="G44" i="186"/>
  <c r="F44" i="186"/>
  <c r="E44" i="186"/>
  <c r="K43" i="186"/>
  <c r="J43" i="186"/>
  <c r="I43" i="186"/>
  <c r="H43" i="186"/>
  <c r="G43" i="186"/>
  <c r="F43" i="186"/>
  <c r="E43" i="186"/>
  <c r="K42" i="186"/>
  <c r="J42" i="186"/>
  <c r="I42" i="186"/>
  <c r="P42" i="186" s="1"/>
  <c r="H42" i="186"/>
  <c r="G42" i="186"/>
  <c r="F42" i="186"/>
  <c r="E42" i="186"/>
  <c r="K41" i="186"/>
  <c r="J41" i="186"/>
  <c r="I41" i="186"/>
  <c r="H41" i="186"/>
  <c r="G41" i="186"/>
  <c r="F41" i="186"/>
  <c r="E41" i="186"/>
  <c r="K40" i="186"/>
  <c r="J40" i="186"/>
  <c r="I40" i="186"/>
  <c r="H40" i="186"/>
  <c r="G40" i="186"/>
  <c r="F40" i="186"/>
  <c r="E40" i="186"/>
  <c r="K39" i="186"/>
  <c r="J39" i="186"/>
  <c r="I39" i="186"/>
  <c r="H39" i="186"/>
  <c r="G39" i="186"/>
  <c r="F39" i="186"/>
  <c r="E39" i="186"/>
  <c r="K38" i="186"/>
  <c r="J38" i="186"/>
  <c r="I38" i="186"/>
  <c r="H38" i="186"/>
  <c r="G38" i="186"/>
  <c r="F38" i="186"/>
  <c r="E38" i="186"/>
  <c r="K37" i="186"/>
  <c r="J37" i="186"/>
  <c r="I37" i="186"/>
  <c r="H37" i="186"/>
  <c r="G37" i="186"/>
  <c r="F37" i="186"/>
  <c r="E37" i="186"/>
  <c r="R31" i="186"/>
  <c r="Q31" i="186"/>
  <c r="P31" i="186"/>
  <c r="O31" i="186"/>
  <c r="N31" i="186"/>
  <c r="M31" i="186"/>
  <c r="L31" i="186"/>
  <c r="R30" i="186"/>
  <c r="Q30" i="186"/>
  <c r="P30" i="186"/>
  <c r="O30" i="186"/>
  <c r="N30" i="186"/>
  <c r="M30" i="186"/>
  <c r="L30" i="186"/>
  <c r="R29" i="186"/>
  <c r="Q29" i="186"/>
  <c r="P29" i="186"/>
  <c r="O29" i="186"/>
  <c r="N29" i="186"/>
  <c r="M29" i="186"/>
  <c r="L29" i="186"/>
  <c r="R28" i="186"/>
  <c r="Q28" i="186"/>
  <c r="P28" i="186"/>
  <c r="O28" i="186"/>
  <c r="N28" i="186"/>
  <c r="M28" i="186"/>
  <c r="L28" i="186"/>
  <c r="R27" i="186"/>
  <c r="Q27" i="186"/>
  <c r="P27" i="186"/>
  <c r="O27" i="186"/>
  <c r="N27" i="186"/>
  <c r="M27" i="186"/>
  <c r="L27" i="186"/>
  <c r="R26" i="186"/>
  <c r="Q26" i="186"/>
  <c r="P26" i="186"/>
  <c r="O26" i="186"/>
  <c r="N26" i="186"/>
  <c r="M26" i="186"/>
  <c r="L26" i="186"/>
  <c r="R25" i="186"/>
  <c r="Q25" i="186"/>
  <c r="P25" i="186"/>
  <c r="O25" i="186"/>
  <c r="N25" i="186"/>
  <c r="M25" i="186"/>
  <c r="L25" i="186"/>
  <c r="R24" i="186"/>
  <c r="Q24" i="186"/>
  <c r="P24" i="186"/>
  <c r="O24" i="186"/>
  <c r="N24" i="186"/>
  <c r="M24" i="186"/>
  <c r="L24" i="186"/>
  <c r="R23" i="186"/>
  <c r="Q23" i="186"/>
  <c r="P23" i="186"/>
  <c r="O23" i="186"/>
  <c r="N23" i="186"/>
  <c r="M23" i="186"/>
  <c r="L23" i="186"/>
  <c r="R22" i="186"/>
  <c r="Q22" i="186"/>
  <c r="P22" i="186"/>
  <c r="O22" i="186"/>
  <c r="N22" i="186"/>
  <c r="M22" i="186"/>
  <c r="L22" i="186"/>
  <c r="K31" i="186"/>
  <c r="J31" i="186"/>
  <c r="I31" i="186"/>
  <c r="H31" i="186"/>
  <c r="G31" i="186"/>
  <c r="F31" i="186"/>
  <c r="E31" i="186"/>
  <c r="K30" i="186"/>
  <c r="J30" i="186"/>
  <c r="I30" i="186"/>
  <c r="H30" i="186"/>
  <c r="G30" i="186"/>
  <c r="F30" i="186"/>
  <c r="E30" i="186"/>
  <c r="K29" i="186"/>
  <c r="J29" i="186"/>
  <c r="I29" i="186"/>
  <c r="H29" i="186"/>
  <c r="G29" i="186"/>
  <c r="F29" i="186"/>
  <c r="E29" i="186"/>
  <c r="K28" i="186"/>
  <c r="J28" i="186"/>
  <c r="I28" i="186"/>
  <c r="H28" i="186"/>
  <c r="G28" i="186"/>
  <c r="F28" i="186"/>
  <c r="E28" i="186"/>
  <c r="K27" i="186"/>
  <c r="J27" i="186"/>
  <c r="I27" i="186"/>
  <c r="H27" i="186"/>
  <c r="G27" i="186"/>
  <c r="F27" i="186"/>
  <c r="E27" i="186"/>
  <c r="K26" i="186"/>
  <c r="J26" i="186"/>
  <c r="I26" i="186"/>
  <c r="H26" i="186"/>
  <c r="G26" i="186"/>
  <c r="F26" i="186"/>
  <c r="E26" i="186"/>
  <c r="K25" i="186"/>
  <c r="J25" i="186"/>
  <c r="I25" i="186"/>
  <c r="H25" i="186"/>
  <c r="G25" i="186"/>
  <c r="F25" i="186"/>
  <c r="E25" i="186"/>
  <c r="K24" i="186"/>
  <c r="J24" i="186"/>
  <c r="I24" i="186"/>
  <c r="H24" i="186"/>
  <c r="G24" i="186"/>
  <c r="F24" i="186"/>
  <c r="E24" i="186"/>
  <c r="K23" i="186"/>
  <c r="J23" i="186"/>
  <c r="I23" i="186"/>
  <c r="H23" i="186"/>
  <c r="G23" i="186"/>
  <c r="F23" i="186"/>
  <c r="E23" i="186"/>
  <c r="K22" i="186"/>
  <c r="J22" i="186"/>
  <c r="I22" i="186"/>
  <c r="H22" i="186"/>
  <c r="G22" i="186"/>
  <c r="F22" i="186"/>
  <c r="E22" i="186"/>
  <c r="L8" i="186"/>
  <c r="M8" i="186"/>
  <c r="N8" i="186"/>
  <c r="O8" i="186"/>
  <c r="P8" i="186"/>
  <c r="Q8" i="186"/>
  <c r="R8" i="186"/>
  <c r="L9" i="186"/>
  <c r="M9" i="186"/>
  <c r="N9" i="186"/>
  <c r="O9" i="186"/>
  <c r="P9" i="186"/>
  <c r="Q9" i="186"/>
  <c r="R9" i="186"/>
  <c r="L10" i="186"/>
  <c r="M10" i="186"/>
  <c r="N10" i="186"/>
  <c r="O10" i="186"/>
  <c r="P10" i="186"/>
  <c r="Q10" i="186"/>
  <c r="R10" i="186"/>
  <c r="L11" i="186"/>
  <c r="M11" i="186"/>
  <c r="N11" i="186"/>
  <c r="O11" i="186"/>
  <c r="P11" i="186"/>
  <c r="Q11" i="186"/>
  <c r="R11" i="186"/>
  <c r="L12" i="186"/>
  <c r="M12" i="186"/>
  <c r="N12" i="186"/>
  <c r="O12" i="186"/>
  <c r="P12" i="186"/>
  <c r="Q12" i="186"/>
  <c r="R12" i="186"/>
  <c r="L13" i="186"/>
  <c r="M13" i="186"/>
  <c r="N13" i="186"/>
  <c r="O13" i="186"/>
  <c r="P13" i="186"/>
  <c r="Q13" i="186"/>
  <c r="R13" i="186"/>
  <c r="L14" i="186"/>
  <c r="M14" i="186"/>
  <c r="N14" i="186"/>
  <c r="O14" i="186"/>
  <c r="P14" i="186"/>
  <c r="Q14" i="186"/>
  <c r="R14" i="186"/>
  <c r="L15" i="186"/>
  <c r="M15" i="186"/>
  <c r="N15" i="186"/>
  <c r="O15" i="186"/>
  <c r="P15" i="186"/>
  <c r="Q15" i="186"/>
  <c r="R15" i="186"/>
  <c r="L16" i="186"/>
  <c r="M16" i="186"/>
  <c r="N16" i="186"/>
  <c r="O16" i="186"/>
  <c r="P16" i="186"/>
  <c r="Q16" i="186"/>
  <c r="R16" i="186"/>
  <c r="M7" i="186"/>
  <c r="N7" i="186"/>
  <c r="O7" i="186"/>
  <c r="P7" i="186"/>
  <c r="Q7" i="186"/>
  <c r="R7" i="186"/>
  <c r="L7" i="186"/>
  <c r="E8" i="186"/>
  <c r="F8" i="186"/>
  <c r="G8" i="186"/>
  <c r="H8" i="186"/>
  <c r="I8" i="186"/>
  <c r="J8" i="186"/>
  <c r="K8" i="186"/>
  <c r="E9" i="186"/>
  <c r="F9" i="186"/>
  <c r="G9" i="186"/>
  <c r="H9" i="186"/>
  <c r="I9" i="186"/>
  <c r="J9" i="186"/>
  <c r="K9" i="186"/>
  <c r="E10" i="186"/>
  <c r="L40" i="186" s="1"/>
  <c r="F10" i="186"/>
  <c r="G10" i="186"/>
  <c r="H10" i="186"/>
  <c r="I10" i="186"/>
  <c r="J10" i="186"/>
  <c r="K10" i="186"/>
  <c r="E11" i="186"/>
  <c r="F11" i="186"/>
  <c r="M41" i="186" s="1"/>
  <c r="G11" i="186"/>
  <c r="H11" i="186"/>
  <c r="I11" i="186"/>
  <c r="J11" i="186"/>
  <c r="K11" i="186"/>
  <c r="E12" i="186"/>
  <c r="F12" i="186"/>
  <c r="G12" i="186"/>
  <c r="N42" i="186" s="1"/>
  <c r="H12" i="186"/>
  <c r="I12" i="186"/>
  <c r="J12" i="186"/>
  <c r="K12" i="186"/>
  <c r="E13" i="186"/>
  <c r="F13" i="186"/>
  <c r="G13" i="186"/>
  <c r="H13" i="186"/>
  <c r="O43" i="186" s="1"/>
  <c r="I13" i="186"/>
  <c r="J13" i="186"/>
  <c r="K13" i="186"/>
  <c r="E14" i="186"/>
  <c r="F14" i="186"/>
  <c r="G14" i="186"/>
  <c r="H14" i="186"/>
  <c r="I14" i="186"/>
  <c r="P44" i="186" s="1"/>
  <c r="J14" i="186"/>
  <c r="K14" i="186"/>
  <c r="E15" i="186"/>
  <c r="F15" i="186"/>
  <c r="G15" i="186"/>
  <c r="H15" i="186"/>
  <c r="I15" i="186"/>
  <c r="J15" i="186"/>
  <c r="K15" i="186"/>
  <c r="E16" i="186"/>
  <c r="F16" i="186"/>
  <c r="G16" i="186"/>
  <c r="H16" i="186"/>
  <c r="I16" i="186"/>
  <c r="J16" i="186"/>
  <c r="K16" i="186"/>
  <c r="F7" i="186"/>
  <c r="G7" i="186"/>
  <c r="H7" i="186"/>
  <c r="I7" i="186"/>
  <c r="J7" i="186"/>
  <c r="K7" i="186"/>
  <c r="E7" i="186"/>
  <c r="L39" i="186"/>
  <c r="Q39" i="186"/>
  <c r="L42" i="186"/>
  <c r="O42" i="186"/>
  <c r="M43" i="186"/>
  <c r="R45" i="186"/>
  <c r="R42" i="186"/>
  <c r="N45" i="186"/>
  <c r="L45" i="186"/>
  <c r="M44" i="186"/>
  <c r="L44" i="186"/>
  <c r="O44" i="186"/>
  <c r="N44" i="186"/>
  <c r="L43" i="186"/>
  <c r="Q42" i="186"/>
  <c r="M42" i="186"/>
  <c r="R41" i="186"/>
  <c r="L41" i="186"/>
  <c r="P41" i="186"/>
  <c r="P40" i="186"/>
  <c r="P39" i="186"/>
  <c r="O39" i="186"/>
  <c r="N39" i="186"/>
  <c r="R39" i="186"/>
  <c r="M38" i="186"/>
  <c r="O40" i="186"/>
  <c r="O38" i="186"/>
  <c r="L38" i="186" l="1"/>
  <c r="M39" i="186"/>
  <c r="O41" i="186"/>
  <c r="R44" i="186"/>
  <c r="O45" i="186"/>
  <c r="P38" i="186"/>
  <c r="P43" i="186"/>
  <c r="R40" i="186"/>
  <c r="P45" i="186"/>
  <c r="R38" i="186"/>
  <c r="R43" i="186"/>
  <c r="Q40" i="186"/>
  <c r="M45" i="186"/>
  <c r="M40" i="186"/>
  <c r="N41" i="186"/>
  <c r="M37" i="186"/>
  <c r="N37" i="186"/>
  <c r="O37" i="186"/>
  <c r="P37" i="186"/>
  <c r="R46" i="186"/>
  <c r="R37" i="186"/>
  <c r="L46" i="186"/>
  <c r="Q41" i="186"/>
  <c r="Q38" i="186"/>
  <c r="Q43" i="186"/>
  <c r="Q37" i="186"/>
  <c r="N40" i="186"/>
  <c r="Q45" i="186"/>
  <c r="L37" i="186"/>
  <c r="N38" i="186"/>
  <c r="N43" i="186"/>
  <c r="Q44" i="186"/>
  <c r="M46" i="186"/>
  <c r="P46" i="186"/>
  <c r="E7" i="91"/>
  <c r="E7" i="90"/>
  <c r="E7" i="89"/>
  <c r="E7" i="88"/>
  <c r="E7" i="87"/>
  <c r="O46" i="186" l="1"/>
  <c r="Q46" i="186"/>
  <c r="N46" i="186"/>
  <c r="R30" i="88"/>
  <c r="P30" i="88"/>
  <c r="O30" i="88"/>
  <c r="N30" i="88"/>
  <c r="M30" i="88"/>
  <c r="L30" i="88"/>
  <c r="R29" i="88"/>
  <c r="P29" i="88"/>
  <c r="O29" i="88"/>
  <c r="N29" i="88"/>
  <c r="R28" i="88"/>
  <c r="P28" i="88"/>
  <c r="O28" i="88"/>
  <c r="N28" i="88"/>
  <c r="M28" i="88"/>
  <c r="R27" i="88"/>
  <c r="M27" i="88"/>
  <c r="R26" i="88"/>
  <c r="P26" i="88"/>
  <c r="O26" i="88"/>
  <c r="N26" i="88"/>
  <c r="M26" i="88"/>
  <c r="R25" i="88"/>
  <c r="P25" i="88"/>
  <c r="O25" i="88"/>
  <c r="N25" i="88"/>
  <c r="M25" i="88"/>
  <c r="R24" i="88"/>
  <c r="L24" i="88"/>
  <c r="R23" i="88"/>
  <c r="P23" i="88"/>
  <c r="O23" i="88"/>
  <c r="N23" i="88"/>
  <c r="M23" i="88"/>
  <c r="L23" i="88"/>
  <c r="R22" i="88"/>
  <c r="P22" i="88"/>
  <c r="O22" i="88"/>
  <c r="N22" i="88"/>
  <c r="M22" i="88"/>
  <c r="L22" i="88"/>
  <c r="R7" i="119"/>
  <c r="P7" i="119"/>
  <c r="O7" i="119"/>
  <c r="N7" i="119"/>
  <c r="M7" i="119"/>
  <c r="L7" i="119"/>
  <c r="K37" i="119"/>
  <c r="I37" i="119"/>
  <c r="H37" i="119"/>
  <c r="G37" i="119"/>
  <c r="F37" i="119"/>
  <c r="E37" i="119"/>
  <c r="R22" i="119"/>
  <c r="P22" i="119"/>
  <c r="O22" i="119"/>
  <c r="N22" i="119"/>
  <c r="M22" i="119"/>
  <c r="L22" i="119"/>
  <c r="K22" i="119"/>
  <c r="I22" i="119"/>
  <c r="H22" i="119"/>
  <c r="G22" i="119"/>
  <c r="F22" i="119"/>
  <c r="E22" i="119"/>
  <c r="K7" i="119"/>
  <c r="I7" i="119"/>
  <c r="H7" i="119"/>
  <c r="G7" i="119"/>
  <c r="F7" i="119"/>
  <c r="E7" i="119"/>
  <c r="K37" i="118"/>
  <c r="I37" i="118"/>
  <c r="H37" i="118"/>
  <c r="G37" i="118"/>
  <c r="F37" i="118"/>
  <c r="E37" i="118"/>
  <c r="R22" i="118"/>
  <c r="P22" i="118"/>
  <c r="O22" i="118"/>
  <c r="N22" i="118"/>
  <c r="M22" i="118"/>
  <c r="L22" i="118"/>
  <c r="K22" i="118"/>
  <c r="I22" i="118"/>
  <c r="H22" i="118"/>
  <c r="G22" i="118"/>
  <c r="F22" i="118"/>
  <c r="E22" i="118"/>
  <c r="K7" i="118"/>
  <c r="I7" i="118"/>
  <c r="H7" i="118"/>
  <c r="G7" i="118"/>
  <c r="F7" i="118"/>
  <c r="E7" i="118"/>
  <c r="R7" i="118"/>
  <c r="P7" i="118"/>
  <c r="O7" i="118"/>
  <c r="N7" i="118"/>
  <c r="M7" i="118"/>
  <c r="L7" i="118"/>
  <c r="R7" i="117"/>
  <c r="P7" i="117"/>
  <c r="O7" i="117"/>
  <c r="N7" i="117"/>
  <c r="M7" i="117"/>
  <c r="L7" i="117"/>
  <c r="K37" i="117"/>
  <c r="I37" i="117"/>
  <c r="H37" i="117"/>
  <c r="G37" i="117"/>
  <c r="F37" i="117"/>
  <c r="E37" i="117"/>
  <c r="R22" i="117"/>
  <c r="P22" i="117"/>
  <c r="O22" i="117"/>
  <c r="N22" i="117"/>
  <c r="M22" i="117"/>
  <c r="L22" i="117"/>
  <c r="K22" i="117"/>
  <c r="I22" i="117"/>
  <c r="H22" i="117"/>
  <c r="G22" i="117"/>
  <c r="F22" i="117"/>
  <c r="E22" i="117"/>
  <c r="K7" i="117"/>
  <c r="I7" i="117"/>
  <c r="H7" i="117"/>
  <c r="G7" i="117"/>
  <c r="F7" i="117"/>
  <c r="E7" i="117"/>
  <c r="K37" i="116"/>
  <c r="I37" i="116"/>
  <c r="H37" i="116"/>
  <c r="G37" i="116"/>
  <c r="F37" i="116"/>
  <c r="E37" i="116"/>
  <c r="R22" i="116"/>
  <c r="P22" i="116"/>
  <c r="O22" i="116"/>
  <c r="N22" i="116"/>
  <c r="M22" i="116"/>
  <c r="L22" i="116"/>
  <c r="K22" i="116"/>
  <c r="I22" i="116"/>
  <c r="H22" i="116"/>
  <c r="G22" i="116"/>
  <c r="F22" i="116"/>
  <c r="E22" i="116"/>
  <c r="K7" i="116"/>
  <c r="I7" i="116"/>
  <c r="H7" i="116"/>
  <c r="G7" i="116"/>
  <c r="F7" i="116"/>
  <c r="E7" i="116"/>
  <c r="R7" i="116"/>
  <c r="P7" i="116"/>
  <c r="O7" i="116"/>
  <c r="N7" i="116"/>
  <c r="M7" i="116"/>
  <c r="L7" i="116"/>
  <c r="R7" i="115"/>
  <c r="P7" i="115"/>
  <c r="O7" i="115"/>
  <c r="N7" i="115"/>
  <c r="M7" i="115"/>
  <c r="L7" i="115"/>
  <c r="K37" i="115"/>
  <c r="I37" i="115"/>
  <c r="H37" i="115"/>
  <c r="G37" i="115"/>
  <c r="F37" i="115"/>
  <c r="E37" i="115"/>
  <c r="R22" i="115"/>
  <c r="P22" i="115"/>
  <c r="O22" i="115"/>
  <c r="N22" i="115"/>
  <c r="M22" i="115"/>
  <c r="L22" i="115"/>
  <c r="K22" i="115"/>
  <c r="I22" i="115"/>
  <c r="H22" i="115"/>
  <c r="G22" i="115"/>
  <c r="F22" i="115"/>
  <c r="E22" i="115"/>
  <c r="K7" i="115"/>
  <c r="I7" i="115"/>
  <c r="H7" i="115"/>
  <c r="G7" i="115"/>
  <c r="F7" i="115"/>
  <c r="E7" i="115"/>
  <c r="K37" i="114"/>
  <c r="I37" i="114"/>
  <c r="H37" i="114"/>
  <c r="F37" i="114"/>
  <c r="E37" i="114"/>
  <c r="G37" i="114"/>
  <c r="R22" i="114"/>
  <c r="P22" i="114"/>
  <c r="O22" i="114"/>
  <c r="N22" i="114"/>
  <c r="M22" i="114"/>
  <c r="L22" i="114"/>
  <c r="K22" i="114"/>
  <c r="I22" i="114"/>
  <c r="H22" i="114"/>
  <c r="G22" i="114"/>
  <c r="F22" i="114"/>
  <c r="E22" i="114"/>
  <c r="K7" i="114"/>
  <c r="I7" i="114"/>
  <c r="H7" i="114"/>
  <c r="G7" i="114"/>
  <c r="F7" i="114"/>
  <c r="E7" i="114"/>
  <c r="R7" i="114"/>
  <c r="P7" i="114"/>
  <c r="O7" i="114"/>
  <c r="N7" i="114"/>
  <c r="M7" i="114"/>
  <c r="L7" i="114"/>
  <c r="R7" i="113"/>
  <c r="P7" i="113"/>
  <c r="O7" i="113"/>
  <c r="N7" i="113"/>
  <c r="M7" i="113"/>
  <c r="L7" i="113"/>
  <c r="K37" i="113"/>
  <c r="I37" i="113"/>
  <c r="H37" i="113"/>
  <c r="G37" i="113"/>
  <c r="F37" i="113"/>
  <c r="E37" i="113"/>
  <c r="R22" i="113"/>
  <c r="P22" i="113"/>
  <c r="O22" i="113"/>
  <c r="N22" i="113"/>
  <c r="M22" i="113"/>
  <c r="L22" i="113"/>
  <c r="K22" i="113"/>
  <c r="I22" i="113"/>
  <c r="H22" i="113"/>
  <c r="G22" i="113"/>
  <c r="F22" i="113"/>
  <c r="E22" i="113"/>
  <c r="K7" i="113"/>
  <c r="I7" i="113"/>
  <c r="H7" i="113"/>
  <c r="G7" i="113"/>
  <c r="F7" i="113"/>
  <c r="E7" i="113"/>
  <c r="K37" i="112"/>
  <c r="I37" i="112"/>
  <c r="H37" i="112"/>
  <c r="G37" i="112"/>
  <c r="F37" i="112"/>
  <c r="E37" i="112"/>
  <c r="R22" i="112"/>
  <c r="P22" i="112"/>
  <c r="O22" i="112"/>
  <c r="N22" i="112"/>
  <c r="M22" i="112"/>
  <c r="L22" i="112"/>
  <c r="K22" i="112"/>
  <c r="I22" i="112"/>
  <c r="H22" i="112"/>
  <c r="G22" i="112"/>
  <c r="F22" i="112"/>
  <c r="E22" i="112"/>
  <c r="K7" i="112"/>
  <c r="I7" i="112"/>
  <c r="H7" i="112"/>
  <c r="G7" i="112"/>
  <c r="F7" i="112"/>
  <c r="E7" i="112"/>
  <c r="R7" i="112"/>
  <c r="P7" i="112"/>
  <c r="O7" i="112"/>
  <c r="N7" i="112"/>
  <c r="M7" i="112"/>
  <c r="L7" i="112"/>
  <c r="R7" i="111"/>
  <c r="P7" i="111"/>
  <c r="O7" i="111"/>
  <c r="N7" i="111"/>
  <c r="M7" i="111"/>
  <c r="L7" i="111"/>
  <c r="K37" i="111"/>
  <c r="I37" i="111"/>
  <c r="H37" i="111"/>
  <c r="G37" i="111"/>
  <c r="F37" i="111"/>
  <c r="E37" i="111"/>
  <c r="R22" i="111"/>
  <c r="P22" i="111"/>
  <c r="O22" i="111"/>
  <c r="N22" i="111"/>
  <c r="M22" i="111"/>
  <c r="L22" i="111"/>
  <c r="K22" i="111"/>
  <c r="I22" i="111"/>
  <c r="H22" i="111"/>
  <c r="G22" i="111"/>
  <c r="F22" i="111"/>
  <c r="E22" i="111"/>
  <c r="K7" i="111"/>
  <c r="I7" i="111"/>
  <c r="H7" i="111"/>
  <c r="G7" i="111"/>
  <c r="F7" i="111"/>
  <c r="E7" i="111"/>
  <c r="K37" i="110"/>
  <c r="I37" i="110"/>
  <c r="H37" i="110"/>
  <c r="G37" i="110"/>
  <c r="F37" i="110"/>
  <c r="E37" i="110"/>
  <c r="R22" i="110"/>
  <c r="P22" i="110"/>
  <c r="O22" i="110"/>
  <c r="N22" i="110"/>
  <c r="M22" i="110"/>
  <c r="L22" i="110"/>
  <c r="K22" i="110"/>
  <c r="I22" i="110"/>
  <c r="H22" i="110"/>
  <c r="G22" i="110"/>
  <c r="F22" i="110"/>
  <c r="E22" i="110"/>
  <c r="K7" i="110"/>
  <c r="I7" i="110"/>
  <c r="H7" i="110"/>
  <c r="G7" i="110"/>
  <c r="F7" i="110"/>
  <c r="E7" i="110"/>
  <c r="R7" i="110"/>
  <c r="P7" i="110"/>
  <c r="O7" i="110"/>
  <c r="N7" i="110"/>
  <c r="M7" i="110"/>
  <c r="L7" i="110"/>
  <c r="R7" i="109"/>
  <c r="P7" i="109"/>
  <c r="O7" i="109"/>
  <c r="N7" i="109"/>
  <c r="M7" i="109"/>
  <c r="L7" i="109"/>
  <c r="K37" i="109"/>
  <c r="I37" i="109"/>
  <c r="H37" i="109"/>
  <c r="G37" i="109"/>
  <c r="F37" i="109"/>
  <c r="E37" i="109"/>
  <c r="R22" i="109"/>
  <c r="P22" i="109"/>
  <c r="O22" i="109"/>
  <c r="N22" i="109"/>
  <c r="M22" i="109"/>
  <c r="L22" i="109"/>
  <c r="K22" i="109"/>
  <c r="I22" i="109"/>
  <c r="H22" i="109"/>
  <c r="G22" i="109"/>
  <c r="F22" i="109"/>
  <c r="E22" i="109"/>
  <c r="K7" i="109"/>
  <c r="I7" i="109"/>
  <c r="H7" i="109"/>
  <c r="G7" i="109"/>
  <c r="F7" i="109"/>
  <c r="E7" i="109"/>
  <c r="K37" i="108"/>
  <c r="I37" i="108"/>
  <c r="H37" i="108"/>
  <c r="G37" i="108"/>
  <c r="F37" i="108"/>
  <c r="E37" i="108"/>
  <c r="R22" i="108"/>
  <c r="P22" i="108"/>
  <c r="O22" i="108"/>
  <c r="N22" i="108"/>
  <c r="M22" i="108"/>
  <c r="L22" i="108"/>
  <c r="K22" i="108"/>
  <c r="I22" i="108"/>
  <c r="H22" i="108"/>
  <c r="G22" i="108"/>
  <c r="F22" i="108"/>
  <c r="E22" i="108"/>
  <c r="K7" i="108"/>
  <c r="I7" i="108"/>
  <c r="H7" i="108"/>
  <c r="G7" i="108"/>
  <c r="F7" i="108"/>
  <c r="E7" i="108"/>
  <c r="R7" i="108"/>
  <c r="P7" i="108"/>
  <c r="O7" i="108"/>
  <c r="N7" i="108"/>
  <c r="M7" i="108"/>
  <c r="L7" i="108"/>
  <c r="R7" i="107"/>
  <c r="P7" i="107"/>
  <c r="O7" i="107"/>
  <c r="N7" i="107"/>
  <c r="M7" i="107"/>
  <c r="L7" i="107"/>
  <c r="K37" i="107"/>
  <c r="I37" i="107"/>
  <c r="H37" i="107"/>
  <c r="G37" i="107"/>
  <c r="F37" i="107"/>
  <c r="E37" i="107"/>
  <c r="R22" i="107"/>
  <c r="P22" i="107"/>
  <c r="O22" i="107"/>
  <c r="N22" i="107"/>
  <c r="M22" i="107"/>
  <c r="L22" i="107"/>
  <c r="K22" i="107"/>
  <c r="I22" i="107"/>
  <c r="H22" i="107"/>
  <c r="G22" i="107"/>
  <c r="F22" i="107"/>
  <c r="E22" i="107"/>
  <c r="K7" i="107"/>
  <c r="I7" i="107"/>
  <c r="H7" i="107"/>
  <c r="G7" i="107"/>
  <c r="F7" i="107"/>
  <c r="E7" i="107"/>
  <c r="K37" i="106"/>
  <c r="I37" i="106"/>
  <c r="H37" i="106"/>
  <c r="G37" i="106"/>
  <c r="F37" i="106"/>
  <c r="E37" i="106"/>
  <c r="R22" i="106"/>
  <c r="P22" i="106"/>
  <c r="O22" i="106"/>
  <c r="N22" i="106"/>
  <c r="M22" i="106"/>
  <c r="L22" i="106"/>
  <c r="K22" i="106"/>
  <c r="I22" i="106"/>
  <c r="H22" i="106"/>
  <c r="G22" i="106"/>
  <c r="F22" i="106"/>
  <c r="E22" i="106"/>
  <c r="K7" i="106"/>
  <c r="I7" i="106"/>
  <c r="H7" i="106"/>
  <c r="G7" i="106"/>
  <c r="F7" i="106"/>
  <c r="E7" i="106"/>
  <c r="R7" i="106"/>
  <c r="P7" i="106"/>
  <c r="O7" i="106"/>
  <c r="N7" i="106"/>
  <c r="M7" i="106"/>
  <c r="L7" i="106"/>
  <c r="R7" i="105"/>
  <c r="P7" i="105"/>
  <c r="O7" i="105"/>
  <c r="N7" i="105"/>
  <c r="M7" i="105"/>
  <c r="L7" i="105"/>
  <c r="K37" i="105"/>
  <c r="I37" i="105"/>
  <c r="H37" i="105"/>
  <c r="G37" i="105"/>
  <c r="F37" i="105"/>
  <c r="E37" i="105"/>
  <c r="R22" i="105"/>
  <c r="P22" i="105"/>
  <c r="O22" i="105"/>
  <c r="N22" i="105"/>
  <c r="M22" i="105"/>
  <c r="L22" i="105"/>
  <c r="K22" i="105"/>
  <c r="I22" i="105"/>
  <c r="H22" i="105"/>
  <c r="G22" i="105"/>
  <c r="F22" i="105"/>
  <c r="E22" i="105"/>
  <c r="K7" i="105"/>
  <c r="I7" i="105"/>
  <c r="H7" i="105"/>
  <c r="G7" i="105"/>
  <c r="F7" i="105"/>
  <c r="E7" i="105"/>
  <c r="K37" i="104"/>
  <c r="I37" i="104"/>
  <c r="H37" i="104"/>
  <c r="G37" i="104"/>
  <c r="F37" i="104"/>
  <c r="E37" i="104"/>
  <c r="R22" i="104"/>
  <c r="P22" i="104"/>
  <c r="O22" i="104"/>
  <c r="N22" i="104"/>
  <c r="M22" i="104"/>
  <c r="L22" i="104"/>
  <c r="K22" i="104"/>
  <c r="I22" i="104"/>
  <c r="H22" i="104"/>
  <c r="G22" i="104"/>
  <c r="F22" i="104"/>
  <c r="E22" i="104"/>
  <c r="K7" i="104"/>
  <c r="I7" i="104"/>
  <c r="H7" i="104"/>
  <c r="G7" i="104"/>
  <c r="F7" i="104"/>
  <c r="E7" i="104"/>
  <c r="R7" i="104"/>
  <c r="P7" i="104"/>
  <c r="O7" i="104"/>
  <c r="N7" i="104"/>
  <c r="M7" i="104"/>
  <c r="L7" i="104"/>
  <c r="R7" i="103"/>
  <c r="P7" i="103"/>
  <c r="O7" i="103"/>
  <c r="N7" i="103"/>
  <c r="M7" i="103"/>
  <c r="L7" i="103"/>
  <c r="K37" i="103"/>
  <c r="I37" i="103"/>
  <c r="H37" i="103"/>
  <c r="G37" i="103"/>
  <c r="F37" i="103"/>
  <c r="E37" i="103"/>
  <c r="R22" i="103"/>
  <c r="P22" i="103"/>
  <c r="O22" i="103"/>
  <c r="N22" i="103"/>
  <c r="M22" i="103"/>
  <c r="L22" i="103"/>
  <c r="K22" i="103"/>
  <c r="I22" i="103"/>
  <c r="H22" i="103"/>
  <c r="G22" i="103"/>
  <c r="F22" i="103"/>
  <c r="E22" i="103"/>
  <c r="K7" i="103"/>
  <c r="I7" i="103"/>
  <c r="H7" i="103"/>
  <c r="G7" i="103"/>
  <c r="F7" i="103"/>
  <c r="E7" i="103"/>
  <c r="K37" i="102"/>
  <c r="I37" i="102"/>
  <c r="H37" i="102"/>
  <c r="G37" i="102"/>
  <c r="F37" i="102"/>
  <c r="E37" i="102"/>
  <c r="R22" i="102"/>
  <c r="P22" i="102"/>
  <c r="O22" i="102"/>
  <c r="N22" i="102"/>
  <c r="M22" i="102"/>
  <c r="L22" i="102"/>
  <c r="K22" i="102"/>
  <c r="I22" i="102"/>
  <c r="H22" i="102"/>
  <c r="G22" i="102"/>
  <c r="F22" i="102"/>
  <c r="E22" i="102"/>
  <c r="K7" i="102"/>
  <c r="I7" i="102"/>
  <c r="H7" i="102"/>
  <c r="G7" i="102"/>
  <c r="F7" i="102"/>
  <c r="E7" i="102"/>
  <c r="R7" i="102"/>
  <c r="P7" i="102"/>
  <c r="O7" i="102"/>
  <c r="N7" i="102"/>
  <c r="M7" i="102"/>
  <c r="L7" i="102"/>
  <c r="R7" i="101"/>
  <c r="P7" i="101"/>
  <c r="O7" i="101"/>
  <c r="N7" i="101"/>
  <c r="M7" i="101"/>
  <c r="L7" i="101"/>
  <c r="K37" i="101"/>
  <c r="I37" i="101"/>
  <c r="H37" i="101"/>
  <c r="G37" i="101"/>
  <c r="F37" i="101"/>
  <c r="E37" i="101"/>
  <c r="R22" i="101"/>
  <c r="P22" i="101"/>
  <c r="O22" i="101"/>
  <c r="N22" i="101"/>
  <c r="M22" i="101"/>
  <c r="L22" i="101"/>
  <c r="K22" i="101"/>
  <c r="I22" i="101"/>
  <c r="H22" i="101"/>
  <c r="G22" i="101"/>
  <c r="F22" i="101"/>
  <c r="E22" i="101"/>
  <c r="K7" i="101"/>
  <c r="I7" i="101"/>
  <c r="H7" i="101"/>
  <c r="G7" i="101"/>
  <c r="F7" i="101"/>
  <c r="E7" i="101"/>
  <c r="K37" i="100"/>
  <c r="I37" i="100"/>
  <c r="H37" i="100"/>
  <c r="G37" i="100"/>
  <c r="F37" i="100"/>
  <c r="E37" i="100"/>
  <c r="R22" i="100"/>
  <c r="P22" i="100"/>
  <c r="O22" i="100"/>
  <c r="N22" i="100"/>
  <c r="M22" i="100"/>
  <c r="L22" i="100"/>
  <c r="K22" i="100"/>
  <c r="I22" i="100"/>
  <c r="H22" i="100"/>
  <c r="G22" i="100"/>
  <c r="F22" i="100"/>
  <c r="E22" i="100"/>
  <c r="K7" i="100"/>
  <c r="I7" i="100"/>
  <c r="H7" i="100"/>
  <c r="G7" i="100"/>
  <c r="F7" i="100"/>
  <c r="E7" i="100"/>
  <c r="R7" i="100"/>
  <c r="P7" i="100"/>
  <c r="O7" i="100"/>
  <c r="N7" i="100"/>
  <c r="M7" i="100"/>
  <c r="L7" i="100"/>
  <c r="R7" i="99"/>
  <c r="P7" i="99"/>
  <c r="O7" i="99"/>
  <c r="N7" i="99"/>
  <c r="M7" i="99"/>
  <c r="L7" i="99"/>
  <c r="K37" i="99"/>
  <c r="I37" i="99"/>
  <c r="H37" i="99"/>
  <c r="G37" i="99"/>
  <c r="F37" i="99"/>
  <c r="E37" i="99"/>
  <c r="R22" i="99"/>
  <c r="P22" i="99"/>
  <c r="O22" i="99"/>
  <c r="N22" i="99"/>
  <c r="M22" i="99"/>
  <c r="L22" i="99"/>
  <c r="K22" i="99"/>
  <c r="I22" i="99"/>
  <c r="H22" i="99"/>
  <c r="G22" i="99"/>
  <c r="F22" i="99"/>
  <c r="E22" i="99"/>
  <c r="K7" i="99"/>
  <c r="I7" i="99"/>
  <c r="H7" i="99"/>
  <c r="G7" i="99"/>
  <c r="F7" i="99"/>
  <c r="E7" i="99"/>
  <c r="K37" i="98"/>
  <c r="I37" i="98"/>
  <c r="H37" i="98"/>
  <c r="G37" i="98"/>
  <c r="F37" i="98"/>
  <c r="E37" i="98"/>
  <c r="R22" i="98"/>
  <c r="P22" i="98"/>
  <c r="O22" i="98"/>
  <c r="N22" i="98"/>
  <c r="M22" i="98"/>
  <c r="L22" i="98"/>
  <c r="K22" i="98"/>
  <c r="I22" i="98"/>
  <c r="H22" i="98"/>
  <c r="G22" i="98"/>
  <c r="F22" i="98"/>
  <c r="E22" i="98"/>
  <c r="K7" i="98"/>
  <c r="I7" i="98"/>
  <c r="H7" i="98"/>
  <c r="G7" i="98"/>
  <c r="F7" i="98"/>
  <c r="E7" i="98"/>
  <c r="R7" i="98"/>
  <c r="P7" i="98"/>
  <c r="O7" i="98"/>
  <c r="N7" i="98"/>
  <c r="M7" i="98"/>
  <c r="L7" i="98"/>
  <c r="R7" i="97"/>
  <c r="P7" i="97"/>
  <c r="O7" i="97"/>
  <c r="N7" i="97"/>
  <c r="M7" i="97"/>
  <c r="L7" i="97"/>
  <c r="K37" i="97"/>
  <c r="I37" i="97"/>
  <c r="H37" i="97"/>
  <c r="G37" i="97"/>
  <c r="F37" i="97"/>
  <c r="E37" i="97"/>
  <c r="R22" i="97"/>
  <c r="P22" i="97"/>
  <c r="O22" i="97"/>
  <c r="N22" i="97"/>
  <c r="M22" i="97"/>
  <c r="L22" i="97"/>
  <c r="K22" i="97"/>
  <c r="I22" i="97"/>
  <c r="H22" i="97"/>
  <c r="G22" i="97"/>
  <c r="F22" i="97"/>
  <c r="E22" i="97"/>
  <c r="K7" i="97"/>
  <c r="I7" i="97"/>
  <c r="H7" i="97"/>
  <c r="G7" i="97"/>
  <c r="F7" i="97"/>
  <c r="E7" i="97"/>
  <c r="K37" i="96"/>
  <c r="I37" i="96"/>
  <c r="H37" i="96"/>
  <c r="G37" i="96"/>
  <c r="F37" i="96"/>
  <c r="E37" i="96"/>
  <c r="R22" i="96"/>
  <c r="P22" i="96"/>
  <c r="O22" i="96"/>
  <c r="N22" i="96"/>
  <c r="M22" i="96"/>
  <c r="L22" i="96"/>
  <c r="K22" i="96"/>
  <c r="I22" i="96"/>
  <c r="H22" i="96"/>
  <c r="G22" i="96"/>
  <c r="F22" i="96"/>
  <c r="E22" i="96"/>
  <c r="R7" i="96"/>
  <c r="P7" i="96"/>
  <c r="O7" i="96"/>
  <c r="N7" i="96"/>
  <c r="M7" i="96"/>
  <c r="L7" i="96"/>
  <c r="K7" i="96"/>
  <c r="I7" i="96"/>
  <c r="H7" i="96"/>
  <c r="G7" i="96"/>
  <c r="F7" i="96"/>
  <c r="E7" i="96"/>
  <c r="K45" i="119"/>
  <c r="I45" i="119"/>
  <c r="H45" i="119"/>
  <c r="G45" i="119"/>
  <c r="F45" i="119"/>
  <c r="E45" i="119"/>
  <c r="K44" i="119"/>
  <c r="I44" i="119"/>
  <c r="H44" i="119"/>
  <c r="G44" i="119"/>
  <c r="K43" i="119"/>
  <c r="I43" i="119"/>
  <c r="H43" i="119"/>
  <c r="G43" i="119"/>
  <c r="F43" i="119"/>
  <c r="K42" i="119"/>
  <c r="F42" i="119"/>
  <c r="K41" i="119"/>
  <c r="I41" i="119"/>
  <c r="H41" i="119"/>
  <c r="G41" i="119"/>
  <c r="F41" i="119"/>
  <c r="K40" i="119"/>
  <c r="I40" i="119"/>
  <c r="H40" i="119"/>
  <c r="G40" i="119"/>
  <c r="F40" i="119"/>
  <c r="K39" i="119"/>
  <c r="E39" i="119"/>
  <c r="K38" i="119"/>
  <c r="I38" i="119"/>
  <c r="H38" i="119"/>
  <c r="G38" i="119"/>
  <c r="F38" i="119"/>
  <c r="E38" i="119"/>
  <c r="R30" i="119"/>
  <c r="P30" i="119"/>
  <c r="O30" i="119"/>
  <c r="N30" i="119"/>
  <c r="M30" i="119"/>
  <c r="L30" i="119"/>
  <c r="K30" i="119"/>
  <c r="I30" i="119"/>
  <c r="H30" i="119"/>
  <c r="G30" i="119"/>
  <c r="F30" i="119"/>
  <c r="E30" i="119"/>
  <c r="R29" i="119"/>
  <c r="P29" i="119"/>
  <c r="O29" i="119"/>
  <c r="N29" i="119"/>
  <c r="K29" i="119"/>
  <c r="I29" i="119"/>
  <c r="H29" i="119"/>
  <c r="G29" i="119"/>
  <c r="R28" i="119"/>
  <c r="P28" i="119"/>
  <c r="O28" i="119"/>
  <c r="N28" i="119"/>
  <c r="M28" i="119"/>
  <c r="K28" i="119"/>
  <c r="I28" i="119"/>
  <c r="H28" i="119"/>
  <c r="G28" i="119"/>
  <c r="F28" i="119"/>
  <c r="R27" i="119"/>
  <c r="M27" i="119"/>
  <c r="K27" i="119"/>
  <c r="F27" i="119"/>
  <c r="R26" i="119"/>
  <c r="P26" i="119"/>
  <c r="O26" i="119"/>
  <c r="N26" i="119"/>
  <c r="M26" i="119"/>
  <c r="K26" i="119"/>
  <c r="I26" i="119"/>
  <c r="H26" i="119"/>
  <c r="G26" i="119"/>
  <c r="F26" i="119"/>
  <c r="R25" i="119"/>
  <c r="P25" i="119"/>
  <c r="O25" i="119"/>
  <c r="N25" i="119"/>
  <c r="M25" i="119"/>
  <c r="K25" i="119"/>
  <c r="I25" i="119"/>
  <c r="H25" i="119"/>
  <c r="G25" i="119"/>
  <c r="F25" i="119"/>
  <c r="R24" i="119"/>
  <c r="L24" i="119"/>
  <c r="K24" i="119"/>
  <c r="E24" i="119"/>
  <c r="R23" i="119"/>
  <c r="P23" i="119"/>
  <c r="O23" i="119"/>
  <c r="N23" i="119"/>
  <c r="M23" i="119"/>
  <c r="L23" i="119"/>
  <c r="K23" i="119"/>
  <c r="I23" i="119"/>
  <c r="H23" i="119"/>
  <c r="G23" i="119"/>
  <c r="F23" i="119"/>
  <c r="E23" i="119"/>
  <c r="R15" i="119"/>
  <c r="P15" i="119"/>
  <c r="O15" i="119"/>
  <c r="N15" i="119"/>
  <c r="M15" i="119"/>
  <c r="L15" i="119"/>
  <c r="K15" i="119"/>
  <c r="I15" i="119"/>
  <c r="H15" i="119"/>
  <c r="G15" i="119"/>
  <c r="F15" i="119"/>
  <c r="E15" i="119"/>
  <c r="R14" i="119"/>
  <c r="P14" i="119"/>
  <c r="O14" i="119"/>
  <c r="N14" i="119"/>
  <c r="K14" i="119"/>
  <c r="I14" i="119"/>
  <c r="H14" i="119"/>
  <c r="G14" i="119"/>
  <c r="R13" i="119"/>
  <c r="P13" i="119"/>
  <c r="O13" i="119"/>
  <c r="N13" i="119"/>
  <c r="M13" i="119"/>
  <c r="K13" i="119"/>
  <c r="I13" i="119"/>
  <c r="H13" i="119"/>
  <c r="G13" i="119"/>
  <c r="F13" i="119"/>
  <c r="R12" i="119"/>
  <c r="M12" i="119"/>
  <c r="K12" i="119"/>
  <c r="F12" i="119"/>
  <c r="R11" i="119"/>
  <c r="P11" i="119"/>
  <c r="O11" i="119"/>
  <c r="N11" i="119"/>
  <c r="M11" i="119"/>
  <c r="K11" i="119"/>
  <c r="I11" i="119"/>
  <c r="H11" i="119"/>
  <c r="G11" i="119"/>
  <c r="F11" i="119"/>
  <c r="R10" i="119"/>
  <c r="P10" i="119"/>
  <c r="O10" i="119"/>
  <c r="N10" i="119"/>
  <c r="M10" i="119"/>
  <c r="K10" i="119"/>
  <c r="I10" i="119"/>
  <c r="H10" i="119"/>
  <c r="G10" i="119"/>
  <c r="F10" i="119"/>
  <c r="R9" i="119"/>
  <c r="L9" i="119"/>
  <c r="K9" i="119"/>
  <c r="E9" i="119"/>
  <c r="R8" i="119"/>
  <c r="P8" i="119"/>
  <c r="O8" i="119"/>
  <c r="N8" i="119"/>
  <c r="M8" i="119"/>
  <c r="L8" i="119"/>
  <c r="K8" i="119"/>
  <c r="I8" i="119"/>
  <c r="H8" i="119"/>
  <c r="G8" i="119"/>
  <c r="F8" i="119"/>
  <c r="E8" i="119"/>
  <c r="K45" i="118"/>
  <c r="I45" i="118"/>
  <c r="H45" i="118"/>
  <c r="G45" i="118"/>
  <c r="F45" i="118"/>
  <c r="E45" i="118"/>
  <c r="K44" i="118"/>
  <c r="I44" i="118"/>
  <c r="H44" i="118"/>
  <c r="G44" i="118"/>
  <c r="K43" i="118"/>
  <c r="I43" i="118"/>
  <c r="H43" i="118"/>
  <c r="G43" i="118"/>
  <c r="F43" i="118"/>
  <c r="K42" i="118"/>
  <c r="F42" i="118"/>
  <c r="K41" i="118"/>
  <c r="I41" i="118"/>
  <c r="H41" i="118"/>
  <c r="G41" i="118"/>
  <c r="F41" i="118"/>
  <c r="K40" i="118"/>
  <c r="I40" i="118"/>
  <c r="H40" i="118"/>
  <c r="G40" i="118"/>
  <c r="F40" i="118"/>
  <c r="K39" i="118"/>
  <c r="E39" i="118"/>
  <c r="K38" i="118"/>
  <c r="I38" i="118"/>
  <c r="H38" i="118"/>
  <c r="G38" i="118"/>
  <c r="F38" i="118"/>
  <c r="E38" i="118"/>
  <c r="R30" i="118"/>
  <c r="P30" i="118"/>
  <c r="O30" i="118"/>
  <c r="N30" i="118"/>
  <c r="M30" i="118"/>
  <c r="L30" i="118"/>
  <c r="K30" i="118"/>
  <c r="I30" i="118"/>
  <c r="H30" i="118"/>
  <c r="G30" i="118"/>
  <c r="F30" i="118"/>
  <c r="E30" i="118"/>
  <c r="R29" i="118"/>
  <c r="P29" i="118"/>
  <c r="O29" i="118"/>
  <c r="N29" i="118"/>
  <c r="K29" i="118"/>
  <c r="I29" i="118"/>
  <c r="H29" i="118"/>
  <c r="G29" i="118"/>
  <c r="R28" i="118"/>
  <c r="P28" i="118"/>
  <c r="O28" i="118"/>
  <c r="N28" i="118"/>
  <c r="M28" i="118"/>
  <c r="K28" i="118"/>
  <c r="I28" i="118"/>
  <c r="H28" i="118"/>
  <c r="G28" i="118"/>
  <c r="F28" i="118"/>
  <c r="R27" i="118"/>
  <c r="M27" i="118"/>
  <c r="K27" i="118"/>
  <c r="F27" i="118"/>
  <c r="R26" i="118"/>
  <c r="P26" i="118"/>
  <c r="O26" i="118"/>
  <c r="N26" i="118"/>
  <c r="M26" i="118"/>
  <c r="K26" i="118"/>
  <c r="I26" i="118"/>
  <c r="H26" i="118"/>
  <c r="G26" i="118"/>
  <c r="F26" i="118"/>
  <c r="R25" i="118"/>
  <c r="P25" i="118"/>
  <c r="O25" i="118"/>
  <c r="N25" i="118"/>
  <c r="M25" i="118"/>
  <c r="K25" i="118"/>
  <c r="I25" i="118"/>
  <c r="H25" i="118"/>
  <c r="G25" i="118"/>
  <c r="F25" i="118"/>
  <c r="R24" i="118"/>
  <c r="L24" i="118"/>
  <c r="K24" i="118"/>
  <c r="E24" i="118"/>
  <c r="R23" i="118"/>
  <c r="P23" i="118"/>
  <c r="O23" i="118"/>
  <c r="N23" i="118"/>
  <c r="M23" i="118"/>
  <c r="L23" i="118"/>
  <c r="K23" i="118"/>
  <c r="I23" i="118"/>
  <c r="H23" i="118"/>
  <c r="G23" i="118"/>
  <c r="F23" i="118"/>
  <c r="E23" i="118"/>
  <c r="R15" i="118"/>
  <c r="P15" i="118"/>
  <c r="O15" i="118"/>
  <c r="N15" i="118"/>
  <c r="M15" i="118"/>
  <c r="L15" i="118"/>
  <c r="K15" i="118"/>
  <c r="I15" i="118"/>
  <c r="H15" i="118"/>
  <c r="G15" i="118"/>
  <c r="F15" i="118"/>
  <c r="E15" i="118"/>
  <c r="R14" i="118"/>
  <c r="P14" i="118"/>
  <c r="O14" i="118"/>
  <c r="N14" i="118"/>
  <c r="K14" i="118"/>
  <c r="I14" i="118"/>
  <c r="H14" i="118"/>
  <c r="G14" i="118"/>
  <c r="R13" i="118"/>
  <c r="P13" i="118"/>
  <c r="O13" i="118"/>
  <c r="N13" i="118"/>
  <c r="M13" i="118"/>
  <c r="K13" i="118"/>
  <c r="I13" i="118"/>
  <c r="H13" i="118"/>
  <c r="G13" i="118"/>
  <c r="F13" i="118"/>
  <c r="R12" i="118"/>
  <c r="M12" i="118"/>
  <c r="K12" i="118"/>
  <c r="F12" i="118"/>
  <c r="R11" i="118"/>
  <c r="P11" i="118"/>
  <c r="O11" i="118"/>
  <c r="N11" i="118"/>
  <c r="M11" i="118"/>
  <c r="K11" i="118"/>
  <c r="I11" i="118"/>
  <c r="H11" i="118"/>
  <c r="G11" i="118"/>
  <c r="F11" i="118"/>
  <c r="R10" i="118"/>
  <c r="P10" i="118"/>
  <c r="O10" i="118"/>
  <c r="N10" i="118"/>
  <c r="M10" i="118"/>
  <c r="K10" i="118"/>
  <c r="I10" i="118"/>
  <c r="H10" i="118"/>
  <c r="G10" i="118"/>
  <c r="F10" i="118"/>
  <c r="R9" i="118"/>
  <c r="L9" i="118"/>
  <c r="K9" i="118"/>
  <c r="E9" i="118"/>
  <c r="R8" i="118"/>
  <c r="P8" i="118"/>
  <c r="O8" i="118"/>
  <c r="N8" i="118"/>
  <c r="M8" i="118"/>
  <c r="L8" i="118"/>
  <c r="K8" i="118"/>
  <c r="I8" i="118"/>
  <c r="H8" i="118"/>
  <c r="G8" i="118"/>
  <c r="F8" i="118"/>
  <c r="E8" i="118"/>
  <c r="K45" i="117"/>
  <c r="I45" i="117"/>
  <c r="H45" i="117"/>
  <c r="G45" i="117"/>
  <c r="F45" i="117"/>
  <c r="E45" i="117"/>
  <c r="K44" i="117"/>
  <c r="I44" i="117"/>
  <c r="H44" i="117"/>
  <c r="G44" i="117"/>
  <c r="K43" i="117"/>
  <c r="I43" i="117"/>
  <c r="H43" i="117"/>
  <c r="G43" i="117"/>
  <c r="F43" i="117"/>
  <c r="K42" i="117"/>
  <c r="F42" i="117"/>
  <c r="K41" i="117"/>
  <c r="I41" i="117"/>
  <c r="H41" i="117"/>
  <c r="G41" i="117"/>
  <c r="F41" i="117"/>
  <c r="K40" i="117"/>
  <c r="I40" i="117"/>
  <c r="H40" i="117"/>
  <c r="G40" i="117"/>
  <c r="F40" i="117"/>
  <c r="K39" i="117"/>
  <c r="E39" i="117"/>
  <c r="K38" i="117"/>
  <c r="I38" i="117"/>
  <c r="H38" i="117"/>
  <c r="G38" i="117"/>
  <c r="F38" i="117"/>
  <c r="E38" i="117"/>
  <c r="R30" i="117"/>
  <c r="P30" i="117"/>
  <c r="O30" i="117"/>
  <c r="N30" i="117"/>
  <c r="M30" i="117"/>
  <c r="L30" i="117"/>
  <c r="K30" i="117"/>
  <c r="I30" i="117"/>
  <c r="H30" i="117"/>
  <c r="G30" i="117"/>
  <c r="F30" i="117"/>
  <c r="E30" i="117"/>
  <c r="R29" i="117"/>
  <c r="P29" i="117"/>
  <c r="O29" i="117"/>
  <c r="N29" i="117"/>
  <c r="K29" i="117"/>
  <c r="I29" i="117"/>
  <c r="H29" i="117"/>
  <c r="G29" i="117"/>
  <c r="R28" i="117"/>
  <c r="P28" i="117"/>
  <c r="O28" i="117"/>
  <c r="N28" i="117"/>
  <c r="M28" i="117"/>
  <c r="K28" i="117"/>
  <c r="I28" i="117"/>
  <c r="H28" i="117"/>
  <c r="G28" i="117"/>
  <c r="F28" i="117"/>
  <c r="R27" i="117"/>
  <c r="M27" i="117"/>
  <c r="K27" i="117"/>
  <c r="F27" i="117"/>
  <c r="R26" i="117"/>
  <c r="P26" i="117"/>
  <c r="O26" i="117"/>
  <c r="N26" i="117"/>
  <c r="M26" i="117"/>
  <c r="K26" i="117"/>
  <c r="I26" i="117"/>
  <c r="H26" i="117"/>
  <c r="G26" i="117"/>
  <c r="F26" i="117"/>
  <c r="R25" i="117"/>
  <c r="P25" i="117"/>
  <c r="O25" i="117"/>
  <c r="N25" i="117"/>
  <c r="M25" i="117"/>
  <c r="K25" i="117"/>
  <c r="I25" i="117"/>
  <c r="H25" i="117"/>
  <c r="G25" i="117"/>
  <c r="F25" i="117"/>
  <c r="R24" i="117"/>
  <c r="L24" i="117"/>
  <c r="K24" i="117"/>
  <c r="E24" i="117"/>
  <c r="R23" i="117"/>
  <c r="P23" i="117"/>
  <c r="O23" i="117"/>
  <c r="N23" i="117"/>
  <c r="M23" i="117"/>
  <c r="L23" i="117"/>
  <c r="K23" i="117"/>
  <c r="I23" i="117"/>
  <c r="H23" i="117"/>
  <c r="G23" i="117"/>
  <c r="F23" i="117"/>
  <c r="E23" i="117"/>
  <c r="R15" i="117"/>
  <c r="P15" i="117"/>
  <c r="O15" i="117"/>
  <c r="N15" i="117"/>
  <c r="M15" i="117"/>
  <c r="L15" i="117"/>
  <c r="K15" i="117"/>
  <c r="I15" i="117"/>
  <c r="H15" i="117"/>
  <c r="G15" i="117"/>
  <c r="F15" i="117"/>
  <c r="E15" i="117"/>
  <c r="R14" i="117"/>
  <c r="P14" i="117"/>
  <c r="O14" i="117"/>
  <c r="N14" i="117"/>
  <c r="K14" i="117"/>
  <c r="I14" i="117"/>
  <c r="H14" i="117"/>
  <c r="G14" i="117"/>
  <c r="R13" i="117"/>
  <c r="P13" i="117"/>
  <c r="O13" i="117"/>
  <c r="N13" i="117"/>
  <c r="M13" i="117"/>
  <c r="K13" i="117"/>
  <c r="I13" i="117"/>
  <c r="H13" i="117"/>
  <c r="G13" i="117"/>
  <c r="F13" i="117"/>
  <c r="R12" i="117"/>
  <c r="M12" i="117"/>
  <c r="K12" i="117"/>
  <c r="F12" i="117"/>
  <c r="R11" i="117"/>
  <c r="P11" i="117"/>
  <c r="O11" i="117"/>
  <c r="N11" i="117"/>
  <c r="M11" i="117"/>
  <c r="K11" i="117"/>
  <c r="I11" i="117"/>
  <c r="H11" i="117"/>
  <c r="G11" i="117"/>
  <c r="F11" i="117"/>
  <c r="R10" i="117"/>
  <c r="P10" i="117"/>
  <c r="O10" i="117"/>
  <c r="N10" i="117"/>
  <c r="M10" i="117"/>
  <c r="K10" i="117"/>
  <c r="I10" i="117"/>
  <c r="H10" i="117"/>
  <c r="G10" i="117"/>
  <c r="F10" i="117"/>
  <c r="R9" i="117"/>
  <c r="L9" i="117"/>
  <c r="K9" i="117"/>
  <c r="E9" i="117"/>
  <c r="R8" i="117"/>
  <c r="P8" i="117"/>
  <c r="O8" i="117"/>
  <c r="N8" i="117"/>
  <c r="M8" i="117"/>
  <c r="L8" i="117"/>
  <c r="K8" i="117"/>
  <c r="I8" i="117"/>
  <c r="H8" i="117"/>
  <c r="G8" i="117"/>
  <c r="F8" i="117"/>
  <c r="E8" i="117"/>
  <c r="K45" i="116"/>
  <c r="I45" i="116"/>
  <c r="H45" i="116"/>
  <c r="G45" i="116"/>
  <c r="F45" i="116"/>
  <c r="E45" i="116"/>
  <c r="K44" i="116"/>
  <c r="I44" i="116"/>
  <c r="H44" i="116"/>
  <c r="G44" i="116"/>
  <c r="K43" i="116"/>
  <c r="I43" i="116"/>
  <c r="H43" i="116"/>
  <c r="G43" i="116"/>
  <c r="F43" i="116"/>
  <c r="K42" i="116"/>
  <c r="F42" i="116"/>
  <c r="K41" i="116"/>
  <c r="I41" i="116"/>
  <c r="H41" i="116"/>
  <c r="G41" i="116"/>
  <c r="F41" i="116"/>
  <c r="K40" i="116"/>
  <c r="I40" i="116"/>
  <c r="H40" i="116"/>
  <c r="G40" i="116"/>
  <c r="F40" i="116"/>
  <c r="K39" i="116"/>
  <c r="E39" i="116"/>
  <c r="K38" i="116"/>
  <c r="I38" i="116"/>
  <c r="H38" i="116"/>
  <c r="G38" i="116"/>
  <c r="F38" i="116"/>
  <c r="E38" i="116"/>
  <c r="R30" i="116"/>
  <c r="P30" i="116"/>
  <c r="O30" i="116"/>
  <c r="N30" i="116"/>
  <c r="M30" i="116"/>
  <c r="L30" i="116"/>
  <c r="K30" i="116"/>
  <c r="I30" i="116"/>
  <c r="H30" i="116"/>
  <c r="G30" i="116"/>
  <c r="F30" i="116"/>
  <c r="E30" i="116"/>
  <c r="R29" i="116"/>
  <c r="P29" i="116"/>
  <c r="O29" i="116"/>
  <c r="N29" i="116"/>
  <c r="K29" i="116"/>
  <c r="I29" i="116"/>
  <c r="H29" i="116"/>
  <c r="G29" i="116"/>
  <c r="R28" i="116"/>
  <c r="P28" i="116"/>
  <c r="O28" i="116"/>
  <c r="N28" i="116"/>
  <c r="M28" i="116"/>
  <c r="K28" i="116"/>
  <c r="I28" i="116"/>
  <c r="H28" i="116"/>
  <c r="G28" i="116"/>
  <c r="F28" i="116"/>
  <c r="R27" i="116"/>
  <c r="M27" i="116"/>
  <c r="K27" i="116"/>
  <c r="F27" i="116"/>
  <c r="R26" i="116"/>
  <c r="P26" i="116"/>
  <c r="O26" i="116"/>
  <c r="N26" i="116"/>
  <c r="M26" i="116"/>
  <c r="K26" i="116"/>
  <c r="I26" i="116"/>
  <c r="H26" i="116"/>
  <c r="G26" i="116"/>
  <c r="F26" i="116"/>
  <c r="R25" i="116"/>
  <c r="P25" i="116"/>
  <c r="O25" i="116"/>
  <c r="N25" i="116"/>
  <c r="M25" i="116"/>
  <c r="K25" i="116"/>
  <c r="I25" i="116"/>
  <c r="H25" i="116"/>
  <c r="G25" i="116"/>
  <c r="F25" i="116"/>
  <c r="R24" i="116"/>
  <c r="L24" i="116"/>
  <c r="K24" i="116"/>
  <c r="E24" i="116"/>
  <c r="R23" i="116"/>
  <c r="P23" i="116"/>
  <c r="O23" i="116"/>
  <c r="N23" i="116"/>
  <c r="M23" i="116"/>
  <c r="L23" i="116"/>
  <c r="K23" i="116"/>
  <c r="I23" i="116"/>
  <c r="H23" i="116"/>
  <c r="G23" i="116"/>
  <c r="F23" i="116"/>
  <c r="E23" i="116"/>
  <c r="R15" i="116"/>
  <c r="P15" i="116"/>
  <c r="O15" i="116"/>
  <c r="N15" i="116"/>
  <c r="M15" i="116"/>
  <c r="L15" i="116"/>
  <c r="K15" i="116"/>
  <c r="I15" i="116"/>
  <c r="H15" i="116"/>
  <c r="G15" i="116"/>
  <c r="F15" i="116"/>
  <c r="E15" i="116"/>
  <c r="R14" i="116"/>
  <c r="P14" i="116"/>
  <c r="O14" i="116"/>
  <c r="N14" i="116"/>
  <c r="K14" i="116"/>
  <c r="I14" i="116"/>
  <c r="H14" i="116"/>
  <c r="G14" i="116"/>
  <c r="R13" i="116"/>
  <c r="P13" i="116"/>
  <c r="O13" i="116"/>
  <c r="N13" i="116"/>
  <c r="M13" i="116"/>
  <c r="K13" i="116"/>
  <c r="I13" i="116"/>
  <c r="H13" i="116"/>
  <c r="G13" i="116"/>
  <c r="F13" i="116"/>
  <c r="R12" i="116"/>
  <c r="M12" i="116"/>
  <c r="K12" i="116"/>
  <c r="F12" i="116"/>
  <c r="R11" i="116"/>
  <c r="P11" i="116"/>
  <c r="O11" i="116"/>
  <c r="N11" i="116"/>
  <c r="M11" i="116"/>
  <c r="K11" i="116"/>
  <c r="I11" i="116"/>
  <c r="H11" i="116"/>
  <c r="G11" i="116"/>
  <c r="F11" i="116"/>
  <c r="R10" i="116"/>
  <c r="P10" i="116"/>
  <c r="O10" i="116"/>
  <c r="N10" i="116"/>
  <c r="M10" i="116"/>
  <c r="K10" i="116"/>
  <c r="I10" i="116"/>
  <c r="H10" i="116"/>
  <c r="G10" i="116"/>
  <c r="F10" i="116"/>
  <c r="R9" i="116"/>
  <c r="L9" i="116"/>
  <c r="K9" i="116"/>
  <c r="E9" i="116"/>
  <c r="R8" i="116"/>
  <c r="P8" i="116"/>
  <c r="O8" i="116"/>
  <c r="N8" i="116"/>
  <c r="M8" i="116"/>
  <c r="L8" i="116"/>
  <c r="K8" i="116"/>
  <c r="I8" i="116"/>
  <c r="H8" i="116"/>
  <c r="G8" i="116"/>
  <c r="F8" i="116"/>
  <c r="E8" i="116"/>
  <c r="R30" i="115"/>
  <c r="P30" i="115"/>
  <c r="O30" i="115"/>
  <c r="N30" i="115"/>
  <c r="M30" i="115"/>
  <c r="L30" i="115"/>
  <c r="K30" i="115"/>
  <c r="I30" i="115"/>
  <c r="H30" i="115"/>
  <c r="G30" i="115"/>
  <c r="F30" i="115"/>
  <c r="E30" i="115"/>
  <c r="K45" i="115"/>
  <c r="I45" i="115"/>
  <c r="H45" i="115"/>
  <c r="G45" i="115"/>
  <c r="F45" i="115"/>
  <c r="E45" i="115"/>
  <c r="K44" i="115"/>
  <c r="I44" i="115"/>
  <c r="H44" i="115"/>
  <c r="G44" i="115"/>
  <c r="K43" i="115"/>
  <c r="I43" i="115"/>
  <c r="H43" i="115"/>
  <c r="G43" i="115"/>
  <c r="F43" i="115"/>
  <c r="K42" i="115"/>
  <c r="F42" i="115"/>
  <c r="K41" i="115"/>
  <c r="I41" i="115"/>
  <c r="H41" i="115"/>
  <c r="G41" i="115"/>
  <c r="F41" i="115"/>
  <c r="K40" i="115"/>
  <c r="I40" i="115"/>
  <c r="H40" i="115"/>
  <c r="G40" i="115"/>
  <c r="F40" i="115"/>
  <c r="K39" i="115"/>
  <c r="E39" i="115"/>
  <c r="K38" i="115"/>
  <c r="I38" i="115"/>
  <c r="H38" i="115"/>
  <c r="G38" i="115"/>
  <c r="F38" i="115"/>
  <c r="E38" i="115"/>
  <c r="R29" i="115"/>
  <c r="P29" i="115"/>
  <c r="O29" i="115"/>
  <c r="N29" i="115"/>
  <c r="K29" i="115"/>
  <c r="I29" i="115"/>
  <c r="H29" i="115"/>
  <c r="G29" i="115"/>
  <c r="R28" i="115"/>
  <c r="P28" i="115"/>
  <c r="O28" i="115"/>
  <c r="N28" i="115"/>
  <c r="M28" i="115"/>
  <c r="K28" i="115"/>
  <c r="I28" i="115"/>
  <c r="H28" i="115"/>
  <c r="G28" i="115"/>
  <c r="F28" i="115"/>
  <c r="R27" i="115"/>
  <c r="M27" i="115"/>
  <c r="K27" i="115"/>
  <c r="F27" i="115"/>
  <c r="R26" i="115"/>
  <c r="P26" i="115"/>
  <c r="O26" i="115"/>
  <c r="N26" i="115"/>
  <c r="M26" i="115"/>
  <c r="K26" i="115"/>
  <c r="I26" i="115"/>
  <c r="H26" i="115"/>
  <c r="G26" i="115"/>
  <c r="F26" i="115"/>
  <c r="R25" i="115"/>
  <c r="P25" i="115"/>
  <c r="O25" i="115"/>
  <c r="N25" i="115"/>
  <c r="M25" i="115"/>
  <c r="K25" i="115"/>
  <c r="I25" i="115"/>
  <c r="H25" i="115"/>
  <c r="G25" i="115"/>
  <c r="F25" i="115"/>
  <c r="R24" i="115"/>
  <c r="L24" i="115"/>
  <c r="K24" i="115"/>
  <c r="E24" i="115"/>
  <c r="R23" i="115"/>
  <c r="P23" i="115"/>
  <c r="O23" i="115"/>
  <c r="N23" i="115"/>
  <c r="M23" i="115"/>
  <c r="L23" i="115"/>
  <c r="K23" i="115"/>
  <c r="I23" i="115"/>
  <c r="H23" i="115"/>
  <c r="G23" i="115"/>
  <c r="F23" i="115"/>
  <c r="E23" i="115"/>
  <c r="R15" i="115"/>
  <c r="P15" i="115"/>
  <c r="O15" i="115"/>
  <c r="N15" i="115"/>
  <c r="M15" i="115"/>
  <c r="L15" i="115"/>
  <c r="K15" i="115"/>
  <c r="I15" i="115"/>
  <c r="H15" i="115"/>
  <c r="G15" i="115"/>
  <c r="F15" i="115"/>
  <c r="E15" i="115"/>
  <c r="R14" i="115"/>
  <c r="P14" i="115"/>
  <c r="O14" i="115"/>
  <c r="N14" i="115"/>
  <c r="K14" i="115"/>
  <c r="I14" i="115"/>
  <c r="H14" i="115"/>
  <c r="G14" i="115"/>
  <c r="R13" i="115"/>
  <c r="P13" i="115"/>
  <c r="O13" i="115"/>
  <c r="N13" i="115"/>
  <c r="M13" i="115"/>
  <c r="K13" i="115"/>
  <c r="I13" i="115"/>
  <c r="H13" i="115"/>
  <c r="G13" i="115"/>
  <c r="F13" i="115"/>
  <c r="R12" i="115"/>
  <c r="M12" i="115"/>
  <c r="K12" i="115"/>
  <c r="F12" i="115"/>
  <c r="R11" i="115"/>
  <c r="P11" i="115"/>
  <c r="O11" i="115"/>
  <c r="N11" i="115"/>
  <c r="M11" i="115"/>
  <c r="K11" i="115"/>
  <c r="I11" i="115"/>
  <c r="H11" i="115"/>
  <c r="G11" i="115"/>
  <c r="F11" i="115"/>
  <c r="R10" i="115"/>
  <c r="P10" i="115"/>
  <c r="O10" i="115"/>
  <c r="N10" i="115"/>
  <c r="M10" i="115"/>
  <c r="K10" i="115"/>
  <c r="I10" i="115"/>
  <c r="H10" i="115"/>
  <c r="G10" i="115"/>
  <c r="F10" i="115"/>
  <c r="R9" i="115"/>
  <c r="L9" i="115"/>
  <c r="K9" i="115"/>
  <c r="E9" i="115"/>
  <c r="R8" i="115"/>
  <c r="P8" i="115"/>
  <c r="O8" i="115"/>
  <c r="N8" i="115"/>
  <c r="M8" i="115"/>
  <c r="L8" i="115"/>
  <c r="K8" i="115"/>
  <c r="I8" i="115"/>
  <c r="H8" i="115"/>
  <c r="G8" i="115"/>
  <c r="F8" i="115"/>
  <c r="E8" i="115"/>
  <c r="K45" i="114"/>
  <c r="K44" i="114"/>
  <c r="K43" i="114"/>
  <c r="K42" i="114"/>
  <c r="K41" i="114"/>
  <c r="K40" i="114"/>
  <c r="K39" i="114"/>
  <c r="K38" i="114"/>
  <c r="I45" i="114"/>
  <c r="H45" i="114"/>
  <c r="G45" i="114"/>
  <c r="F45" i="114"/>
  <c r="E45" i="114"/>
  <c r="I44" i="114"/>
  <c r="H44" i="114"/>
  <c r="G44" i="114"/>
  <c r="I43" i="114"/>
  <c r="H43" i="114"/>
  <c r="G43" i="114"/>
  <c r="F43" i="114"/>
  <c r="F42" i="114"/>
  <c r="I41" i="114"/>
  <c r="H41" i="114"/>
  <c r="G41" i="114"/>
  <c r="F41" i="114"/>
  <c r="I40" i="114"/>
  <c r="H40" i="114"/>
  <c r="G40" i="114"/>
  <c r="F40" i="114"/>
  <c r="E39" i="114"/>
  <c r="I38" i="114"/>
  <c r="H38" i="114"/>
  <c r="G38" i="114"/>
  <c r="F38" i="114"/>
  <c r="E38" i="114"/>
  <c r="R30" i="114"/>
  <c r="P30" i="114"/>
  <c r="O30" i="114"/>
  <c r="N30" i="114"/>
  <c r="M30" i="114"/>
  <c r="L30" i="114"/>
  <c r="K30" i="114"/>
  <c r="I30" i="114"/>
  <c r="H30" i="114"/>
  <c r="G30" i="114"/>
  <c r="F30" i="114"/>
  <c r="E30" i="114"/>
  <c r="R29" i="114"/>
  <c r="P29" i="114"/>
  <c r="O29" i="114"/>
  <c r="N29" i="114"/>
  <c r="K29" i="114"/>
  <c r="I29" i="114"/>
  <c r="H29" i="114"/>
  <c r="G29" i="114"/>
  <c r="R28" i="114"/>
  <c r="P28" i="114"/>
  <c r="O28" i="114"/>
  <c r="N28" i="114"/>
  <c r="M28" i="114"/>
  <c r="K28" i="114"/>
  <c r="I28" i="114"/>
  <c r="H28" i="114"/>
  <c r="G28" i="114"/>
  <c r="F28" i="114"/>
  <c r="R27" i="114"/>
  <c r="M27" i="114"/>
  <c r="K27" i="114"/>
  <c r="F27" i="114"/>
  <c r="R26" i="114"/>
  <c r="P26" i="114"/>
  <c r="O26" i="114"/>
  <c r="N26" i="114"/>
  <c r="M26" i="114"/>
  <c r="K26" i="114"/>
  <c r="I26" i="114"/>
  <c r="H26" i="114"/>
  <c r="G26" i="114"/>
  <c r="F26" i="114"/>
  <c r="R25" i="114"/>
  <c r="P25" i="114"/>
  <c r="O25" i="114"/>
  <c r="N25" i="114"/>
  <c r="M25" i="114"/>
  <c r="K25" i="114"/>
  <c r="I25" i="114"/>
  <c r="H25" i="114"/>
  <c r="G25" i="114"/>
  <c r="F25" i="114"/>
  <c r="R24" i="114"/>
  <c r="L24" i="114"/>
  <c r="K24" i="114"/>
  <c r="E24" i="114"/>
  <c r="R23" i="114"/>
  <c r="P23" i="114"/>
  <c r="O23" i="114"/>
  <c r="N23" i="114"/>
  <c r="M23" i="114"/>
  <c r="L23" i="114"/>
  <c r="K23" i="114"/>
  <c r="I23" i="114"/>
  <c r="H23" i="114"/>
  <c r="G23" i="114"/>
  <c r="F23" i="114"/>
  <c r="E23" i="114"/>
  <c r="R15" i="114"/>
  <c r="P15" i="114"/>
  <c r="O15" i="114"/>
  <c r="N15" i="114"/>
  <c r="M15" i="114"/>
  <c r="L15" i="114"/>
  <c r="K15" i="114"/>
  <c r="I15" i="114"/>
  <c r="H15" i="114"/>
  <c r="G15" i="114"/>
  <c r="F15" i="114"/>
  <c r="E15" i="114"/>
  <c r="R14" i="114"/>
  <c r="P14" i="114"/>
  <c r="O14" i="114"/>
  <c r="N14" i="114"/>
  <c r="K14" i="114"/>
  <c r="I14" i="114"/>
  <c r="H14" i="114"/>
  <c r="G14" i="114"/>
  <c r="R13" i="114"/>
  <c r="P13" i="114"/>
  <c r="O13" i="114"/>
  <c r="N13" i="114"/>
  <c r="M13" i="114"/>
  <c r="K13" i="114"/>
  <c r="I13" i="114"/>
  <c r="H13" i="114"/>
  <c r="G13" i="114"/>
  <c r="F13" i="114"/>
  <c r="R12" i="114"/>
  <c r="M12" i="114"/>
  <c r="K12" i="114"/>
  <c r="F12" i="114"/>
  <c r="R11" i="114"/>
  <c r="P11" i="114"/>
  <c r="O11" i="114"/>
  <c r="N11" i="114"/>
  <c r="M11" i="114"/>
  <c r="K11" i="114"/>
  <c r="I11" i="114"/>
  <c r="H11" i="114"/>
  <c r="G11" i="114"/>
  <c r="F11" i="114"/>
  <c r="R10" i="114"/>
  <c r="P10" i="114"/>
  <c r="O10" i="114"/>
  <c r="N10" i="114"/>
  <c r="M10" i="114"/>
  <c r="K10" i="114"/>
  <c r="I10" i="114"/>
  <c r="H10" i="114"/>
  <c r="G10" i="114"/>
  <c r="F10" i="114"/>
  <c r="R9" i="114"/>
  <c r="L9" i="114"/>
  <c r="K9" i="114"/>
  <c r="E9" i="114"/>
  <c r="R8" i="114"/>
  <c r="P8" i="114"/>
  <c r="O8" i="114"/>
  <c r="N8" i="114"/>
  <c r="M8" i="114"/>
  <c r="L8" i="114"/>
  <c r="K8" i="114"/>
  <c r="I8" i="114"/>
  <c r="H8" i="114"/>
  <c r="G8" i="114"/>
  <c r="F8" i="114"/>
  <c r="E8" i="114"/>
  <c r="K45" i="113"/>
  <c r="I45" i="113"/>
  <c r="H45" i="113"/>
  <c r="G45" i="113"/>
  <c r="F45" i="113"/>
  <c r="E45" i="113"/>
  <c r="K44" i="113"/>
  <c r="I44" i="113"/>
  <c r="H44" i="113"/>
  <c r="G44" i="113"/>
  <c r="K43" i="113"/>
  <c r="I43" i="113"/>
  <c r="H43" i="113"/>
  <c r="G43" i="113"/>
  <c r="F43" i="113"/>
  <c r="K42" i="113"/>
  <c r="F42" i="113"/>
  <c r="K41" i="113"/>
  <c r="I41" i="113"/>
  <c r="H41" i="113"/>
  <c r="G41" i="113"/>
  <c r="F41" i="113"/>
  <c r="K40" i="113"/>
  <c r="I40" i="113"/>
  <c r="H40" i="113"/>
  <c r="G40" i="113"/>
  <c r="F40" i="113"/>
  <c r="K39" i="113"/>
  <c r="E39" i="113"/>
  <c r="K38" i="113"/>
  <c r="I38" i="113"/>
  <c r="H38" i="113"/>
  <c r="G38" i="113"/>
  <c r="F38" i="113"/>
  <c r="E38" i="113"/>
  <c r="R30" i="113"/>
  <c r="P30" i="113"/>
  <c r="O30" i="113"/>
  <c r="N30" i="113"/>
  <c r="M30" i="113"/>
  <c r="L30" i="113"/>
  <c r="K30" i="113"/>
  <c r="I30" i="113"/>
  <c r="H30" i="113"/>
  <c r="G30" i="113"/>
  <c r="F30" i="113"/>
  <c r="E30" i="113"/>
  <c r="R29" i="113"/>
  <c r="P29" i="113"/>
  <c r="O29" i="113"/>
  <c r="N29" i="113"/>
  <c r="K29" i="113"/>
  <c r="I29" i="113"/>
  <c r="H29" i="113"/>
  <c r="G29" i="113"/>
  <c r="R28" i="113"/>
  <c r="P28" i="113"/>
  <c r="O28" i="113"/>
  <c r="N28" i="113"/>
  <c r="M28" i="113"/>
  <c r="K28" i="113"/>
  <c r="I28" i="113"/>
  <c r="H28" i="113"/>
  <c r="G28" i="113"/>
  <c r="F28" i="113"/>
  <c r="R27" i="113"/>
  <c r="M27" i="113"/>
  <c r="K27" i="113"/>
  <c r="F27" i="113"/>
  <c r="R26" i="113"/>
  <c r="P26" i="113"/>
  <c r="O26" i="113"/>
  <c r="N26" i="113"/>
  <c r="M26" i="113"/>
  <c r="K26" i="113"/>
  <c r="I26" i="113"/>
  <c r="H26" i="113"/>
  <c r="G26" i="113"/>
  <c r="F26" i="113"/>
  <c r="R25" i="113"/>
  <c r="P25" i="113"/>
  <c r="O25" i="113"/>
  <c r="N25" i="113"/>
  <c r="M25" i="113"/>
  <c r="K25" i="113"/>
  <c r="I25" i="113"/>
  <c r="H25" i="113"/>
  <c r="G25" i="113"/>
  <c r="F25" i="113"/>
  <c r="R24" i="113"/>
  <c r="L24" i="113"/>
  <c r="K24" i="113"/>
  <c r="E24" i="113"/>
  <c r="R23" i="113"/>
  <c r="P23" i="113"/>
  <c r="O23" i="113"/>
  <c r="N23" i="113"/>
  <c r="M23" i="113"/>
  <c r="L23" i="113"/>
  <c r="K23" i="113"/>
  <c r="I23" i="113"/>
  <c r="H23" i="113"/>
  <c r="G23" i="113"/>
  <c r="F23" i="113"/>
  <c r="E23" i="113"/>
  <c r="R15" i="113"/>
  <c r="P15" i="113"/>
  <c r="O15" i="113"/>
  <c r="N15" i="113"/>
  <c r="M15" i="113"/>
  <c r="L15" i="113"/>
  <c r="K15" i="113"/>
  <c r="I15" i="113"/>
  <c r="H15" i="113"/>
  <c r="G15" i="113"/>
  <c r="F15" i="113"/>
  <c r="E15" i="113"/>
  <c r="R14" i="113"/>
  <c r="P14" i="113"/>
  <c r="O14" i="113"/>
  <c r="N14" i="113"/>
  <c r="K14" i="113"/>
  <c r="I14" i="113"/>
  <c r="H14" i="113"/>
  <c r="G14" i="113"/>
  <c r="R13" i="113"/>
  <c r="P13" i="113"/>
  <c r="O13" i="113"/>
  <c r="N13" i="113"/>
  <c r="M13" i="113"/>
  <c r="K13" i="113"/>
  <c r="I13" i="113"/>
  <c r="H13" i="113"/>
  <c r="G13" i="113"/>
  <c r="F13" i="113"/>
  <c r="R12" i="113"/>
  <c r="M12" i="113"/>
  <c r="K12" i="113"/>
  <c r="F12" i="113"/>
  <c r="R11" i="113"/>
  <c r="P11" i="113"/>
  <c r="O11" i="113"/>
  <c r="N11" i="113"/>
  <c r="M11" i="113"/>
  <c r="K11" i="113"/>
  <c r="I11" i="113"/>
  <c r="H11" i="113"/>
  <c r="G11" i="113"/>
  <c r="F11" i="113"/>
  <c r="R10" i="113"/>
  <c r="P10" i="113"/>
  <c r="O10" i="113"/>
  <c r="N10" i="113"/>
  <c r="M10" i="113"/>
  <c r="K10" i="113"/>
  <c r="I10" i="113"/>
  <c r="H10" i="113"/>
  <c r="G10" i="113"/>
  <c r="F10" i="113"/>
  <c r="R9" i="113"/>
  <c r="L9" i="113"/>
  <c r="K9" i="113"/>
  <c r="E9" i="113"/>
  <c r="R8" i="113"/>
  <c r="P8" i="113"/>
  <c r="O8" i="113"/>
  <c r="N8" i="113"/>
  <c r="M8" i="113"/>
  <c r="L8" i="113"/>
  <c r="K8" i="113"/>
  <c r="I8" i="113"/>
  <c r="H8" i="113"/>
  <c r="G8" i="113"/>
  <c r="F8" i="113"/>
  <c r="E8" i="113"/>
  <c r="K45" i="112"/>
  <c r="I45" i="112"/>
  <c r="H45" i="112"/>
  <c r="G45" i="112"/>
  <c r="F45" i="112"/>
  <c r="E45" i="112"/>
  <c r="K44" i="112"/>
  <c r="I44" i="112"/>
  <c r="H44" i="112"/>
  <c r="G44" i="112"/>
  <c r="K43" i="112"/>
  <c r="I43" i="112"/>
  <c r="H43" i="112"/>
  <c r="G43" i="112"/>
  <c r="F43" i="112"/>
  <c r="K42" i="112"/>
  <c r="F42" i="112"/>
  <c r="K41" i="112"/>
  <c r="I41" i="112"/>
  <c r="H41" i="112"/>
  <c r="G41" i="112"/>
  <c r="F41" i="112"/>
  <c r="K40" i="112"/>
  <c r="I40" i="112"/>
  <c r="H40" i="112"/>
  <c r="G40" i="112"/>
  <c r="F40" i="112"/>
  <c r="K39" i="112"/>
  <c r="E39" i="112"/>
  <c r="K38" i="112"/>
  <c r="I38" i="112"/>
  <c r="H38" i="112"/>
  <c r="G38" i="112"/>
  <c r="F38" i="112"/>
  <c r="E38" i="112"/>
  <c r="R30" i="112"/>
  <c r="P30" i="112"/>
  <c r="O30" i="112"/>
  <c r="N30" i="112"/>
  <c r="M30" i="112"/>
  <c r="L30" i="112"/>
  <c r="K30" i="112"/>
  <c r="I30" i="112"/>
  <c r="H30" i="112"/>
  <c r="G30" i="112"/>
  <c r="F30" i="112"/>
  <c r="E30" i="112"/>
  <c r="R29" i="112"/>
  <c r="P29" i="112"/>
  <c r="O29" i="112"/>
  <c r="N29" i="112"/>
  <c r="K29" i="112"/>
  <c r="I29" i="112"/>
  <c r="H29" i="112"/>
  <c r="G29" i="112"/>
  <c r="R28" i="112"/>
  <c r="P28" i="112"/>
  <c r="O28" i="112"/>
  <c r="N28" i="112"/>
  <c r="M28" i="112"/>
  <c r="K28" i="112"/>
  <c r="I28" i="112"/>
  <c r="H28" i="112"/>
  <c r="G28" i="112"/>
  <c r="F28" i="112"/>
  <c r="R27" i="112"/>
  <c r="M27" i="112"/>
  <c r="K27" i="112"/>
  <c r="F27" i="112"/>
  <c r="R26" i="112"/>
  <c r="P26" i="112"/>
  <c r="O26" i="112"/>
  <c r="N26" i="112"/>
  <c r="M26" i="112"/>
  <c r="K26" i="112"/>
  <c r="I26" i="112"/>
  <c r="H26" i="112"/>
  <c r="G26" i="112"/>
  <c r="F26" i="112"/>
  <c r="R25" i="112"/>
  <c r="P25" i="112"/>
  <c r="O25" i="112"/>
  <c r="N25" i="112"/>
  <c r="M25" i="112"/>
  <c r="K25" i="112"/>
  <c r="I25" i="112"/>
  <c r="H25" i="112"/>
  <c r="G25" i="112"/>
  <c r="F25" i="112"/>
  <c r="R24" i="112"/>
  <c r="L24" i="112"/>
  <c r="K24" i="112"/>
  <c r="E24" i="112"/>
  <c r="R23" i="112"/>
  <c r="P23" i="112"/>
  <c r="O23" i="112"/>
  <c r="N23" i="112"/>
  <c r="M23" i="112"/>
  <c r="L23" i="112"/>
  <c r="K23" i="112"/>
  <c r="I23" i="112"/>
  <c r="H23" i="112"/>
  <c r="G23" i="112"/>
  <c r="F23" i="112"/>
  <c r="E23" i="112"/>
  <c r="R15" i="112"/>
  <c r="P15" i="112"/>
  <c r="O15" i="112"/>
  <c r="N15" i="112"/>
  <c r="M15" i="112"/>
  <c r="L15" i="112"/>
  <c r="K15" i="112"/>
  <c r="I15" i="112"/>
  <c r="H15" i="112"/>
  <c r="G15" i="112"/>
  <c r="F15" i="112"/>
  <c r="E15" i="112"/>
  <c r="R14" i="112"/>
  <c r="P14" i="112"/>
  <c r="O14" i="112"/>
  <c r="N14" i="112"/>
  <c r="K14" i="112"/>
  <c r="I14" i="112"/>
  <c r="H14" i="112"/>
  <c r="G14" i="112"/>
  <c r="R13" i="112"/>
  <c r="P13" i="112"/>
  <c r="O13" i="112"/>
  <c r="N13" i="112"/>
  <c r="M13" i="112"/>
  <c r="K13" i="112"/>
  <c r="I13" i="112"/>
  <c r="H13" i="112"/>
  <c r="G13" i="112"/>
  <c r="F13" i="112"/>
  <c r="R12" i="112"/>
  <c r="M12" i="112"/>
  <c r="K12" i="112"/>
  <c r="F12" i="112"/>
  <c r="R11" i="112"/>
  <c r="P11" i="112"/>
  <c r="O11" i="112"/>
  <c r="N11" i="112"/>
  <c r="M11" i="112"/>
  <c r="K11" i="112"/>
  <c r="I11" i="112"/>
  <c r="H11" i="112"/>
  <c r="G11" i="112"/>
  <c r="F11" i="112"/>
  <c r="R10" i="112"/>
  <c r="P10" i="112"/>
  <c r="O10" i="112"/>
  <c r="N10" i="112"/>
  <c r="M10" i="112"/>
  <c r="K10" i="112"/>
  <c r="I10" i="112"/>
  <c r="H10" i="112"/>
  <c r="G10" i="112"/>
  <c r="F10" i="112"/>
  <c r="R9" i="112"/>
  <c r="L9" i="112"/>
  <c r="K9" i="112"/>
  <c r="E9" i="112"/>
  <c r="R8" i="112"/>
  <c r="P8" i="112"/>
  <c r="O8" i="112"/>
  <c r="N8" i="112"/>
  <c r="M8" i="112"/>
  <c r="L8" i="112"/>
  <c r="K8" i="112"/>
  <c r="I8" i="112"/>
  <c r="H8" i="112"/>
  <c r="G8" i="112"/>
  <c r="F8" i="112"/>
  <c r="E8" i="112"/>
  <c r="K45" i="111"/>
  <c r="I45" i="111"/>
  <c r="H45" i="111"/>
  <c r="G45" i="111"/>
  <c r="F45" i="111"/>
  <c r="E45" i="111"/>
  <c r="K44" i="111"/>
  <c r="I44" i="111"/>
  <c r="H44" i="111"/>
  <c r="G44" i="111"/>
  <c r="K43" i="111"/>
  <c r="I43" i="111"/>
  <c r="H43" i="111"/>
  <c r="G43" i="111"/>
  <c r="F43" i="111"/>
  <c r="K42" i="111"/>
  <c r="F42" i="111"/>
  <c r="K41" i="111"/>
  <c r="I41" i="111"/>
  <c r="H41" i="111"/>
  <c r="G41" i="111"/>
  <c r="F41" i="111"/>
  <c r="K40" i="111"/>
  <c r="I40" i="111"/>
  <c r="H40" i="111"/>
  <c r="G40" i="111"/>
  <c r="F40" i="111"/>
  <c r="K39" i="111"/>
  <c r="E39" i="111"/>
  <c r="K38" i="111"/>
  <c r="I38" i="111"/>
  <c r="H38" i="111"/>
  <c r="G38" i="111"/>
  <c r="F38" i="111"/>
  <c r="E38" i="111"/>
  <c r="R30" i="111"/>
  <c r="P30" i="111"/>
  <c r="O30" i="111"/>
  <c r="N30" i="111"/>
  <c r="M30" i="111"/>
  <c r="L30" i="111"/>
  <c r="K30" i="111"/>
  <c r="I30" i="111"/>
  <c r="H30" i="111"/>
  <c r="G30" i="111"/>
  <c r="F30" i="111"/>
  <c r="E30" i="111"/>
  <c r="R29" i="111"/>
  <c r="P29" i="111"/>
  <c r="O29" i="111"/>
  <c r="N29" i="111"/>
  <c r="K29" i="111"/>
  <c r="I29" i="111"/>
  <c r="H29" i="111"/>
  <c r="G29" i="111"/>
  <c r="R28" i="111"/>
  <c r="P28" i="111"/>
  <c r="O28" i="111"/>
  <c r="N28" i="111"/>
  <c r="M28" i="111"/>
  <c r="K28" i="111"/>
  <c r="I28" i="111"/>
  <c r="H28" i="111"/>
  <c r="G28" i="111"/>
  <c r="F28" i="111"/>
  <c r="R27" i="111"/>
  <c r="M27" i="111"/>
  <c r="K27" i="111"/>
  <c r="F27" i="111"/>
  <c r="R26" i="111"/>
  <c r="P26" i="111"/>
  <c r="O26" i="111"/>
  <c r="N26" i="111"/>
  <c r="M26" i="111"/>
  <c r="K26" i="111"/>
  <c r="I26" i="111"/>
  <c r="H26" i="111"/>
  <c r="G26" i="111"/>
  <c r="F26" i="111"/>
  <c r="R25" i="111"/>
  <c r="P25" i="111"/>
  <c r="O25" i="111"/>
  <c r="N25" i="111"/>
  <c r="M25" i="111"/>
  <c r="K25" i="111"/>
  <c r="I25" i="111"/>
  <c r="H25" i="111"/>
  <c r="G25" i="111"/>
  <c r="F25" i="111"/>
  <c r="R24" i="111"/>
  <c r="L24" i="111"/>
  <c r="K24" i="111"/>
  <c r="E24" i="111"/>
  <c r="R23" i="111"/>
  <c r="P23" i="111"/>
  <c r="O23" i="111"/>
  <c r="N23" i="111"/>
  <c r="M23" i="111"/>
  <c r="L23" i="111"/>
  <c r="K23" i="111"/>
  <c r="I23" i="111"/>
  <c r="H23" i="111"/>
  <c r="G23" i="111"/>
  <c r="F23" i="111"/>
  <c r="E23" i="111"/>
  <c r="R15" i="111"/>
  <c r="P15" i="111"/>
  <c r="O15" i="111"/>
  <c r="N15" i="111"/>
  <c r="M15" i="111"/>
  <c r="L15" i="111"/>
  <c r="K15" i="111"/>
  <c r="I15" i="111"/>
  <c r="H15" i="111"/>
  <c r="G15" i="111"/>
  <c r="F15" i="111"/>
  <c r="E15" i="111"/>
  <c r="R14" i="111"/>
  <c r="P14" i="111"/>
  <c r="O14" i="111"/>
  <c r="N14" i="111"/>
  <c r="K14" i="111"/>
  <c r="I14" i="111"/>
  <c r="H14" i="111"/>
  <c r="G14" i="111"/>
  <c r="R13" i="111"/>
  <c r="P13" i="111"/>
  <c r="O13" i="111"/>
  <c r="N13" i="111"/>
  <c r="M13" i="111"/>
  <c r="K13" i="111"/>
  <c r="I13" i="111"/>
  <c r="H13" i="111"/>
  <c r="G13" i="111"/>
  <c r="F13" i="111"/>
  <c r="R12" i="111"/>
  <c r="M12" i="111"/>
  <c r="K12" i="111"/>
  <c r="F12" i="111"/>
  <c r="R11" i="111"/>
  <c r="P11" i="111"/>
  <c r="O11" i="111"/>
  <c r="N11" i="111"/>
  <c r="M11" i="111"/>
  <c r="K11" i="111"/>
  <c r="I11" i="111"/>
  <c r="H11" i="111"/>
  <c r="G11" i="111"/>
  <c r="F11" i="111"/>
  <c r="R10" i="111"/>
  <c r="P10" i="111"/>
  <c r="O10" i="111"/>
  <c r="N10" i="111"/>
  <c r="M10" i="111"/>
  <c r="K10" i="111"/>
  <c r="I10" i="111"/>
  <c r="H10" i="111"/>
  <c r="G10" i="111"/>
  <c r="F10" i="111"/>
  <c r="R9" i="111"/>
  <c r="L9" i="111"/>
  <c r="K9" i="111"/>
  <c r="E9" i="111"/>
  <c r="R8" i="111"/>
  <c r="P8" i="111"/>
  <c r="O8" i="111"/>
  <c r="N8" i="111"/>
  <c r="M8" i="111"/>
  <c r="L8" i="111"/>
  <c r="K8" i="111"/>
  <c r="I8" i="111"/>
  <c r="H8" i="111"/>
  <c r="G8" i="111"/>
  <c r="F8" i="111"/>
  <c r="E8" i="111"/>
  <c r="K45" i="110"/>
  <c r="I45" i="110"/>
  <c r="H45" i="110"/>
  <c r="G45" i="110"/>
  <c r="F45" i="110"/>
  <c r="E45" i="110"/>
  <c r="K44" i="110"/>
  <c r="I44" i="110"/>
  <c r="H44" i="110"/>
  <c r="G44" i="110"/>
  <c r="K43" i="110"/>
  <c r="I43" i="110"/>
  <c r="H43" i="110"/>
  <c r="G43" i="110"/>
  <c r="F43" i="110"/>
  <c r="K42" i="110"/>
  <c r="F42" i="110"/>
  <c r="K41" i="110"/>
  <c r="I41" i="110"/>
  <c r="H41" i="110"/>
  <c r="G41" i="110"/>
  <c r="F41" i="110"/>
  <c r="K40" i="110"/>
  <c r="I40" i="110"/>
  <c r="H40" i="110"/>
  <c r="G40" i="110"/>
  <c r="F40" i="110"/>
  <c r="K39" i="110"/>
  <c r="E39" i="110"/>
  <c r="K38" i="110"/>
  <c r="I38" i="110"/>
  <c r="H38" i="110"/>
  <c r="G38" i="110"/>
  <c r="F38" i="110"/>
  <c r="E38" i="110"/>
  <c r="R30" i="110"/>
  <c r="P30" i="110"/>
  <c r="O30" i="110"/>
  <c r="N30" i="110"/>
  <c r="M30" i="110"/>
  <c r="L30" i="110"/>
  <c r="K30" i="110"/>
  <c r="I30" i="110"/>
  <c r="H30" i="110"/>
  <c r="G30" i="110"/>
  <c r="F30" i="110"/>
  <c r="E30" i="110"/>
  <c r="R29" i="110"/>
  <c r="P29" i="110"/>
  <c r="O29" i="110"/>
  <c r="N29" i="110"/>
  <c r="K29" i="110"/>
  <c r="I29" i="110"/>
  <c r="H29" i="110"/>
  <c r="G29" i="110"/>
  <c r="R28" i="110"/>
  <c r="P28" i="110"/>
  <c r="O28" i="110"/>
  <c r="N28" i="110"/>
  <c r="M28" i="110"/>
  <c r="K28" i="110"/>
  <c r="I28" i="110"/>
  <c r="H28" i="110"/>
  <c r="G28" i="110"/>
  <c r="F28" i="110"/>
  <c r="R27" i="110"/>
  <c r="M27" i="110"/>
  <c r="K27" i="110"/>
  <c r="F27" i="110"/>
  <c r="R26" i="110"/>
  <c r="P26" i="110"/>
  <c r="O26" i="110"/>
  <c r="N26" i="110"/>
  <c r="M26" i="110"/>
  <c r="K26" i="110"/>
  <c r="I26" i="110"/>
  <c r="H26" i="110"/>
  <c r="G26" i="110"/>
  <c r="F26" i="110"/>
  <c r="R25" i="110"/>
  <c r="P25" i="110"/>
  <c r="O25" i="110"/>
  <c r="N25" i="110"/>
  <c r="M25" i="110"/>
  <c r="K25" i="110"/>
  <c r="I25" i="110"/>
  <c r="H25" i="110"/>
  <c r="G25" i="110"/>
  <c r="F25" i="110"/>
  <c r="R24" i="110"/>
  <c r="L24" i="110"/>
  <c r="K24" i="110"/>
  <c r="E24" i="110"/>
  <c r="R23" i="110"/>
  <c r="P23" i="110"/>
  <c r="O23" i="110"/>
  <c r="N23" i="110"/>
  <c r="M23" i="110"/>
  <c r="L23" i="110"/>
  <c r="K23" i="110"/>
  <c r="I23" i="110"/>
  <c r="H23" i="110"/>
  <c r="G23" i="110"/>
  <c r="F23" i="110"/>
  <c r="E23" i="110"/>
  <c r="R15" i="110"/>
  <c r="P15" i="110"/>
  <c r="O15" i="110"/>
  <c r="N15" i="110"/>
  <c r="M15" i="110"/>
  <c r="L15" i="110"/>
  <c r="K15" i="110"/>
  <c r="I15" i="110"/>
  <c r="H15" i="110"/>
  <c r="G15" i="110"/>
  <c r="F15" i="110"/>
  <c r="E15" i="110"/>
  <c r="R14" i="110"/>
  <c r="P14" i="110"/>
  <c r="O14" i="110"/>
  <c r="N14" i="110"/>
  <c r="K14" i="110"/>
  <c r="I14" i="110"/>
  <c r="H14" i="110"/>
  <c r="G14" i="110"/>
  <c r="R13" i="110"/>
  <c r="P13" i="110"/>
  <c r="O13" i="110"/>
  <c r="N13" i="110"/>
  <c r="M13" i="110"/>
  <c r="K13" i="110"/>
  <c r="I13" i="110"/>
  <c r="H13" i="110"/>
  <c r="G13" i="110"/>
  <c r="F13" i="110"/>
  <c r="R12" i="110"/>
  <c r="M12" i="110"/>
  <c r="K12" i="110"/>
  <c r="F12" i="110"/>
  <c r="R11" i="110"/>
  <c r="P11" i="110"/>
  <c r="O11" i="110"/>
  <c r="N11" i="110"/>
  <c r="M11" i="110"/>
  <c r="K11" i="110"/>
  <c r="I11" i="110"/>
  <c r="H11" i="110"/>
  <c r="G11" i="110"/>
  <c r="F11" i="110"/>
  <c r="R10" i="110"/>
  <c r="P10" i="110"/>
  <c r="O10" i="110"/>
  <c r="N10" i="110"/>
  <c r="M10" i="110"/>
  <c r="K10" i="110"/>
  <c r="I10" i="110"/>
  <c r="H10" i="110"/>
  <c r="G10" i="110"/>
  <c r="F10" i="110"/>
  <c r="R9" i="110"/>
  <c r="L9" i="110"/>
  <c r="K9" i="110"/>
  <c r="E9" i="110"/>
  <c r="R8" i="110"/>
  <c r="P8" i="110"/>
  <c r="O8" i="110"/>
  <c r="N8" i="110"/>
  <c r="M8" i="110"/>
  <c r="L8" i="110"/>
  <c r="K8" i="110"/>
  <c r="I8" i="110"/>
  <c r="H8" i="110"/>
  <c r="G8" i="110"/>
  <c r="F8" i="110"/>
  <c r="E8" i="110"/>
  <c r="K45" i="109"/>
  <c r="I45" i="109"/>
  <c r="H45" i="109"/>
  <c r="G45" i="109"/>
  <c r="F45" i="109"/>
  <c r="E45" i="109"/>
  <c r="K44" i="109"/>
  <c r="I44" i="109"/>
  <c r="H44" i="109"/>
  <c r="G44" i="109"/>
  <c r="K43" i="109"/>
  <c r="I43" i="109"/>
  <c r="H43" i="109"/>
  <c r="G43" i="109"/>
  <c r="F43" i="109"/>
  <c r="K42" i="109"/>
  <c r="F42" i="109"/>
  <c r="K41" i="109"/>
  <c r="I41" i="109"/>
  <c r="H41" i="109"/>
  <c r="G41" i="109"/>
  <c r="F41" i="109"/>
  <c r="K40" i="109"/>
  <c r="I40" i="109"/>
  <c r="H40" i="109"/>
  <c r="G40" i="109"/>
  <c r="F40" i="109"/>
  <c r="K39" i="109"/>
  <c r="E39" i="109"/>
  <c r="K38" i="109"/>
  <c r="I38" i="109"/>
  <c r="H38" i="109"/>
  <c r="G38" i="109"/>
  <c r="F38" i="109"/>
  <c r="E38" i="109"/>
  <c r="R30" i="109"/>
  <c r="P30" i="109"/>
  <c r="O30" i="109"/>
  <c r="N30" i="109"/>
  <c r="M30" i="109"/>
  <c r="L30" i="109"/>
  <c r="K30" i="109"/>
  <c r="I30" i="109"/>
  <c r="H30" i="109"/>
  <c r="G30" i="109"/>
  <c r="F30" i="109"/>
  <c r="E30" i="109"/>
  <c r="R29" i="109"/>
  <c r="P29" i="109"/>
  <c r="O29" i="109"/>
  <c r="N29" i="109"/>
  <c r="K29" i="109"/>
  <c r="I29" i="109"/>
  <c r="H29" i="109"/>
  <c r="G29" i="109"/>
  <c r="R28" i="109"/>
  <c r="P28" i="109"/>
  <c r="O28" i="109"/>
  <c r="N28" i="109"/>
  <c r="M28" i="109"/>
  <c r="K28" i="109"/>
  <c r="I28" i="109"/>
  <c r="H28" i="109"/>
  <c r="G28" i="109"/>
  <c r="F28" i="109"/>
  <c r="R27" i="109"/>
  <c r="M27" i="109"/>
  <c r="K27" i="109"/>
  <c r="F27" i="109"/>
  <c r="R26" i="109"/>
  <c r="P26" i="109"/>
  <c r="O26" i="109"/>
  <c r="N26" i="109"/>
  <c r="M26" i="109"/>
  <c r="K26" i="109"/>
  <c r="I26" i="109"/>
  <c r="H26" i="109"/>
  <c r="G26" i="109"/>
  <c r="F26" i="109"/>
  <c r="R25" i="109"/>
  <c r="P25" i="109"/>
  <c r="O25" i="109"/>
  <c r="N25" i="109"/>
  <c r="M25" i="109"/>
  <c r="K25" i="109"/>
  <c r="I25" i="109"/>
  <c r="H25" i="109"/>
  <c r="G25" i="109"/>
  <c r="F25" i="109"/>
  <c r="R24" i="109"/>
  <c r="L24" i="109"/>
  <c r="K24" i="109"/>
  <c r="E24" i="109"/>
  <c r="R23" i="109"/>
  <c r="P23" i="109"/>
  <c r="O23" i="109"/>
  <c r="N23" i="109"/>
  <c r="M23" i="109"/>
  <c r="L23" i="109"/>
  <c r="K23" i="109"/>
  <c r="I23" i="109"/>
  <c r="H23" i="109"/>
  <c r="G23" i="109"/>
  <c r="F23" i="109"/>
  <c r="E23" i="109"/>
  <c r="R15" i="109"/>
  <c r="P15" i="109"/>
  <c r="O15" i="109"/>
  <c r="N15" i="109"/>
  <c r="M15" i="109"/>
  <c r="L15" i="109"/>
  <c r="K15" i="109"/>
  <c r="I15" i="109"/>
  <c r="H15" i="109"/>
  <c r="G15" i="109"/>
  <c r="F15" i="109"/>
  <c r="E15" i="109"/>
  <c r="R14" i="109"/>
  <c r="P14" i="109"/>
  <c r="O14" i="109"/>
  <c r="N14" i="109"/>
  <c r="K14" i="109"/>
  <c r="I14" i="109"/>
  <c r="H14" i="109"/>
  <c r="G14" i="109"/>
  <c r="R13" i="109"/>
  <c r="P13" i="109"/>
  <c r="O13" i="109"/>
  <c r="N13" i="109"/>
  <c r="M13" i="109"/>
  <c r="K13" i="109"/>
  <c r="I13" i="109"/>
  <c r="H13" i="109"/>
  <c r="G13" i="109"/>
  <c r="F13" i="109"/>
  <c r="R12" i="109"/>
  <c r="M12" i="109"/>
  <c r="K12" i="109"/>
  <c r="F12" i="109"/>
  <c r="R11" i="109"/>
  <c r="P11" i="109"/>
  <c r="O11" i="109"/>
  <c r="N11" i="109"/>
  <c r="M11" i="109"/>
  <c r="K11" i="109"/>
  <c r="I11" i="109"/>
  <c r="H11" i="109"/>
  <c r="G11" i="109"/>
  <c r="F11" i="109"/>
  <c r="R10" i="109"/>
  <c r="P10" i="109"/>
  <c r="O10" i="109"/>
  <c r="N10" i="109"/>
  <c r="M10" i="109"/>
  <c r="K10" i="109"/>
  <c r="I10" i="109"/>
  <c r="H10" i="109"/>
  <c r="G10" i="109"/>
  <c r="F10" i="109"/>
  <c r="R9" i="109"/>
  <c r="L9" i="109"/>
  <c r="K9" i="109"/>
  <c r="E9" i="109"/>
  <c r="R8" i="109"/>
  <c r="P8" i="109"/>
  <c r="O8" i="109"/>
  <c r="N8" i="109"/>
  <c r="M8" i="109"/>
  <c r="L8" i="109"/>
  <c r="K8" i="109"/>
  <c r="I8" i="109"/>
  <c r="H8" i="109"/>
  <c r="G8" i="109"/>
  <c r="F8" i="109"/>
  <c r="E8" i="109"/>
  <c r="K45" i="108"/>
  <c r="I45" i="108"/>
  <c r="H45" i="108"/>
  <c r="G45" i="108"/>
  <c r="F45" i="108"/>
  <c r="E45" i="108"/>
  <c r="K44" i="108"/>
  <c r="I44" i="108"/>
  <c r="H44" i="108"/>
  <c r="G44" i="108"/>
  <c r="K43" i="108"/>
  <c r="I43" i="108"/>
  <c r="H43" i="108"/>
  <c r="G43" i="108"/>
  <c r="F43" i="108"/>
  <c r="K42" i="108"/>
  <c r="F42" i="108"/>
  <c r="K41" i="108"/>
  <c r="I41" i="108"/>
  <c r="H41" i="108"/>
  <c r="G41" i="108"/>
  <c r="F41" i="108"/>
  <c r="K40" i="108"/>
  <c r="I40" i="108"/>
  <c r="H40" i="108"/>
  <c r="G40" i="108"/>
  <c r="F40" i="108"/>
  <c r="K39" i="108"/>
  <c r="E39" i="108"/>
  <c r="K38" i="108"/>
  <c r="I38" i="108"/>
  <c r="H38" i="108"/>
  <c r="G38" i="108"/>
  <c r="F38" i="108"/>
  <c r="E38" i="108"/>
  <c r="R30" i="108"/>
  <c r="P30" i="108"/>
  <c r="O30" i="108"/>
  <c r="N30" i="108"/>
  <c r="M30" i="108"/>
  <c r="L30" i="108"/>
  <c r="K30" i="108"/>
  <c r="I30" i="108"/>
  <c r="H30" i="108"/>
  <c r="G30" i="108"/>
  <c r="F30" i="108"/>
  <c r="E30" i="108"/>
  <c r="R29" i="108"/>
  <c r="P29" i="108"/>
  <c r="O29" i="108"/>
  <c r="N29" i="108"/>
  <c r="K29" i="108"/>
  <c r="I29" i="108"/>
  <c r="H29" i="108"/>
  <c r="G29" i="108"/>
  <c r="R28" i="108"/>
  <c r="P28" i="108"/>
  <c r="O28" i="108"/>
  <c r="N28" i="108"/>
  <c r="M28" i="108"/>
  <c r="K28" i="108"/>
  <c r="I28" i="108"/>
  <c r="H28" i="108"/>
  <c r="G28" i="108"/>
  <c r="F28" i="108"/>
  <c r="R27" i="108"/>
  <c r="M27" i="108"/>
  <c r="K27" i="108"/>
  <c r="F27" i="108"/>
  <c r="R26" i="108"/>
  <c r="P26" i="108"/>
  <c r="O26" i="108"/>
  <c r="N26" i="108"/>
  <c r="M26" i="108"/>
  <c r="K26" i="108"/>
  <c r="I26" i="108"/>
  <c r="H26" i="108"/>
  <c r="G26" i="108"/>
  <c r="F26" i="108"/>
  <c r="R25" i="108"/>
  <c r="P25" i="108"/>
  <c r="O25" i="108"/>
  <c r="N25" i="108"/>
  <c r="M25" i="108"/>
  <c r="K25" i="108"/>
  <c r="I25" i="108"/>
  <c r="H25" i="108"/>
  <c r="G25" i="108"/>
  <c r="F25" i="108"/>
  <c r="R24" i="108"/>
  <c r="L24" i="108"/>
  <c r="K24" i="108"/>
  <c r="E24" i="108"/>
  <c r="R23" i="108"/>
  <c r="P23" i="108"/>
  <c r="O23" i="108"/>
  <c r="N23" i="108"/>
  <c r="M23" i="108"/>
  <c r="L23" i="108"/>
  <c r="K23" i="108"/>
  <c r="I23" i="108"/>
  <c r="H23" i="108"/>
  <c r="G23" i="108"/>
  <c r="F23" i="108"/>
  <c r="E23" i="108"/>
  <c r="R15" i="108"/>
  <c r="P15" i="108"/>
  <c r="O15" i="108"/>
  <c r="N15" i="108"/>
  <c r="M15" i="108"/>
  <c r="L15" i="108"/>
  <c r="K15" i="108"/>
  <c r="I15" i="108"/>
  <c r="H15" i="108"/>
  <c r="G15" i="108"/>
  <c r="F15" i="108"/>
  <c r="E15" i="108"/>
  <c r="R14" i="108"/>
  <c r="P14" i="108"/>
  <c r="O14" i="108"/>
  <c r="N14" i="108"/>
  <c r="K14" i="108"/>
  <c r="I14" i="108"/>
  <c r="H14" i="108"/>
  <c r="G14" i="108"/>
  <c r="R13" i="108"/>
  <c r="P13" i="108"/>
  <c r="O13" i="108"/>
  <c r="N13" i="108"/>
  <c r="M13" i="108"/>
  <c r="K13" i="108"/>
  <c r="I13" i="108"/>
  <c r="H13" i="108"/>
  <c r="G13" i="108"/>
  <c r="F13" i="108"/>
  <c r="R12" i="108"/>
  <c r="M12" i="108"/>
  <c r="K12" i="108"/>
  <c r="F12" i="108"/>
  <c r="R11" i="108"/>
  <c r="P11" i="108"/>
  <c r="O11" i="108"/>
  <c r="N11" i="108"/>
  <c r="M11" i="108"/>
  <c r="K11" i="108"/>
  <c r="I11" i="108"/>
  <c r="H11" i="108"/>
  <c r="G11" i="108"/>
  <c r="F11" i="108"/>
  <c r="R10" i="108"/>
  <c r="P10" i="108"/>
  <c r="O10" i="108"/>
  <c r="N10" i="108"/>
  <c r="M10" i="108"/>
  <c r="K10" i="108"/>
  <c r="I10" i="108"/>
  <c r="H10" i="108"/>
  <c r="G10" i="108"/>
  <c r="F10" i="108"/>
  <c r="R9" i="108"/>
  <c r="L9" i="108"/>
  <c r="K9" i="108"/>
  <c r="E9" i="108"/>
  <c r="R8" i="108"/>
  <c r="P8" i="108"/>
  <c r="O8" i="108"/>
  <c r="N8" i="108"/>
  <c r="M8" i="108"/>
  <c r="L8" i="108"/>
  <c r="K8" i="108"/>
  <c r="I8" i="108"/>
  <c r="H8" i="108"/>
  <c r="G8" i="108"/>
  <c r="F8" i="108"/>
  <c r="E8" i="108"/>
  <c r="K45" i="107"/>
  <c r="I45" i="107"/>
  <c r="H45" i="107"/>
  <c r="G45" i="107"/>
  <c r="F45" i="107"/>
  <c r="E45" i="107"/>
  <c r="K44" i="107"/>
  <c r="I44" i="107"/>
  <c r="H44" i="107"/>
  <c r="G44" i="107"/>
  <c r="K43" i="107"/>
  <c r="I43" i="107"/>
  <c r="H43" i="107"/>
  <c r="G43" i="107"/>
  <c r="F43" i="107"/>
  <c r="K42" i="107"/>
  <c r="F42" i="107"/>
  <c r="K41" i="107"/>
  <c r="I41" i="107"/>
  <c r="H41" i="107"/>
  <c r="G41" i="107"/>
  <c r="F41" i="107"/>
  <c r="K40" i="107"/>
  <c r="I40" i="107"/>
  <c r="H40" i="107"/>
  <c r="G40" i="107"/>
  <c r="F40" i="107"/>
  <c r="K39" i="107"/>
  <c r="E39" i="107"/>
  <c r="K38" i="107"/>
  <c r="I38" i="107"/>
  <c r="H38" i="107"/>
  <c r="G38" i="107"/>
  <c r="F38" i="107"/>
  <c r="E38" i="107"/>
  <c r="R30" i="107"/>
  <c r="P30" i="107"/>
  <c r="O30" i="107"/>
  <c r="N30" i="107"/>
  <c r="M30" i="107"/>
  <c r="L30" i="107"/>
  <c r="K30" i="107"/>
  <c r="I30" i="107"/>
  <c r="H30" i="107"/>
  <c r="G30" i="107"/>
  <c r="F30" i="107"/>
  <c r="E30" i="107"/>
  <c r="R29" i="107"/>
  <c r="P29" i="107"/>
  <c r="O29" i="107"/>
  <c r="N29" i="107"/>
  <c r="K29" i="107"/>
  <c r="I29" i="107"/>
  <c r="H29" i="107"/>
  <c r="G29" i="107"/>
  <c r="R28" i="107"/>
  <c r="P28" i="107"/>
  <c r="O28" i="107"/>
  <c r="N28" i="107"/>
  <c r="M28" i="107"/>
  <c r="K28" i="107"/>
  <c r="I28" i="107"/>
  <c r="H28" i="107"/>
  <c r="G28" i="107"/>
  <c r="F28" i="107"/>
  <c r="R27" i="107"/>
  <c r="M27" i="107"/>
  <c r="K27" i="107"/>
  <c r="F27" i="107"/>
  <c r="R26" i="107"/>
  <c r="P26" i="107"/>
  <c r="O26" i="107"/>
  <c r="N26" i="107"/>
  <c r="M26" i="107"/>
  <c r="K26" i="107"/>
  <c r="I26" i="107"/>
  <c r="H26" i="107"/>
  <c r="G26" i="107"/>
  <c r="F26" i="107"/>
  <c r="R25" i="107"/>
  <c r="P25" i="107"/>
  <c r="O25" i="107"/>
  <c r="N25" i="107"/>
  <c r="M25" i="107"/>
  <c r="K25" i="107"/>
  <c r="I25" i="107"/>
  <c r="H25" i="107"/>
  <c r="G25" i="107"/>
  <c r="F25" i="107"/>
  <c r="R24" i="107"/>
  <c r="L24" i="107"/>
  <c r="K24" i="107"/>
  <c r="E24" i="107"/>
  <c r="R23" i="107"/>
  <c r="P23" i="107"/>
  <c r="O23" i="107"/>
  <c r="N23" i="107"/>
  <c r="M23" i="107"/>
  <c r="L23" i="107"/>
  <c r="K23" i="107"/>
  <c r="I23" i="107"/>
  <c r="H23" i="107"/>
  <c r="G23" i="107"/>
  <c r="F23" i="107"/>
  <c r="E23" i="107"/>
  <c r="R15" i="107"/>
  <c r="P15" i="107"/>
  <c r="O15" i="107"/>
  <c r="N15" i="107"/>
  <c r="M15" i="107"/>
  <c r="L15" i="107"/>
  <c r="K15" i="107"/>
  <c r="I15" i="107"/>
  <c r="H15" i="107"/>
  <c r="G15" i="107"/>
  <c r="F15" i="107"/>
  <c r="E15" i="107"/>
  <c r="R14" i="107"/>
  <c r="P14" i="107"/>
  <c r="O14" i="107"/>
  <c r="N14" i="107"/>
  <c r="K14" i="107"/>
  <c r="I14" i="107"/>
  <c r="H14" i="107"/>
  <c r="G14" i="107"/>
  <c r="R13" i="107"/>
  <c r="P13" i="107"/>
  <c r="O13" i="107"/>
  <c r="N13" i="107"/>
  <c r="M13" i="107"/>
  <c r="K13" i="107"/>
  <c r="I13" i="107"/>
  <c r="H13" i="107"/>
  <c r="G13" i="107"/>
  <c r="F13" i="107"/>
  <c r="R12" i="107"/>
  <c r="M12" i="107"/>
  <c r="K12" i="107"/>
  <c r="F12" i="107"/>
  <c r="R11" i="107"/>
  <c r="P11" i="107"/>
  <c r="O11" i="107"/>
  <c r="N11" i="107"/>
  <c r="M11" i="107"/>
  <c r="K11" i="107"/>
  <c r="I11" i="107"/>
  <c r="H11" i="107"/>
  <c r="G11" i="107"/>
  <c r="F11" i="107"/>
  <c r="R10" i="107"/>
  <c r="P10" i="107"/>
  <c r="O10" i="107"/>
  <c r="N10" i="107"/>
  <c r="M10" i="107"/>
  <c r="K10" i="107"/>
  <c r="I10" i="107"/>
  <c r="H10" i="107"/>
  <c r="G10" i="107"/>
  <c r="F10" i="107"/>
  <c r="R9" i="107"/>
  <c r="L9" i="107"/>
  <c r="K9" i="107"/>
  <c r="E9" i="107"/>
  <c r="R8" i="107"/>
  <c r="P8" i="107"/>
  <c r="O8" i="107"/>
  <c r="N8" i="107"/>
  <c r="M8" i="107"/>
  <c r="L8" i="107"/>
  <c r="K8" i="107"/>
  <c r="I8" i="107"/>
  <c r="H8" i="107"/>
  <c r="G8" i="107"/>
  <c r="F8" i="107"/>
  <c r="E8" i="107"/>
  <c r="K45" i="106"/>
  <c r="I45" i="106"/>
  <c r="H45" i="106"/>
  <c r="G45" i="106"/>
  <c r="F45" i="106"/>
  <c r="E45" i="106"/>
  <c r="K44" i="106"/>
  <c r="I44" i="106"/>
  <c r="H44" i="106"/>
  <c r="G44" i="106"/>
  <c r="K43" i="106"/>
  <c r="I43" i="106"/>
  <c r="H43" i="106"/>
  <c r="G43" i="106"/>
  <c r="F43" i="106"/>
  <c r="K42" i="106"/>
  <c r="F42" i="106"/>
  <c r="K41" i="106"/>
  <c r="I41" i="106"/>
  <c r="H41" i="106"/>
  <c r="G41" i="106"/>
  <c r="F41" i="106"/>
  <c r="K40" i="106"/>
  <c r="I40" i="106"/>
  <c r="H40" i="106"/>
  <c r="G40" i="106"/>
  <c r="F40" i="106"/>
  <c r="K39" i="106"/>
  <c r="E39" i="106"/>
  <c r="K38" i="106"/>
  <c r="I38" i="106"/>
  <c r="H38" i="106"/>
  <c r="G38" i="106"/>
  <c r="F38" i="106"/>
  <c r="E38" i="106"/>
  <c r="R30" i="106"/>
  <c r="P30" i="106"/>
  <c r="O30" i="106"/>
  <c r="N30" i="106"/>
  <c r="M30" i="106"/>
  <c r="L30" i="106"/>
  <c r="K30" i="106"/>
  <c r="I30" i="106"/>
  <c r="H30" i="106"/>
  <c r="G30" i="106"/>
  <c r="F30" i="106"/>
  <c r="E30" i="106"/>
  <c r="R29" i="106"/>
  <c r="P29" i="106"/>
  <c r="O29" i="106"/>
  <c r="N29" i="106"/>
  <c r="K29" i="106"/>
  <c r="I29" i="106"/>
  <c r="H29" i="106"/>
  <c r="G29" i="106"/>
  <c r="R28" i="106"/>
  <c r="P28" i="106"/>
  <c r="O28" i="106"/>
  <c r="N28" i="106"/>
  <c r="M28" i="106"/>
  <c r="K28" i="106"/>
  <c r="I28" i="106"/>
  <c r="H28" i="106"/>
  <c r="G28" i="106"/>
  <c r="F28" i="106"/>
  <c r="R27" i="106"/>
  <c r="M27" i="106"/>
  <c r="K27" i="106"/>
  <c r="F27" i="106"/>
  <c r="R26" i="106"/>
  <c r="P26" i="106"/>
  <c r="O26" i="106"/>
  <c r="N26" i="106"/>
  <c r="M26" i="106"/>
  <c r="K26" i="106"/>
  <c r="I26" i="106"/>
  <c r="H26" i="106"/>
  <c r="G26" i="106"/>
  <c r="F26" i="106"/>
  <c r="R25" i="106"/>
  <c r="P25" i="106"/>
  <c r="O25" i="106"/>
  <c r="N25" i="106"/>
  <c r="M25" i="106"/>
  <c r="K25" i="106"/>
  <c r="I25" i="106"/>
  <c r="H25" i="106"/>
  <c r="G25" i="106"/>
  <c r="F25" i="106"/>
  <c r="R24" i="106"/>
  <c r="L24" i="106"/>
  <c r="K24" i="106"/>
  <c r="E24" i="106"/>
  <c r="R23" i="106"/>
  <c r="P23" i="106"/>
  <c r="O23" i="106"/>
  <c r="N23" i="106"/>
  <c r="M23" i="106"/>
  <c r="L23" i="106"/>
  <c r="K23" i="106"/>
  <c r="I23" i="106"/>
  <c r="H23" i="106"/>
  <c r="G23" i="106"/>
  <c r="F23" i="106"/>
  <c r="E23" i="106"/>
  <c r="R15" i="106"/>
  <c r="P15" i="106"/>
  <c r="O15" i="106"/>
  <c r="N15" i="106"/>
  <c r="M15" i="106"/>
  <c r="L15" i="106"/>
  <c r="K15" i="106"/>
  <c r="I15" i="106"/>
  <c r="H15" i="106"/>
  <c r="G15" i="106"/>
  <c r="F15" i="106"/>
  <c r="E15" i="106"/>
  <c r="R14" i="106"/>
  <c r="P14" i="106"/>
  <c r="O14" i="106"/>
  <c r="N14" i="106"/>
  <c r="K14" i="106"/>
  <c r="I14" i="106"/>
  <c r="H14" i="106"/>
  <c r="G14" i="106"/>
  <c r="R13" i="106"/>
  <c r="P13" i="106"/>
  <c r="O13" i="106"/>
  <c r="N13" i="106"/>
  <c r="M13" i="106"/>
  <c r="K13" i="106"/>
  <c r="I13" i="106"/>
  <c r="H13" i="106"/>
  <c r="G13" i="106"/>
  <c r="F13" i="106"/>
  <c r="R12" i="106"/>
  <c r="M12" i="106"/>
  <c r="K12" i="106"/>
  <c r="F12" i="106"/>
  <c r="R11" i="106"/>
  <c r="P11" i="106"/>
  <c r="O11" i="106"/>
  <c r="N11" i="106"/>
  <c r="M11" i="106"/>
  <c r="K11" i="106"/>
  <c r="I11" i="106"/>
  <c r="H11" i="106"/>
  <c r="G11" i="106"/>
  <c r="F11" i="106"/>
  <c r="R10" i="106"/>
  <c r="P10" i="106"/>
  <c r="O10" i="106"/>
  <c r="N10" i="106"/>
  <c r="M10" i="106"/>
  <c r="K10" i="106"/>
  <c r="I10" i="106"/>
  <c r="H10" i="106"/>
  <c r="G10" i="106"/>
  <c r="F10" i="106"/>
  <c r="R9" i="106"/>
  <c r="L9" i="106"/>
  <c r="K9" i="106"/>
  <c r="E9" i="106"/>
  <c r="R8" i="106"/>
  <c r="P8" i="106"/>
  <c r="O8" i="106"/>
  <c r="N8" i="106"/>
  <c r="M8" i="106"/>
  <c r="L8" i="106"/>
  <c r="K8" i="106"/>
  <c r="I8" i="106"/>
  <c r="H8" i="106"/>
  <c r="G8" i="106"/>
  <c r="F8" i="106"/>
  <c r="E8" i="106"/>
  <c r="K45" i="105"/>
  <c r="I45" i="105"/>
  <c r="H45" i="105"/>
  <c r="G45" i="105"/>
  <c r="F45" i="105"/>
  <c r="E45" i="105"/>
  <c r="K44" i="105"/>
  <c r="I44" i="105"/>
  <c r="H44" i="105"/>
  <c r="G44" i="105"/>
  <c r="K43" i="105"/>
  <c r="I43" i="105"/>
  <c r="H43" i="105"/>
  <c r="G43" i="105"/>
  <c r="F43" i="105"/>
  <c r="K42" i="105"/>
  <c r="F42" i="105"/>
  <c r="K41" i="105"/>
  <c r="I41" i="105"/>
  <c r="H41" i="105"/>
  <c r="G41" i="105"/>
  <c r="F41" i="105"/>
  <c r="K40" i="105"/>
  <c r="I40" i="105"/>
  <c r="H40" i="105"/>
  <c r="G40" i="105"/>
  <c r="F40" i="105"/>
  <c r="K39" i="105"/>
  <c r="E39" i="105"/>
  <c r="K38" i="105"/>
  <c r="I38" i="105"/>
  <c r="H38" i="105"/>
  <c r="G38" i="105"/>
  <c r="F38" i="105"/>
  <c r="E38" i="105"/>
  <c r="R30" i="105"/>
  <c r="P30" i="105"/>
  <c r="O30" i="105"/>
  <c r="N30" i="105"/>
  <c r="M30" i="105"/>
  <c r="L30" i="105"/>
  <c r="K30" i="105"/>
  <c r="I30" i="105"/>
  <c r="H30" i="105"/>
  <c r="G30" i="105"/>
  <c r="F30" i="105"/>
  <c r="E30" i="105"/>
  <c r="R29" i="105"/>
  <c r="P29" i="105"/>
  <c r="O29" i="105"/>
  <c r="N29" i="105"/>
  <c r="K29" i="105"/>
  <c r="I29" i="105"/>
  <c r="H29" i="105"/>
  <c r="G29" i="105"/>
  <c r="R28" i="105"/>
  <c r="P28" i="105"/>
  <c r="O28" i="105"/>
  <c r="N28" i="105"/>
  <c r="M28" i="105"/>
  <c r="K28" i="105"/>
  <c r="I28" i="105"/>
  <c r="H28" i="105"/>
  <c r="G28" i="105"/>
  <c r="F28" i="105"/>
  <c r="R27" i="105"/>
  <c r="M27" i="105"/>
  <c r="K27" i="105"/>
  <c r="F27" i="105"/>
  <c r="R26" i="105"/>
  <c r="P26" i="105"/>
  <c r="O26" i="105"/>
  <c r="N26" i="105"/>
  <c r="M26" i="105"/>
  <c r="K26" i="105"/>
  <c r="I26" i="105"/>
  <c r="H26" i="105"/>
  <c r="G26" i="105"/>
  <c r="F26" i="105"/>
  <c r="R25" i="105"/>
  <c r="P25" i="105"/>
  <c r="O25" i="105"/>
  <c r="N25" i="105"/>
  <c r="M25" i="105"/>
  <c r="K25" i="105"/>
  <c r="I25" i="105"/>
  <c r="H25" i="105"/>
  <c r="G25" i="105"/>
  <c r="F25" i="105"/>
  <c r="R24" i="105"/>
  <c r="L24" i="105"/>
  <c r="K24" i="105"/>
  <c r="E24" i="105"/>
  <c r="R23" i="105"/>
  <c r="P23" i="105"/>
  <c r="O23" i="105"/>
  <c r="N23" i="105"/>
  <c r="M23" i="105"/>
  <c r="L23" i="105"/>
  <c r="K23" i="105"/>
  <c r="I23" i="105"/>
  <c r="H23" i="105"/>
  <c r="G23" i="105"/>
  <c r="F23" i="105"/>
  <c r="E23" i="105"/>
  <c r="R15" i="105"/>
  <c r="P15" i="105"/>
  <c r="O15" i="105"/>
  <c r="N15" i="105"/>
  <c r="M15" i="105"/>
  <c r="L15" i="105"/>
  <c r="K15" i="105"/>
  <c r="I15" i="105"/>
  <c r="H15" i="105"/>
  <c r="G15" i="105"/>
  <c r="F15" i="105"/>
  <c r="E15" i="105"/>
  <c r="R14" i="105"/>
  <c r="P14" i="105"/>
  <c r="O14" i="105"/>
  <c r="N14" i="105"/>
  <c r="K14" i="105"/>
  <c r="I14" i="105"/>
  <c r="H14" i="105"/>
  <c r="G14" i="105"/>
  <c r="R13" i="105"/>
  <c r="P13" i="105"/>
  <c r="O13" i="105"/>
  <c r="N13" i="105"/>
  <c r="M13" i="105"/>
  <c r="K13" i="105"/>
  <c r="I13" i="105"/>
  <c r="H13" i="105"/>
  <c r="G13" i="105"/>
  <c r="F13" i="105"/>
  <c r="R12" i="105"/>
  <c r="M12" i="105"/>
  <c r="K12" i="105"/>
  <c r="F12" i="105"/>
  <c r="R11" i="105"/>
  <c r="P11" i="105"/>
  <c r="O11" i="105"/>
  <c r="N11" i="105"/>
  <c r="M11" i="105"/>
  <c r="K11" i="105"/>
  <c r="I11" i="105"/>
  <c r="H11" i="105"/>
  <c r="G11" i="105"/>
  <c r="F11" i="105"/>
  <c r="R10" i="105"/>
  <c r="P10" i="105"/>
  <c r="O10" i="105"/>
  <c r="N10" i="105"/>
  <c r="M10" i="105"/>
  <c r="K10" i="105"/>
  <c r="I10" i="105"/>
  <c r="H10" i="105"/>
  <c r="G10" i="105"/>
  <c r="F10" i="105"/>
  <c r="R9" i="105"/>
  <c r="L9" i="105"/>
  <c r="K9" i="105"/>
  <c r="E9" i="105"/>
  <c r="R8" i="105"/>
  <c r="P8" i="105"/>
  <c r="O8" i="105"/>
  <c r="N8" i="105"/>
  <c r="M8" i="105"/>
  <c r="L8" i="105"/>
  <c r="K8" i="105"/>
  <c r="I8" i="105"/>
  <c r="H8" i="105"/>
  <c r="G8" i="105"/>
  <c r="F8" i="105"/>
  <c r="E8" i="105"/>
  <c r="K45" i="104"/>
  <c r="I45" i="104"/>
  <c r="H45" i="104"/>
  <c r="G45" i="104"/>
  <c r="F45" i="104"/>
  <c r="E45" i="104"/>
  <c r="K44" i="104"/>
  <c r="I44" i="104"/>
  <c r="H44" i="104"/>
  <c r="G44" i="104"/>
  <c r="K43" i="104"/>
  <c r="I43" i="104"/>
  <c r="H43" i="104"/>
  <c r="G43" i="104"/>
  <c r="F43" i="104"/>
  <c r="K42" i="104"/>
  <c r="F42" i="104"/>
  <c r="K41" i="104"/>
  <c r="I41" i="104"/>
  <c r="H41" i="104"/>
  <c r="G41" i="104"/>
  <c r="F41" i="104"/>
  <c r="K40" i="104"/>
  <c r="I40" i="104"/>
  <c r="H40" i="104"/>
  <c r="G40" i="104"/>
  <c r="F40" i="104"/>
  <c r="K39" i="104"/>
  <c r="E39" i="104"/>
  <c r="K38" i="104"/>
  <c r="I38" i="104"/>
  <c r="H38" i="104"/>
  <c r="G38" i="104"/>
  <c r="F38" i="104"/>
  <c r="E38" i="104"/>
  <c r="R30" i="104"/>
  <c r="P30" i="104"/>
  <c r="O30" i="104"/>
  <c r="N30" i="104"/>
  <c r="M30" i="104"/>
  <c r="L30" i="104"/>
  <c r="K30" i="104"/>
  <c r="I30" i="104"/>
  <c r="H30" i="104"/>
  <c r="G30" i="104"/>
  <c r="F30" i="104"/>
  <c r="E30" i="104"/>
  <c r="R29" i="104"/>
  <c r="P29" i="104"/>
  <c r="O29" i="104"/>
  <c r="N29" i="104"/>
  <c r="K29" i="104"/>
  <c r="I29" i="104"/>
  <c r="H29" i="104"/>
  <c r="G29" i="104"/>
  <c r="R28" i="104"/>
  <c r="P28" i="104"/>
  <c r="O28" i="104"/>
  <c r="N28" i="104"/>
  <c r="M28" i="104"/>
  <c r="K28" i="104"/>
  <c r="I28" i="104"/>
  <c r="H28" i="104"/>
  <c r="G28" i="104"/>
  <c r="F28" i="104"/>
  <c r="R27" i="104"/>
  <c r="M27" i="104"/>
  <c r="K27" i="104"/>
  <c r="F27" i="104"/>
  <c r="R26" i="104"/>
  <c r="P26" i="104"/>
  <c r="O26" i="104"/>
  <c r="N26" i="104"/>
  <c r="M26" i="104"/>
  <c r="K26" i="104"/>
  <c r="I26" i="104"/>
  <c r="H26" i="104"/>
  <c r="G26" i="104"/>
  <c r="F26" i="104"/>
  <c r="R25" i="104"/>
  <c r="P25" i="104"/>
  <c r="O25" i="104"/>
  <c r="N25" i="104"/>
  <c r="M25" i="104"/>
  <c r="K25" i="104"/>
  <c r="I25" i="104"/>
  <c r="H25" i="104"/>
  <c r="G25" i="104"/>
  <c r="F25" i="104"/>
  <c r="R24" i="104"/>
  <c r="L24" i="104"/>
  <c r="K24" i="104"/>
  <c r="E24" i="104"/>
  <c r="R23" i="104"/>
  <c r="P23" i="104"/>
  <c r="O23" i="104"/>
  <c r="N23" i="104"/>
  <c r="M23" i="104"/>
  <c r="L23" i="104"/>
  <c r="K23" i="104"/>
  <c r="I23" i="104"/>
  <c r="H23" i="104"/>
  <c r="G23" i="104"/>
  <c r="F23" i="104"/>
  <c r="E23" i="104"/>
  <c r="R15" i="104"/>
  <c r="P15" i="104"/>
  <c r="O15" i="104"/>
  <c r="N15" i="104"/>
  <c r="M15" i="104"/>
  <c r="L15" i="104"/>
  <c r="K15" i="104"/>
  <c r="I15" i="104"/>
  <c r="H15" i="104"/>
  <c r="G15" i="104"/>
  <c r="F15" i="104"/>
  <c r="E15" i="104"/>
  <c r="R14" i="104"/>
  <c r="P14" i="104"/>
  <c r="O14" i="104"/>
  <c r="N14" i="104"/>
  <c r="K14" i="104"/>
  <c r="I14" i="104"/>
  <c r="H14" i="104"/>
  <c r="G14" i="104"/>
  <c r="R13" i="104"/>
  <c r="P13" i="104"/>
  <c r="O13" i="104"/>
  <c r="N13" i="104"/>
  <c r="M13" i="104"/>
  <c r="K13" i="104"/>
  <c r="I13" i="104"/>
  <c r="H13" i="104"/>
  <c r="G13" i="104"/>
  <c r="F13" i="104"/>
  <c r="R12" i="104"/>
  <c r="M12" i="104"/>
  <c r="K12" i="104"/>
  <c r="F12" i="104"/>
  <c r="R11" i="104"/>
  <c r="P11" i="104"/>
  <c r="O11" i="104"/>
  <c r="N11" i="104"/>
  <c r="M11" i="104"/>
  <c r="K11" i="104"/>
  <c r="I11" i="104"/>
  <c r="H11" i="104"/>
  <c r="G11" i="104"/>
  <c r="F11" i="104"/>
  <c r="R10" i="104"/>
  <c r="P10" i="104"/>
  <c r="O10" i="104"/>
  <c r="N10" i="104"/>
  <c r="M10" i="104"/>
  <c r="K10" i="104"/>
  <c r="I10" i="104"/>
  <c r="H10" i="104"/>
  <c r="G10" i="104"/>
  <c r="F10" i="104"/>
  <c r="R9" i="104"/>
  <c r="L9" i="104"/>
  <c r="K9" i="104"/>
  <c r="E9" i="104"/>
  <c r="R8" i="104"/>
  <c r="P8" i="104"/>
  <c r="O8" i="104"/>
  <c r="N8" i="104"/>
  <c r="M8" i="104"/>
  <c r="L8" i="104"/>
  <c r="K8" i="104"/>
  <c r="I8" i="104"/>
  <c r="H8" i="104"/>
  <c r="G8" i="104"/>
  <c r="F8" i="104"/>
  <c r="E8" i="104"/>
  <c r="K45" i="103"/>
  <c r="I45" i="103"/>
  <c r="H45" i="103"/>
  <c r="G45" i="103"/>
  <c r="F45" i="103"/>
  <c r="E45" i="103"/>
  <c r="K44" i="103"/>
  <c r="I44" i="103"/>
  <c r="H44" i="103"/>
  <c r="G44" i="103"/>
  <c r="K43" i="103"/>
  <c r="I43" i="103"/>
  <c r="H43" i="103"/>
  <c r="G43" i="103"/>
  <c r="F43" i="103"/>
  <c r="K42" i="103"/>
  <c r="F42" i="103"/>
  <c r="K41" i="103"/>
  <c r="I41" i="103"/>
  <c r="H41" i="103"/>
  <c r="G41" i="103"/>
  <c r="F41" i="103"/>
  <c r="K40" i="103"/>
  <c r="I40" i="103"/>
  <c r="H40" i="103"/>
  <c r="G40" i="103"/>
  <c r="F40" i="103"/>
  <c r="K39" i="103"/>
  <c r="E39" i="103"/>
  <c r="K38" i="103"/>
  <c r="I38" i="103"/>
  <c r="H38" i="103"/>
  <c r="G38" i="103"/>
  <c r="F38" i="103"/>
  <c r="E38" i="103"/>
  <c r="R30" i="103"/>
  <c r="P30" i="103"/>
  <c r="O30" i="103"/>
  <c r="N30" i="103"/>
  <c r="M30" i="103"/>
  <c r="L30" i="103"/>
  <c r="K30" i="103"/>
  <c r="I30" i="103"/>
  <c r="H30" i="103"/>
  <c r="G30" i="103"/>
  <c r="F30" i="103"/>
  <c r="E30" i="103"/>
  <c r="R29" i="103"/>
  <c r="P29" i="103"/>
  <c r="O29" i="103"/>
  <c r="N29" i="103"/>
  <c r="K29" i="103"/>
  <c r="I29" i="103"/>
  <c r="H29" i="103"/>
  <c r="G29" i="103"/>
  <c r="R28" i="103"/>
  <c r="P28" i="103"/>
  <c r="O28" i="103"/>
  <c r="N28" i="103"/>
  <c r="M28" i="103"/>
  <c r="K28" i="103"/>
  <c r="I28" i="103"/>
  <c r="H28" i="103"/>
  <c r="G28" i="103"/>
  <c r="F28" i="103"/>
  <c r="R27" i="103"/>
  <c r="M27" i="103"/>
  <c r="K27" i="103"/>
  <c r="F27" i="103"/>
  <c r="R26" i="103"/>
  <c r="P26" i="103"/>
  <c r="O26" i="103"/>
  <c r="N26" i="103"/>
  <c r="M26" i="103"/>
  <c r="K26" i="103"/>
  <c r="I26" i="103"/>
  <c r="H26" i="103"/>
  <c r="G26" i="103"/>
  <c r="F26" i="103"/>
  <c r="R25" i="103"/>
  <c r="P25" i="103"/>
  <c r="O25" i="103"/>
  <c r="N25" i="103"/>
  <c r="M25" i="103"/>
  <c r="K25" i="103"/>
  <c r="I25" i="103"/>
  <c r="H25" i="103"/>
  <c r="G25" i="103"/>
  <c r="F25" i="103"/>
  <c r="R24" i="103"/>
  <c r="L24" i="103"/>
  <c r="K24" i="103"/>
  <c r="E24" i="103"/>
  <c r="R23" i="103"/>
  <c r="P23" i="103"/>
  <c r="O23" i="103"/>
  <c r="N23" i="103"/>
  <c r="M23" i="103"/>
  <c r="L23" i="103"/>
  <c r="K23" i="103"/>
  <c r="I23" i="103"/>
  <c r="H23" i="103"/>
  <c r="G23" i="103"/>
  <c r="F23" i="103"/>
  <c r="E23" i="103"/>
  <c r="R15" i="103"/>
  <c r="P15" i="103"/>
  <c r="O15" i="103"/>
  <c r="N15" i="103"/>
  <c r="M15" i="103"/>
  <c r="L15" i="103"/>
  <c r="K15" i="103"/>
  <c r="I15" i="103"/>
  <c r="H15" i="103"/>
  <c r="G15" i="103"/>
  <c r="F15" i="103"/>
  <c r="E15" i="103"/>
  <c r="R14" i="103"/>
  <c r="P14" i="103"/>
  <c r="O14" i="103"/>
  <c r="N14" i="103"/>
  <c r="K14" i="103"/>
  <c r="I14" i="103"/>
  <c r="H14" i="103"/>
  <c r="G14" i="103"/>
  <c r="R13" i="103"/>
  <c r="P13" i="103"/>
  <c r="O13" i="103"/>
  <c r="N13" i="103"/>
  <c r="M13" i="103"/>
  <c r="K13" i="103"/>
  <c r="I13" i="103"/>
  <c r="H13" i="103"/>
  <c r="G13" i="103"/>
  <c r="F13" i="103"/>
  <c r="R12" i="103"/>
  <c r="M12" i="103"/>
  <c r="K12" i="103"/>
  <c r="F12" i="103"/>
  <c r="R11" i="103"/>
  <c r="P11" i="103"/>
  <c r="O11" i="103"/>
  <c r="N11" i="103"/>
  <c r="M11" i="103"/>
  <c r="K11" i="103"/>
  <c r="I11" i="103"/>
  <c r="H11" i="103"/>
  <c r="G11" i="103"/>
  <c r="F11" i="103"/>
  <c r="R10" i="103"/>
  <c r="P10" i="103"/>
  <c r="O10" i="103"/>
  <c r="N10" i="103"/>
  <c r="M10" i="103"/>
  <c r="K10" i="103"/>
  <c r="I10" i="103"/>
  <c r="H10" i="103"/>
  <c r="G10" i="103"/>
  <c r="F10" i="103"/>
  <c r="R9" i="103"/>
  <c r="L9" i="103"/>
  <c r="K9" i="103"/>
  <c r="E9" i="103"/>
  <c r="R8" i="103"/>
  <c r="P8" i="103"/>
  <c r="O8" i="103"/>
  <c r="N8" i="103"/>
  <c r="M8" i="103"/>
  <c r="L8" i="103"/>
  <c r="K8" i="103"/>
  <c r="I8" i="103"/>
  <c r="H8" i="103"/>
  <c r="G8" i="103"/>
  <c r="F8" i="103"/>
  <c r="E8" i="103"/>
  <c r="K45" i="102"/>
  <c r="I45" i="102"/>
  <c r="H45" i="102"/>
  <c r="G45" i="102"/>
  <c r="F45" i="102"/>
  <c r="E45" i="102"/>
  <c r="K44" i="102"/>
  <c r="I44" i="102"/>
  <c r="H44" i="102"/>
  <c r="G44" i="102"/>
  <c r="K43" i="102"/>
  <c r="I43" i="102"/>
  <c r="H43" i="102"/>
  <c r="G43" i="102"/>
  <c r="F43" i="102"/>
  <c r="K42" i="102"/>
  <c r="F42" i="102"/>
  <c r="K41" i="102"/>
  <c r="I41" i="102"/>
  <c r="H41" i="102"/>
  <c r="G41" i="102"/>
  <c r="F41" i="102"/>
  <c r="K40" i="102"/>
  <c r="I40" i="102"/>
  <c r="H40" i="102"/>
  <c r="G40" i="102"/>
  <c r="F40" i="102"/>
  <c r="K39" i="102"/>
  <c r="E39" i="102"/>
  <c r="K38" i="102"/>
  <c r="I38" i="102"/>
  <c r="H38" i="102"/>
  <c r="G38" i="102"/>
  <c r="F38" i="102"/>
  <c r="E38" i="102"/>
  <c r="R30" i="102"/>
  <c r="P30" i="102"/>
  <c r="O30" i="102"/>
  <c r="N30" i="102"/>
  <c r="M30" i="102"/>
  <c r="L30" i="102"/>
  <c r="K30" i="102"/>
  <c r="I30" i="102"/>
  <c r="H30" i="102"/>
  <c r="G30" i="102"/>
  <c r="F30" i="102"/>
  <c r="E30" i="102"/>
  <c r="R29" i="102"/>
  <c r="P29" i="102"/>
  <c r="O29" i="102"/>
  <c r="N29" i="102"/>
  <c r="K29" i="102"/>
  <c r="I29" i="102"/>
  <c r="H29" i="102"/>
  <c r="G29" i="102"/>
  <c r="R28" i="102"/>
  <c r="P28" i="102"/>
  <c r="O28" i="102"/>
  <c r="N28" i="102"/>
  <c r="M28" i="102"/>
  <c r="K28" i="102"/>
  <c r="I28" i="102"/>
  <c r="H28" i="102"/>
  <c r="G28" i="102"/>
  <c r="F28" i="102"/>
  <c r="R27" i="102"/>
  <c r="M27" i="102"/>
  <c r="K27" i="102"/>
  <c r="F27" i="102"/>
  <c r="R26" i="102"/>
  <c r="P26" i="102"/>
  <c r="O26" i="102"/>
  <c r="N26" i="102"/>
  <c r="M26" i="102"/>
  <c r="K26" i="102"/>
  <c r="I26" i="102"/>
  <c r="H26" i="102"/>
  <c r="G26" i="102"/>
  <c r="F26" i="102"/>
  <c r="R25" i="102"/>
  <c r="P25" i="102"/>
  <c r="O25" i="102"/>
  <c r="N25" i="102"/>
  <c r="M25" i="102"/>
  <c r="K25" i="102"/>
  <c r="I25" i="102"/>
  <c r="H25" i="102"/>
  <c r="G25" i="102"/>
  <c r="F25" i="102"/>
  <c r="R24" i="102"/>
  <c r="L24" i="102"/>
  <c r="K24" i="102"/>
  <c r="E24" i="102"/>
  <c r="R23" i="102"/>
  <c r="P23" i="102"/>
  <c r="O23" i="102"/>
  <c r="N23" i="102"/>
  <c r="M23" i="102"/>
  <c r="L23" i="102"/>
  <c r="K23" i="102"/>
  <c r="I23" i="102"/>
  <c r="H23" i="102"/>
  <c r="G23" i="102"/>
  <c r="F23" i="102"/>
  <c r="E23" i="102"/>
  <c r="R15" i="102"/>
  <c r="P15" i="102"/>
  <c r="O15" i="102"/>
  <c r="N15" i="102"/>
  <c r="M15" i="102"/>
  <c r="L15" i="102"/>
  <c r="K15" i="102"/>
  <c r="I15" i="102"/>
  <c r="H15" i="102"/>
  <c r="G15" i="102"/>
  <c r="F15" i="102"/>
  <c r="E15" i="102"/>
  <c r="R14" i="102"/>
  <c r="P14" i="102"/>
  <c r="O14" i="102"/>
  <c r="N14" i="102"/>
  <c r="K14" i="102"/>
  <c r="I14" i="102"/>
  <c r="H14" i="102"/>
  <c r="G14" i="102"/>
  <c r="R13" i="102"/>
  <c r="P13" i="102"/>
  <c r="O13" i="102"/>
  <c r="N13" i="102"/>
  <c r="M13" i="102"/>
  <c r="K13" i="102"/>
  <c r="I13" i="102"/>
  <c r="H13" i="102"/>
  <c r="G13" i="102"/>
  <c r="F13" i="102"/>
  <c r="R12" i="102"/>
  <c r="M12" i="102"/>
  <c r="K12" i="102"/>
  <c r="F12" i="102"/>
  <c r="R11" i="102"/>
  <c r="P11" i="102"/>
  <c r="O11" i="102"/>
  <c r="N11" i="102"/>
  <c r="M11" i="102"/>
  <c r="K11" i="102"/>
  <c r="I11" i="102"/>
  <c r="H11" i="102"/>
  <c r="G11" i="102"/>
  <c r="F11" i="102"/>
  <c r="R10" i="102"/>
  <c r="P10" i="102"/>
  <c r="O10" i="102"/>
  <c r="N10" i="102"/>
  <c r="M10" i="102"/>
  <c r="K10" i="102"/>
  <c r="I10" i="102"/>
  <c r="H10" i="102"/>
  <c r="G10" i="102"/>
  <c r="F10" i="102"/>
  <c r="R9" i="102"/>
  <c r="L9" i="102"/>
  <c r="K9" i="102"/>
  <c r="E9" i="102"/>
  <c r="R8" i="102"/>
  <c r="P8" i="102"/>
  <c r="O8" i="102"/>
  <c r="N8" i="102"/>
  <c r="M8" i="102"/>
  <c r="L8" i="102"/>
  <c r="K8" i="102"/>
  <c r="I8" i="102"/>
  <c r="H8" i="102"/>
  <c r="G8" i="102"/>
  <c r="F8" i="102"/>
  <c r="E8" i="102"/>
  <c r="K45" i="101"/>
  <c r="I45" i="101"/>
  <c r="H45" i="101"/>
  <c r="G45" i="101"/>
  <c r="F45" i="101"/>
  <c r="E45" i="101"/>
  <c r="K44" i="101"/>
  <c r="I44" i="101"/>
  <c r="H44" i="101"/>
  <c r="G44" i="101"/>
  <c r="K43" i="101"/>
  <c r="I43" i="101"/>
  <c r="H43" i="101"/>
  <c r="G43" i="101"/>
  <c r="F43" i="101"/>
  <c r="K42" i="101"/>
  <c r="F42" i="101"/>
  <c r="K41" i="101"/>
  <c r="I41" i="101"/>
  <c r="H41" i="101"/>
  <c r="G41" i="101"/>
  <c r="F41" i="101"/>
  <c r="K40" i="101"/>
  <c r="I40" i="101"/>
  <c r="H40" i="101"/>
  <c r="G40" i="101"/>
  <c r="F40" i="101"/>
  <c r="K39" i="101"/>
  <c r="E39" i="101"/>
  <c r="K38" i="101"/>
  <c r="I38" i="101"/>
  <c r="H38" i="101"/>
  <c r="G38" i="101"/>
  <c r="F38" i="101"/>
  <c r="E38" i="101"/>
  <c r="R30" i="101"/>
  <c r="P30" i="101"/>
  <c r="O30" i="101"/>
  <c r="N30" i="101"/>
  <c r="M30" i="101"/>
  <c r="L30" i="101"/>
  <c r="K30" i="101"/>
  <c r="I30" i="101"/>
  <c r="H30" i="101"/>
  <c r="G30" i="101"/>
  <c r="F30" i="101"/>
  <c r="E30" i="101"/>
  <c r="R29" i="101"/>
  <c r="P29" i="101"/>
  <c r="O29" i="101"/>
  <c r="N29" i="101"/>
  <c r="K29" i="101"/>
  <c r="I29" i="101"/>
  <c r="H29" i="101"/>
  <c r="G29" i="101"/>
  <c r="R28" i="101"/>
  <c r="P28" i="101"/>
  <c r="O28" i="101"/>
  <c r="N28" i="101"/>
  <c r="M28" i="101"/>
  <c r="K28" i="101"/>
  <c r="I28" i="101"/>
  <c r="H28" i="101"/>
  <c r="G28" i="101"/>
  <c r="F28" i="101"/>
  <c r="R27" i="101"/>
  <c r="M27" i="101"/>
  <c r="K27" i="101"/>
  <c r="F27" i="101"/>
  <c r="R26" i="101"/>
  <c r="P26" i="101"/>
  <c r="O26" i="101"/>
  <c r="N26" i="101"/>
  <c r="M26" i="101"/>
  <c r="K26" i="101"/>
  <c r="I26" i="101"/>
  <c r="H26" i="101"/>
  <c r="G26" i="101"/>
  <c r="F26" i="101"/>
  <c r="R25" i="101"/>
  <c r="P25" i="101"/>
  <c r="O25" i="101"/>
  <c r="N25" i="101"/>
  <c r="M25" i="101"/>
  <c r="K25" i="101"/>
  <c r="I25" i="101"/>
  <c r="H25" i="101"/>
  <c r="G25" i="101"/>
  <c r="F25" i="101"/>
  <c r="R24" i="101"/>
  <c r="L24" i="101"/>
  <c r="K24" i="101"/>
  <c r="E24" i="101"/>
  <c r="R23" i="101"/>
  <c r="P23" i="101"/>
  <c r="O23" i="101"/>
  <c r="N23" i="101"/>
  <c r="M23" i="101"/>
  <c r="L23" i="101"/>
  <c r="K23" i="101"/>
  <c r="I23" i="101"/>
  <c r="H23" i="101"/>
  <c r="G23" i="101"/>
  <c r="F23" i="101"/>
  <c r="E23" i="101"/>
  <c r="R15" i="101"/>
  <c r="P15" i="101"/>
  <c r="O15" i="101"/>
  <c r="N15" i="101"/>
  <c r="M15" i="101"/>
  <c r="L15" i="101"/>
  <c r="K15" i="101"/>
  <c r="I15" i="101"/>
  <c r="H15" i="101"/>
  <c r="G15" i="101"/>
  <c r="F15" i="101"/>
  <c r="E15" i="101"/>
  <c r="R14" i="101"/>
  <c r="P14" i="101"/>
  <c r="O14" i="101"/>
  <c r="N14" i="101"/>
  <c r="K14" i="101"/>
  <c r="I14" i="101"/>
  <c r="H14" i="101"/>
  <c r="G14" i="101"/>
  <c r="R13" i="101"/>
  <c r="P13" i="101"/>
  <c r="O13" i="101"/>
  <c r="N13" i="101"/>
  <c r="M13" i="101"/>
  <c r="K13" i="101"/>
  <c r="I13" i="101"/>
  <c r="H13" i="101"/>
  <c r="G13" i="101"/>
  <c r="F13" i="101"/>
  <c r="R12" i="101"/>
  <c r="M12" i="101"/>
  <c r="K12" i="101"/>
  <c r="F12" i="101"/>
  <c r="R11" i="101"/>
  <c r="P11" i="101"/>
  <c r="O11" i="101"/>
  <c r="N11" i="101"/>
  <c r="M11" i="101"/>
  <c r="K11" i="101"/>
  <c r="I11" i="101"/>
  <c r="H11" i="101"/>
  <c r="G11" i="101"/>
  <c r="F11" i="101"/>
  <c r="R10" i="101"/>
  <c r="P10" i="101"/>
  <c r="O10" i="101"/>
  <c r="N10" i="101"/>
  <c r="M10" i="101"/>
  <c r="K10" i="101"/>
  <c r="I10" i="101"/>
  <c r="H10" i="101"/>
  <c r="G10" i="101"/>
  <c r="F10" i="101"/>
  <c r="R9" i="101"/>
  <c r="L9" i="101"/>
  <c r="K9" i="101"/>
  <c r="E9" i="101"/>
  <c r="R8" i="101"/>
  <c r="P8" i="101"/>
  <c r="O8" i="101"/>
  <c r="N8" i="101"/>
  <c r="M8" i="101"/>
  <c r="L8" i="101"/>
  <c r="K8" i="101"/>
  <c r="I8" i="101"/>
  <c r="H8" i="101"/>
  <c r="G8" i="101"/>
  <c r="F8" i="101"/>
  <c r="E8" i="101"/>
  <c r="K45" i="100"/>
  <c r="I45" i="100"/>
  <c r="H45" i="100"/>
  <c r="G45" i="100"/>
  <c r="F45" i="100"/>
  <c r="E45" i="100"/>
  <c r="K44" i="100"/>
  <c r="I44" i="100"/>
  <c r="H44" i="100"/>
  <c r="G44" i="100"/>
  <c r="K43" i="100"/>
  <c r="I43" i="100"/>
  <c r="H43" i="100"/>
  <c r="G43" i="100"/>
  <c r="F43" i="100"/>
  <c r="K42" i="100"/>
  <c r="F42" i="100"/>
  <c r="K41" i="100"/>
  <c r="I41" i="100"/>
  <c r="H41" i="100"/>
  <c r="G41" i="100"/>
  <c r="F41" i="100"/>
  <c r="K40" i="100"/>
  <c r="I40" i="100"/>
  <c r="H40" i="100"/>
  <c r="G40" i="100"/>
  <c r="F40" i="100"/>
  <c r="K39" i="100"/>
  <c r="E39" i="100"/>
  <c r="K38" i="100"/>
  <c r="I38" i="100"/>
  <c r="H38" i="100"/>
  <c r="G38" i="100"/>
  <c r="F38" i="100"/>
  <c r="E38" i="100"/>
  <c r="R30" i="100"/>
  <c r="P30" i="100"/>
  <c r="O30" i="100"/>
  <c r="N30" i="100"/>
  <c r="M30" i="100"/>
  <c r="L30" i="100"/>
  <c r="K30" i="100"/>
  <c r="I30" i="100"/>
  <c r="H30" i="100"/>
  <c r="G30" i="100"/>
  <c r="F30" i="100"/>
  <c r="E30" i="100"/>
  <c r="R29" i="100"/>
  <c r="P29" i="100"/>
  <c r="O29" i="100"/>
  <c r="N29" i="100"/>
  <c r="K29" i="100"/>
  <c r="I29" i="100"/>
  <c r="H29" i="100"/>
  <c r="G29" i="100"/>
  <c r="R28" i="100"/>
  <c r="P28" i="100"/>
  <c r="O28" i="100"/>
  <c r="N28" i="100"/>
  <c r="M28" i="100"/>
  <c r="K28" i="100"/>
  <c r="I28" i="100"/>
  <c r="H28" i="100"/>
  <c r="G28" i="100"/>
  <c r="F28" i="100"/>
  <c r="R27" i="100"/>
  <c r="M27" i="100"/>
  <c r="K27" i="100"/>
  <c r="F27" i="100"/>
  <c r="R26" i="100"/>
  <c r="P26" i="100"/>
  <c r="O26" i="100"/>
  <c r="N26" i="100"/>
  <c r="M26" i="100"/>
  <c r="K26" i="100"/>
  <c r="I26" i="100"/>
  <c r="H26" i="100"/>
  <c r="G26" i="100"/>
  <c r="F26" i="100"/>
  <c r="R25" i="100"/>
  <c r="P25" i="100"/>
  <c r="O25" i="100"/>
  <c r="N25" i="100"/>
  <c r="M25" i="100"/>
  <c r="K25" i="100"/>
  <c r="I25" i="100"/>
  <c r="H25" i="100"/>
  <c r="G25" i="100"/>
  <c r="F25" i="100"/>
  <c r="R24" i="100"/>
  <c r="L24" i="100"/>
  <c r="K24" i="100"/>
  <c r="E24" i="100"/>
  <c r="R23" i="100"/>
  <c r="P23" i="100"/>
  <c r="O23" i="100"/>
  <c r="N23" i="100"/>
  <c r="M23" i="100"/>
  <c r="L23" i="100"/>
  <c r="K23" i="100"/>
  <c r="I23" i="100"/>
  <c r="H23" i="100"/>
  <c r="G23" i="100"/>
  <c r="F23" i="100"/>
  <c r="E23" i="100"/>
  <c r="R15" i="100"/>
  <c r="P15" i="100"/>
  <c r="O15" i="100"/>
  <c r="N15" i="100"/>
  <c r="M15" i="100"/>
  <c r="L15" i="100"/>
  <c r="K15" i="100"/>
  <c r="I15" i="100"/>
  <c r="H15" i="100"/>
  <c r="G15" i="100"/>
  <c r="F15" i="100"/>
  <c r="E15" i="100"/>
  <c r="R14" i="100"/>
  <c r="P14" i="100"/>
  <c r="O14" i="100"/>
  <c r="N14" i="100"/>
  <c r="K14" i="100"/>
  <c r="I14" i="100"/>
  <c r="H14" i="100"/>
  <c r="G14" i="100"/>
  <c r="R13" i="100"/>
  <c r="P13" i="100"/>
  <c r="O13" i="100"/>
  <c r="N13" i="100"/>
  <c r="M13" i="100"/>
  <c r="K13" i="100"/>
  <c r="I13" i="100"/>
  <c r="H13" i="100"/>
  <c r="G13" i="100"/>
  <c r="F13" i="100"/>
  <c r="R12" i="100"/>
  <c r="M12" i="100"/>
  <c r="K12" i="100"/>
  <c r="F12" i="100"/>
  <c r="R11" i="100"/>
  <c r="P11" i="100"/>
  <c r="O11" i="100"/>
  <c r="N11" i="100"/>
  <c r="M11" i="100"/>
  <c r="K11" i="100"/>
  <c r="I11" i="100"/>
  <c r="H11" i="100"/>
  <c r="G11" i="100"/>
  <c r="F11" i="100"/>
  <c r="R10" i="100"/>
  <c r="P10" i="100"/>
  <c r="O10" i="100"/>
  <c r="N10" i="100"/>
  <c r="M10" i="100"/>
  <c r="K10" i="100"/>
  <c r="I10" i="100"/>
  <c r="H10" i="100"/>
  <c r="G10" i="100"/>
  <c r="F10" i="100"/>
  <c r="R9" i="100"/>
  <c r="L9" i="100"/>
  <c r="K9" i="100"/>
  <c r="E9" i="100"/>
  <c r="R8" i="100"/>
  <c r="P8" i="100"/>
  <c r="O8" i="100"/>
  <c r="N8" i="100"/>
  <c r="M8" i="100"/>
  <c r="L8" i="100"/>
  <c r="K8" i="100"/>
  <c r="I8" i="100"/>
  <c r="H8" i="100"/>
  <c r="G8" i="100"/>
  <c r="F8" i="100"/>
  <c r="E8" i="100"/>
  <c r="K45" i="99"/>
  <c r="I45" i="99"/>
  <c r="H45" i="99"/>
  <c r="G45" i="99"/>
  <c r="F45" i="99"/>
  <c r="E45" i="99"/>
  <c r="K44" i="99"/>
  <c r="I44" i="99"/>
  <c r="H44" i="99"/>
  <c r="G44" i="99"/>
  <c r="K43" i="99"/>
  <c r="I43" i="99"/>
  <c r="H43" i="99"/>
  <c r="G43" i="99"/>
  <c r="F43" i="99"/>
  <c r="K42" i="99"/>
  <c r="F42" i="99"/>
  <c r="K41" i="99"/>
  <c r="I41" i="99"/>
  <c r="H41" i="99"/>
  <c r="G41" i="99"/>
  <c r="F41" i="99"/>
  <c r="K40" i="99"/>
  <c r="I40" i="99"/>
  <c r="H40" i="99"/>
  <c r="G40" i="99"/>
  <c r="F40" i="99"/>
  <c r="K39" i="99"/>
  <c r="E39" i="99"/>
  <c r="K38" i="99"/>
  <c r="I38" i="99"/>
  <c r="H38" i="99"/>
  <c r="G38" i="99"/>
  <c r="F38" i="99"/>
  <c r="E38" i="99"/>
  <c r="R30" i="99"/>
  <c r="P30" i="99"/>
  <c r="O30" i="99"/>
  <c r="N30" i="99"/>
  <c r="M30" i="99"/>
  <c r="L30" i="99"/>
  <c r="K30" i="99"/>
  <c r="I30" i="99"/>
  <c r="H30" i="99"/>
  <c r="G30" i="99"/>
  <c r="F30" i="99"/>
  <c r="E30" i="99"/>
  <c r="R29" i="99"/>
  <c r="P29" i="99"/>
  <c r="O29" i="99"/>
  <c r="N29" i="99"/>
  <c r="K29" i="99"/>
  <c r="I29" i="99"/>
  <c r="H29" i="99"/>
  <c r="G29" i="99"/>
  <c r="R28" i="99"/>
  <c r="P28" i="99"/>
  <c r="O28" i="99"/>
  <c r="N28" i="99"/>
  <c r="M28" i="99"/>
  <c r="K28" i="99"/>
  <c r="I28" i="99"/>
  <c r="H28" i="99"/>
  <c r="G28" i="99"/>
  <c r="F28" i="99"/>
  <c r="R27" i="99"/>
  <c r="M27" i="99"/>
  <c r="K27" i="99"/>
  <c r="F27" i="99"/>
  <c r="R26" i="99"/>
  <c r="P26" i="99"/>
  <c r="O26" i="99"/>
  <c r="N26" i="99"/>
  <c r="M26" i="99"/>
  <c r="K26" i="99"/>
  <c r="I26" i="99"/>
  <c r="H26" i="99"/>
  <c r="G26" i="99"/>
  <c r="F26" i="99"/>
  <c r="R25" i="99"/>
  <c r="P25" i="99"/>
  <c r="O25" i="99"/>
  <c r="N25" i="99"/>
  <c r="M25" i="99"/>
  <c r="K25" i="99"/>
  <c r="I25" i="99"/>
  <c r="H25" i="99"/>
  <c r="G25" i="99"/>
  <c r="F25" i="99"/>
  <c r="R24" i="99"/>
  <c r="L24" i="99"/>
  <c r="K24" i="99"/>
  <c r="E24" i="99"/>
  <c r="R23" i="99"/>
  <c r="P23" i="99"/>
  <c r="O23" i="99"/>
  <c r="N23" i="99"/>
  <c r="M23" i="99"/>
  <c r="L23" i="99"/>
  <c r="K23" i="99"/>
  <c r="I23" i="99"/>
  <c r="H23" i="99"/>
  <c r="G23" i="99"/>
  <c r="F23" i="99"/>
  <c r="E23" i="99"/>
  <c r="R15" i="99"/>
  <c r="P15" i="99"/>
  <c r="O15" i="99"/>
  <c r="N15" i="99"/>
  <c r="M15" i="99"/>
  <c r="L15" i="99"/>
  <c r="K15" i="99"/>
  <c r="I15" i="99"/>
  <c r="H15" i="99"/>
  <c r="G15" i="99"/>
  <c r="F15" i="99"/>
  <c r="E15" i="99"/>
  <c r="R14" i="99"/>
  <c r="P14" i="99"/>
  <c r="O14" i="99"/>
  <c r="N14" i="99"/>
  <c r="K14" i="99"/>
  <c r="I14" i="99"/>
  <c r="H14" i="99"/>
  <c r="G14" i="99"/>
  <c r="R13" i="99"/>
  <c r="P13" i="99"/>
  <c r="O13" i="99"/>
  <c r="N13" i="99"/>
  <c r="M13" i="99"/>
  <c r="K13" i="99"/>
  <c r="I13" i="99"/>
  <c r="H13" i="99"/>
  <c r="G13" i="99"/>
  <c r="F13" i="99"/>
  <c r="R12" i="99"/>
  <c r="M12" i="99"/>
  <c r="K12" i="99"/>
  <c r="F12" i="99"/>
  <c r="R11" i="99"/>
  <c r="P11" i="99"/>
  <c r="O11" i="99"/>
  <c r="N11" i="99"/>
  <c r="M11" i="99"/>
  <c r="K11" i="99"/>
  <c r="I11" i="99"/>
  <c r="H11" i="99"/>
  <c r="G11" i="99"/>
  <c r="F11" i="99"/>
  <c r="R10" i="99"/>
  <c r="P10" i="99"/>
  <c r="O10" i="99"/>
  <c r="N10" i="99"/>
  <c r="M10" i="99"/>
  <c r="K10" i="99"/>
  <c r="I10" i="99"/>
  <c r="H10" i="99"/>
  <c r="G10" i="99"/>
  <c r="F10" i="99"/>
  <c r="R9" i="99"/>
  <c r="L9" i="99"/>
  <c r="K9" i="99"/>
  <c r="E9" i="99"/>
  <c r="R8" i="99"/>
  <c r="P8" i="99"/>
  <c r="O8" i="99"/>
  <c r="N8" i="99"/>
  <c r="M8" i="99"/>
  <c r="L8" i="99"/>
  <c r="K8" i="99"/>
  <c r="I8" i="99"/>
  <c r="H8" i="99"/>
  <c r="G8" i="99"/>
  <c r="F8" i="99"/>
  <c r="E8" i="99"/>
  <c r="K45" i="98"/>
  <c r="I45" i="98"/>
  <c r="H45" i="98"/>
  <c r="G45" i="98"/>
  <c r="F45" i="98"/>
  <c r="E45" i="98"/>
  <c r="K44" i="98"/>
  <c r="I44" i="98"/>
  <c r="H44" i="98"/>
  <c r="G44" i="98"/>
  <c r="K43" i="98"/>
  <c r="I43" i="98"/>
  <c r="H43" i="98"/>
  <c r="G43" i="98"/>
  <c r="F43" i="98"/>
  <c r="K42" i="98"/>
  <c r="F42" i="98"/>
  <c r="K41" i="98"/>
  <c r="I41" i="98"/>
  <c r="H41" i="98"/>
  <c r="G41" i="98"/>
  <c r="F41" i="98"/>
  <c r="K40" i="98"/>
  <c r="I40" i="98"/>
  <c r="H40" i="98"/>
  <c r="G40" i="98"/>
  <c r="F40" i="98"/>
  <c r="K39" i="98"/>
  <c r="E39" i="98"/>
  <c r="K38" i="98"/>
  <c r="I38" i="98"/>
  <c r="H38" i="98"/>
  <c r="G38" i="98"/>
  <c r="F38" i="98"/>
  <c r="E38" i="98"/>
  <c r="R30" i="98"/>
  <c r="P30" i="98"/>
  <c r="O30" i="98"/>
  <c r="N30" i="98"/>
  <c r="M30" i="98"/>
  <c r="L30" i="98"/>
  <c r="K30" i="98"/>
  <c r="I30" i="98"/>
  <c r="H30" i="98"/>
  <c r="G30" i="98"/>
  <c r="F30" i="98"/>
  <c r="E30" i="98"/>
  <c r="R29" i="98"/>
  <c r="P29" i="98"/>
  <c r="O29" i="98"/>
  <c r="N29" i="98"/>
  <c r="K29" i="98"/>
  <c r="I29" i="98"/>
  <c r="H29" i="98"/>
  <c r="G29" i="98"/>
  <c r="R28" i="98"/>
  <c r="P28" i="98"/>
  <c r="O28" i="98"/>
  <c r="N28" i="98"/>
  <c r="M28" i="98"/>
  <c r="K28" i="98"/>
  <c r="I28" i="98"/>
  <c r="H28" i="98"/>
  <c r="G28" i="98"/>
  <c r="F28" i="98"/>
  <c r="R27" i="98"/>
  <c r="M27" i="98"/>
  <c r="K27" i="98"/>
  <c r="F27" i="98"/>
  <c r="R26" i="98"/>
  <c r="P26" i="98"/>
  <c r="O26" i="98"/>
  <c r="N26" i="98"/>
  <c r="M26" i="98"/>
  <c r="K26" i="98"/>
  <c r="I26" i="98"/>
  <c r="H26" i="98"/>
  <c r="G26" i="98"/>
  <c r="F26" i="98"/>
  <c r="R25" i="98"/>
  <c r="P25" i="98"/>
  <c r="O25" i="98"/>
  <c r="N25" i="98"/>
  <c r="M25" i="98"/>
  <c r="K25" i="98"/>
  <c r="I25" i="98"/>
  <c r="H25" i="98"/>
  <c r="G25" i="98"/>
  <c r="F25" i="98"/>
  <c r="R24" i="98"/>
  <c r="L24" i="98"/>
  <c r="K24" i="98"/>
  <c r="E24" i="98"/>
  <c r="R23" i="98"/>
  <c r="P23" i="98"/>
  <c r="O23" i="98"/>
  <c r="N23" i="98"/>
  <c r="M23" i="98"/>
  <c r="L23" i="98"/>
  <c r="K23" i="98"/>
  <c r="I23" i="98"/>
  <c r="H23" i="98"/>
  <c r="G23" i="98"/>
  <c r="F23" i="98"/>
  <c r="E23" i="98"/>
  <c r="R15" i="98"/>
  <c r="P15" i="98"/>
  <c r="O15" i="98"/>
  <c r="N15" i="98"/>
  <c r="M15" i="98"/>
  <c r="L15" i="98"/>
  <c r="K15" i="98"/>
  <c r="I15" i="98"/>
  <c r="H15" i="98"/>
  <c r="G15" i="98"/>
  <c r="F15" i="98"/>
  <c r="E15" i="98"/>
  <c r="R14" i="98"/>
  <c r="P14" i="98"/>
  <c r="O14" i="98"/>
  <c r="N14" i="98"/>
  <c r="K14" i="98"/>
  <c r="I14" i="98"/>
  <c r="H14" i="98"/>
  <c r="G14" i="98"/>
  <c r="R13" i="98"/>
  <c r="P13" i="98"/>
  <c r="O13" i="98"/>
  <c r="N13" i="98"/>
  <c r="M13" i="98"/>
  <c r="K13" i="98"/>
  <c r="I13" i="98"/>
  <c r="H13" i="98"/>
  <c r="G13" i="98"/>
  <c r="F13" i="98"/>
  <c r="R12" i="98"/>
  <c r="M12" i="98"/>
  <c r="K12" i="98"/>
  <c r="F12" i="98"/>
  <c r="R11" i="98"/>
  <c r="P11" i="98"/>
  <c r="O11" i="98"/>
  <c r="N11" i="98"/>
  <c r="M11" i="98"/>
  <c r="K11" i="98"/>
  <c r="I11" i="98"/>
  <c r="H11" i="98"/>
  <c r="G11" i="98"/>
  <c r="F11" i="98"/>
  <c r="R10" i="98"/>
  <c r="P10" i="98"/>
  <c r="O10" i="98"/>
  <c r="N10" i="98"/>
  <c r="M10" i="98"/>
  <c r="K10" i="98"/>
  <c r="I10" i="98"/>
  <c r="H10" i="98"/>
  <c r="G10" i="98"/>
  <c r="F10" i="98"/>
  <c r="R9" i="98"/>
  <c r="L9" i="98"/>
  <c r="K9" i="98"/>
  <c r="E9" i="98"/>
  <c r="R8" i="98"/>
  <c r="P8" i="98"/>
  <c r="O8" i="98"/>
  <c r="N8" i="98"/>
  <c r="M8" i="98"/>
  <c r="L8" i="98"/>
  <c r="K8" i="98"/>
  <c r="I8" i="98"/>
  <c r="H8" i="98"/>
  <c r="G8" i="98"/>
  <c r="F8" i="98"/>
  <c r="E8" i="98"/>
  <c r="K45" i="97"/>
  <c r="I45" i="97"/>
  <c r="H45" i="97"/>
  <c r="G45" i="97"/>
  <c r="F45" i="97"/>
  <c r="E45" i="97"/>
  <c r="K44" i="97"/>
  <c r="I44" i="97"/>
  <c r="H44" i="97"/>
  <c r="G44" i="97"/>
  <c r="K43" i="97"/>
  <c r="I43" i="97"/>
  <c r="H43" i="97"/>
  <c r="G43" i="97"/>
  <c r="F43" i="97"/>
  <c r="K42" i="97"/>
  <c r="F42" i="97"/>
  <c r="K41" i="97"/>
  <c r="I41" i="97"/>
  <c r="H41" i="97"/>
  <c r="G41" i="97"/>
  <c r="F41" i="97"/>
  <c r="K40" i="97"/>
  <c r="I40" i="97"/>
  <c r="H40" i="97"/>
  <c r="G40" i="97"/>
  <c r="F40" i="97"/>
  <c r="K39" i="97"/>
  <c r="E39" i="97"/>
  <c r="K38" i="97"/>
  <c r="I38" i="97"/>
  <c r="H38" i="97"/>
  <c r="G38" i="97"/>
  <c r="F38" i="97"/>
  <c r="E38" i="97"/>
  <c r="R30" i="97"/>
  <c r="P30" i="97"/>
  <c r="O30" i="97"/>
  <c r="N30" i="97"/>
  <c r="M30" i="97"/>
  <c r="L30" i="97"/>
  <c r="K30" i="97"/>
  <c r="I30" i="97"/>
  <c r="H30" i="97"/>
  <c r="G30" i="97"/>
  <c r="F30" i="97"/>
  <c r="E30" i="97"/>
  <c r="R29" i="97"/>
  <c r="P29" i="97"/>
  <c r="O29" i="97"/>
  <c r="N29" i="97"/>
  <c r="K29" i="97"/>
  <c r="I29" i="97"/>
  <c r="H29" i="97"/>
  <c r="G29" i="97"/>
  <c r="R28" i="97"/>
  <c r="P28" i="97"/>
  <c r="O28" i="97"/>
  <c r="N28" i="97"/>
  <c r="M28" i="97"/>
  <c r="K28" i="97"/>
  <c r="I28" i="97"/>
  <c r="H28" i="97"/>
  <c r="G28" i="97"/>
  <c r="F28" i="97"/>
  <c r="R27" i="97"/>
  <c r="M27" i="97"/>
  <c r="K27" i="97"/>
  <c r="F27" i="97"/>
  <c r="R26" i="97"/>
  <c r="P26" i="97"/>
  <c r="O26" i="97"/>
  <c r="N26" i="97"/>
  <c r="M26" i="97"/>
  <c r="K26" i="97"/>
  <c r="I26" i="97"/>
  <c r="H26" i="97"/>
  <c r="G26" i="97"/>
  <c r="F26" i="97"/>
  <c r="R25" i="97"/>
  <c r="P25" i="97"/>
  <c r="O25" i="97"/>
  <c r="N25" i="97"/>
  <c r="M25" i="97"/>
  <c r="K25" i="97"/>
  <c r="I25" i="97"/>
  <c r="H25" i="97"/>
  <c r="G25" i="97"/>
  <c r="F25" i="97"/>
  <c r="R24" i="97"/>
  <c r="L24" i="97"/>
  <c r="K24" i="97"/>
  <c r="E24" i="97"/>
  <c r="R23" i="97"/>
  <c r="P23" i="97"/>
  <c r="O23" i="97"/>
  <c r="N23" i="97"/>
  <c r="M23" i="97"/>
  <c r="L23" i="97"/>
  <c r="K23" i="97"/>
  <c r="I23" i="97"/>
  <c r="H23" i="97"/>
  <c r="G23" i="97"/>
  <c r="F23" i="97"/>
  <c r="E23" i="97"/>
  <c r="R15" i="97"/>
  <c r="P15" i="97"/>
  <c r="O15" i="97"/>
  <c r="N15" i="97"/>
  <c r="M15" i="97"/>
  <c r="L15" i="97"/>
  <c r="R14" i="97"/>
  <c r="P14" i="97"/>
  <c r="O14" i="97"/>
  <c r="N14" i="97"/>
  <c r="R13" i="97"/>
  <c r="P13" i="97"/>
  <c r="O13" i="97"/>
  <c r="N13" i="97"/>
  <c r="M13" i="97"/>
  <c r="R12" i="97"/>
  <c r="M12" i="97"/>
  <c r="R11" i="97"/>
  <c r="P11" i="97"/>
  <c r="O11" i="97"/>
  <c r="N11" i="97"/>
  <c r="M11" i="97"/>
  <c r="R10" i="97"/>
  <c r="P10" i="97"/>
  <c r="O10" i="97"/>
  <c r="N10" i="97"/>
  <c r="M10" i="97"/>
  <c r="R9" i="97"/>
  <c r="L9" i="97"/>
  <c r="R8" i="97"/>
  <c r="P8" i="97"/>
  <c r="O8" i="97"/>
  <c r="N8" i="97"/>
  <c r="M8" i="97"/>
  <c r="L8" i="97"/>
  <c r="K45" i="96"/>
  <c r="I45" i="96"/>
  <c r="H45" i="96"/>
  <c r="G45" i="96"/>
  <c r="F45" i="96"/>
  <c r="E45" i="96"/>
  <c r="K44" i="96"/>
  <c r="I44" i="96"/>
  <c r="H44" i="96"/>
  <c r="G44" i="96"/>
  <c r="K43" i="96"/>
  <c r="I43" i="96"/>
  <c r="H43" i="96"/>
  <c r="G43" i="96"/>
  <c r="F43" i="96"/>
  <c r="K42" i="96"/>
  <c r="F42" i="96"/>
  <c r="K41" i="96"/>
  <c r="I41" i="96"/>
  <c r="H41" i="96"/>
  <c r="G41" i="96"/>
  <c r="F41" i="96"/>
  <c r="K40" i="96"/>
  <c r="I40" i="96"/>
  <c r="H40" i="96"/>
  <c r="G40" i="96"/>
  <c r="F40" i="96"/>
  <c r="K39" i="96"/>
  <c r="E39" i="96"/>
  <c r="K38" i="96"/>
  <c r="I38" i="96"/>
  <c r="H38" i="96"/>
  <c r="G38" i="96"/>
  <c r="F38" i="96"/>
  <c r="E38" i="96"/>
  <c r="R30" i="96"/>
  <c r="P30" i="96"/>
  <c r="O30" i="96"/>
  <c r="N30" i="96"/>
  <c r="M30" i="96"/>
  <c r="L30" i="96"/>
  <c r="K30" i="96"/>
  <c r="I30" i="96"/>
  <c r="H30" i="96"/>
  <c r="G30" i="96"/>
  <c r="F30" i="96"/>
  <c r="E30" i="96"/>
  <c r="R29" i="96"/>
  <c r="P29" i="96"/>
  <c r="O29" i="96"/>
  <c r="N29" i="96"/>
  <c r="K29" i="96"/>
  <c r="I29" i="96"/>
  <c r="H29" i="96"/>
  <c r="G29" i="96"/>
  <c r="R28" i="96"/>
  <c r="P28" i="96"/>
  <c r="O28" i="96"/>
  <c r="N28" i="96"/>
  <c r="M28" i="96"/>
  <c r="K28" i="96"/>
  <c r="I28" i="96"/>
  <c r="H28" i="96"/>
  <c r="G28" i="96"/>
  <c r="F28" i="96"/>
  <c r="R27" i="96"/>
  <c r="M27" i="96"/>
  <c r="K27" i="96"/>
  <c r="F27" i="96"/>
  <c r="R26" i="96"/>
  <c r="P26" i="96"/>
  <c r="O26" i="96"/>
  <c r="N26" i="96"/>
  <c r="M26" i="96"/>
  <c r="K26" i="96"/>
  <c r="I26" i="96"/>
  <c r="H26" i="96"/>
  <c r="G26" i="96"/>
  <c r="F26" i="96"/>
  <c r="R25" i="96"/>
  <c r="P25" i="96"/>
  <c r="O25" i="96"/>
  <c r="N25" i="96"/>
  <c r="M25" i="96"/>
  <c r="K25" i="96"/>
  <c r="I25" i="96"/>
  <c r="H25" i="96"/>
  <c r="G25" i="96"/>
  <c r="F25" i="96"/>
  <c r="R24" i="96"/>
  <c r="L24" i="96"/>
  <c r="K24" i="96"/>
  <c r="E24" i="96"/>
  <c r="R23" i="96"/>
  <c r="P23" i="96"/>
  <c r="O23" i="96"/>
  <c r="N23" i="96"/>
  <c r="M23" i="96"/>
  <c r="L23" i="96"/>
  <c r="K23" i="96"/>
  <c r="I23" i="96"/>
  <c r="H23" i="96"/>
  <c r="G23" i="96"/>
  <c r="F23" i="96"/>
  <c r="E23" i="96"/>
  <c r="R15" i="96"/>
  <c r="P15" i="96"/>
  <c r="O15" i="96"/>
  <c r="N15" i="96"/>
  <c r="M15" i="96"/>
  <c r="L15" i="96"/>
  <c r="R14" i="96"/>
  <c r="P14" i="96"/>
  <c r="O14" i="96"/>
  <c r="N14" i="96"/>
  <c r="R13" i="96"/>
  <c r="P13" i="96"/>
  <c r="O13" i="96"/>
  <c r="N13" i="96"/>
  <c r="M13" i="96"/>
  <c r="R12" i="96"/>
  <c r="M12" i="96"/>
  <c r="R11" i="96"/>
  <c r="P11" i="96"/>
  <c r="O11" i="96"/>
  <c r="N11" i="96"/>
  <c r="M11" i="96"/>
  <c r="R10" i="96"/>
  <c r="P10" i="96"/>
  <c r="O10" i="96"/>
  <c r="N10" i="96"/>
  <c r="M10" i="96"/>
  <c r="R9" i="96"/>
  <c r="L9" i="96"/>
  <c r="R8" i="96"/>
  <c r="P8" i="96"/>
  <c r="O8" i="96"/>
  <c r="N8" i="96"/>
  <c r="M8" i="96"/>
  <c r="L8" i="96"/>
  <c r="F12" i="96"/>
  <c r="K45" i="95"/>
  <c r="I45" i="95"/>
  <c r="H45" i="95"/>
  <c r="G45" i="95"/>
  <c r="F45" i="95"/>
  <c r="E45" i="95"/>
  <c r="K44" i="95"/>
  <c r="I44" i="95"/>
  <c r="H44" i="95"/>
  <c r="G44" i="95"/>
  <c r="K43" i="95"/>
  <c r="I43" i="95"/>
  <c r="H43" i="95"/>
  <c r="G43" i="95"/>
  <c r="F43" i="95"/>
  <c r="K42" i="95"/>
  <c r="F42" i="95"/>
  <c r="K41" i="95"/>
  <c r="I41" i="95"/>
  <c r="H41" i="95"/>
  <c r="G41" i="95"/>
  <c r="F41" i="95"/>
  <c r="K40" i="95"/>
  <c r="I40" i="95"/>
  <c r="H40" i="95"/>
  <c r="G40" i="95"/>
  <c r="F40" i="95"/>
  <c r="K39" i="95"/>
  <c r="E39" i="95"/>
  <c r="K38" i="95"/>
  <c r="I38" i="95"/>
  <c r="H38" i="95"/>
  <c r="G38" i="95"/>
  <c r="F38" i="95"/>
  <c r="E38" i="95"/>
  <c r="K37" i="95"/>
  <c r="I37" i="95"/>
  <c r="H37" i="95"/>
  <c r="G37" i="95"/>
  <c r="F37" i="95"/>
  <c r="E37" i="95"/>
  <c r="R30" i="95"/>
  <c r="P30" i="95"/>
  <c r="O30" i="95"/>
  <c r="N30" i="95"/>
  <c r="M30" i="95"/>
  <c r="L30" i="95"/>
  <c r="K30" i="95"/>
  <c r="I30" i="95"/>
  <c r="H30" i="95"/>
  <c r="G30" i="95"/>
  <c r="F30" i="95"/>
  <c r="E30" i="95"/>
  <c r="R29" i="95"/>
  <c r="P29" i="95"/>
  <c r="O29" i="95"/>
  <c r="N29" i="95"/>
  <c r="K29" i="95"/>
  <c r="I29" i="95"/>
  <c r="H29" i="95"/>
  <c r="G29" i="95"/>
  <c r="R28" i="95"/>
  <c r="P28" i="95"/>
  <c r="O28" i="95"/>
  <c r="N28" i="95"/>
  <c r="M28" i="95"/>
  <c r="K28" i="95"/>
  <c r="I28" i="95"/>
  <c r="H28" i="95"/>
  <c r="G28" i="95"/>
  <c r="F28" i="95"/>
  <c r="R27" i="95"/>
  <c r="M27" i="95"/>
  <c r="K27" i="95"/>
  <c r="F27" i="95"/>
  <c r="R26" i="95"/>
  <c r="P26" i="95"/>
  <c r="O26" i="95"/>
  <c r="N26" i="95"/>
  <c r="M26" i="95"/>
  <c r="K26" i="95"/>
  <c r="I26" i="95"/>
  <c r="H26" i="95"/>
  <c r="G26" i="95"/>
  <c r="F26" i="95"/>
  <c r="R25" i="95"/>
  <c r="P25" i="95"/>
  <c r="O25" i="95"/>
  <c r="N25" i="95"/>
  <c r="M25" i="95"/>
  <c r="K25" i="95"/>
  <c r="I25" i="95"/>
  <c r="H25" i="95"/>
  <c r="G25" i="95"/>
  <c r="F25" i="95"/>
  <c r="R24" i="95"/>
  <c r="L24" i="95"/>
  <c r="K24" i="95"/>
  <c r="E24" i="95"/>
  <c r="R23" i="95"/>
  <c r="P23" i="95"/>
  <c r="O23" i="95"/>
  <c r="N23" i="95"/>
  <c r="M23" i="95"/>
  <c r="L23" i="95"/>
  <c r="K23" i="95"/>
  <c r="I23" i="95"/>
  <c r="H23" i="95"/>
  <c r="G23" i="95"/>
  <c r="F23" i="95"/>
  <c r="E23" i="95"/>
  <c r="R22" i="95"/>
  <c r="P22" i="95"/>
  <c r="O22" i="95"/>
  <c r="N22" i="95"/>
  <c r="M22" i="95"/>
  <c r="L22" i="95"/>
  <c r="K22" i="95"/>
  <c r="I22" i="95"/>
  <c r="H22" i="95"/>
  <c r="G22" i="95"/>
  <c r="F22" i="95"/>
  <c r="E22" i="95"/>
  <c r="R15" i="95"/>
  <c r="P15" i="95"/>
  <c r="O15" i="95"/>
  <c r="N15" i="95"/>
  <c r="M15" i="95"/>
  <c r="L15" i="95"/>
  <c r="K15" i="95"/>
  <c r="I15" i="95"/>
  <c r="H15" i="95"/>
  <c r="G15" i="95"/>
  <c r="F15" i="95"/>
  <c r="E15" i="95"/>
  <c r="R14" i="95"/>
  <c r="P14" i="95"/>
  <c r="O14" i="95"/>
  <c r="N14" i="95"/>
  <c r="K14" i="95"/>
  <c r="I14" i="95"/>
  <c r="H14" i="95"/>
  <c r="G14" i="95"/>
  <c r="R13" i="95"/>
  <c r="P13" i="95"/>
  <c r="O13" i="95"/>
  <c r="N13" i="95"/>
  <c r="M13" i="95"/>
  <c r="K13" i="95"/>
  <c r="I13" i="95"/>
  <c r="H13" i="95"/>
  <c r="G13" i="95"/>
  <c r="F13" i="95"/>
  <c r="R12" i="95"/>
  <c r="M12" i="95"/>
  <c r="K12" i="95"/>
  <c r="F12" i="95"/>
  <c r="R11" i="95"/>
  <c r="P11" i="95"/>
  <c r="O11" i="95"/>
  <c r="N11" i="95"/>
  <c r="M11" i="95"/>
  <c r="K11" i="95"/>
  <c r="I11" i="95"/>
  <c r="H11" i="95"/>
  <c r="G11" i="95"/>
  <c r="F11" i="95"/>
  <c r="R10" i="95"/>
  <c r="P10" i="95"/>
  <c r="O10" i="95"/>
  <c r="N10" i="95"/>
  <c r="M10" i="95"/>
  <c r="K10" i="95"/>
  <c r="I10" i="95"/>
  <c r="H10" i="95"/>
  <c r="G10" i="95"/>
  <c r="F10" i="95"/>
  <c r="R9" i="95"/>
  <c r="L9" i="95"/>
  <c r="K9" i="95"/>
  <c r="E9" i="95"/>
  <c r="R8" i="95"/>
  <c r="P8" i="95"/>
  <c r="O8" i="95"/>
  <c r="N8" i="95"/>
  <c r="M8" i="95"/>
  <c r="L8" i="95"/>
  <c r="K8" i="95"/>
  <c r="I8" i="95"/>
  <c r="H8" i="95"/>
  <c r="G8" i="95"/>
  <c r="F8" i="95"/>
  <c r="E8" i="95"/>
  <c r="K7" i="95"/>
  <c r="I7" i="95"/>
  <c r="H7" i="95"/>
  <c r="G7" i="95"/>
  <c r="F7" i="95"/>
  <c r="E7" i="95"/>
  <c r="R7" i="95"/>
  <c r="P7" i="95"/>
  <c r="O7" i="95"/>
  <c r="N7" i="95"/>
  <c r="M7" i="95"/>
  <c r="L7" i="95"/>
  <c r="R7" i="94"/>
  <c r="P7" i="94"/>
  <c r="O7" i="94"/>
  <c r="N7" i="94"/>
  <c r="M7" i="94"/>
  <c r="L7" i="94"/>
  <c r="K45" i="94"/>
  <c r="I45" i="94"/>
  <c r="H45" i="94"/>
  <c r="G45" i="94"/>
  <c r="F45" i="94"/>
  <c r="E45" i="94"/>
  <c r="K44" i="94"/>
  <c r="I44" i="94"/>
  <c r="H44" i="94"/>
  <c r="G44" i="94"/>
  <c r="K43" i="94"/>
  <c r="I43" i="94"/>
  <c r="H43" i="94"/>
  <c r="G43" i="94"/>
  <c r="F43" i="94"/>
  <c r="K42" i="94"/>
  <c r="F42" i="94"/>
  <c r="K41" i="94"/>
  <c r="I41" i="94"/>
  <c r="H41" i="94"/>
  <c r="G41" i="94"/>
  <c r="F41" i="94"/>
  <c r="K40" i="94"/>
  <c r="I40" i="94"/>
  <c r="H40" i="94"/>
  <c r="G40" i="94"/>
  <c r="F40" i="94"/>
  <c r="K39" i="94"/>
  <c r="E39" i="94"/>
  <c r="K38" i="94"/>
  <c r="I38" i="94"/>
  <c r="H38" i="94"/>
  <c r="G38" i="94"/>
  <c r="F38" i="94"/>
  <c r="E38" i="94"/>
  <c r="K37" i="94"/>
  <c r="I37" i="94"/>
  <c r="H37" i="94"/>
  <c r="G37" i="94"/>
  <c r="F37" i="94"/>
  <c r="E37" i="94"/>
  <c r="R30" i="94"/>
  <c r="P30" i="94"/>
  <c r="O30" i="94"/>
  <c r="N30" i="94"/>
  <c r="M30" i="94"/>
  <c r="L30" i="94"/>
  <c r="K30" i="94"/>
  <c r="I30" i="94"/>
  <c r="H30" i="94"/>
  <c r="G30" i="94"/>
  <c r="F30" i="94"/>
  <c r="E30" i="94"/>
  <c r="R29" i="94"/>
  <c r="P29" i="94"/>
  <c r="O29" i="94"/>
  <c r="N29" i="94"/>
  <c r="K29" i="94"/>
  <c r="I29" i="94"/>
  <c r="H29" i="94"/>
  <c r="G29" i="94"/>
  <c r="R28" i="94"/>
  <c r="P28" i="94"/>
  <c r="O28" i="94"/>
  <c r="N28" i="94"/>
  <c r="M28" i="94"/>
  <c r="K28" i="94"/>
  <c r="I28" i="94"/>
  <c r="H28" i="94"/>
  <c r="G28" i="94"/>
  <c r="F28" i="94"/>
  <c r="R27" i="94"/>
  <c r="M27" i="94"/>
  <c r="K27" i="94"/>
  <c r="F27" i="94"/>
  <c r="R26" i="94"/>
  <c r="P26" i="94"/>
  <c r="O26" i="94"/>
  <c r="N26" i="94"/>
  <c r="M26" i="94"/>
  <c r="K26" i="94"/>
  <c r="I26" i="94"/>
  <c r="H26" i="94"/>
  <c r="G26" i="94"/>
  <c r="F26" i="94"/>
  <c r="R25" i="94"/>
  <c r="P25" i="94"/>
  <c r="O25" i="94"/>
  <c r="N25" i="94"/>
  <c r="M25" i="94"/>
  <c r="K25" i="94"/>
  <c r="I25" i="94"/>
  <c r="H25" i="94"/>
  <c r="G25" i="94"/>
  <c r="F25" i="94"/>
  <c r="R24" i="94"/>
  <c r="L24" i="94"/>
  <c r="K24" i="94"/>
  <c r="E24" i="94"/>
  <c r="R23" i="94"/>
  <c r="P23" i="94"/>
  <c r="O23" i="94"/>
  <c r="N23" i="94"/>
  <c r="M23" i="94"/>
  <c r="L23" i="94"/>
  <c r="K23" i="94"/>
  <c r="I23" i="94"/>
  <c r="H23" i="94"/>
  <c r="G23" i="94"/>
  <c r="F23" i="94"/>
  <c r="E23" i="94"/>
  <c r="R22" i="94"/>
  <c r="P22" i="94"/>
  <c r="O22" i="94"/>
  <c r="N22" i="94"/>
  <c r="M22" i="94"/>
  <c r="L22" i="94"/>
  <c r="K22" i="94"/>
  <c r="I22" i="94"/>
  <c r="H22" i="94"/>
  <c r="G22" i="94"/>
  <c r="F22" i="94"/>
  <c r="E22" i="94"/>
  <c r="R15" i="94"/>
  <c r="P15" i="94"/>
  <c r="O15" i="94"/>
  <c r="N15" i="94"/>
  <c r="M15" i="94"/>
  <c r="L15" i="94"/>
  <c r="K15" i="94"/>
  <c r="I15" i="94"/>
  <c r="H15" i="94"/>
  <c r="G15" i="94"/>
  <c r="F15" i="94"/>
  <c r="E15" i="94"/>
  <c r="R14" i="94"/>
  <c r="P14" i="94"/>
  <c r="O14" i="94"/>
  <c r="N14" i="94"/>
  <c r="K14" i="94"/>
  <c r="I14" i="94"/>
  <c r="H14" i="94"/>
  <c r="G14" i="94"/>
  <c r="R13" i="94"/>
  <c r="P13" i="94"/>
  <c r="O13" i="94"/>
  <c r="N13" i="94"/>
  <c r="M13" i="94"/>
  <c r="K13" i="94"/>
  <c r="I13" i="94"/>
  <c r="H13" i="94"/>
  <c r="G13" i="94"/>
  <c r="F13" i="94"/>
  <c r="R12" i="94"/>
  <c r="M12" i="94"/>
  <c r="K12" i="94"/>
  <c r="F12" i="94"/>
  <c r="R11" i="94"/>
  <c r="P11" i="94"/>
  <c r="O11" i="94"/>
  <c r="N11" i="94"/>
  <c r="M11" i="94"/>
  <c r="K11" i="94"/>
  <c r="I11" i="94"/>
  <c r="H11" i="94"/>
  <c r="G11" i="94"/>
  <c r="F11" i="94"/>
  <c r="R10" i="94"/>
  <c r="P10" i="94"/>
  <c r="O10" i="94"/>
  <c r="N10" i="94"/>
  <c r="M10" i="94"/>
  <c r="K10" i="94"/>
  <c r="I10" i="94"/>
  <c r="H10" i="94"/>
  <c r="G10" i="94"/>
  <c r="F10" i="94"/>
  <c r="R9" i="94"/>
  <c r="L9" i="94"/>
  <c r="K9" i="94"/>
  <c r="E9" i="94"/>
  <c r="R8" i="94"/>
  <c r="P8" i="94"/>
  <c r="O8" i="94"/>
  <c r="N8" i="94"/>
  <c r="M8" i="94"/>
  <c r="L8" i="94"/>
  <c r="K8" i="94"/>
  <c r="I8" i="94"/>
  <c r="H8" i="94"/>
  <c r="G8" i="94"/>
  <c r="F8" i="94"/>
  <c r="E8" i="94"/>
  <c r="K7" i="94"/>
  <c r="I7" i="94"/>
  <c r="H7" i="94"/>
  <c r="G7" i="94"/>
  <c r="F7" i="94"/>
  <c r="E7" i="94"/>
  <c r="K45" i="93"/>
  <c r="I45" i="93"/>
  <c r="H45" i="93"/>
  <c r="G45" i="93"/>
  <c r="F45" i="93"/>
  <c r="E45" i="93"/>
  <c r="K44" i="93"/>
  <c r="I44" i="93"/>
  <c r="H44" i="93"/>
  <c r="G44" i="93"/>
  <c r="K43" i="93"/>
  <c r="I43" i="93"/>
  <c r="H43" i="93"/>
  <c r="G43" i="93"/>
  <c r="F43" i="93"/>
  <c r="K42" i="93"/>
  <c r="F42" i="93"/>
  <c r="K41" i="93"/>
  <c r="I41" i="93"/>
  <c r="H41" i="93"/>
  <c r="G41" i="93"/>
  <c r="F41" i="93"/>
  <c r="K40" i="93"/>
  <c r="I40" i="93"/>
  <c r="H40" i="93"/>
  <c r="G40" i="93"/>
  <c r="F40" i="93"/>
  <c r="K39" i="93"/>
  <c r="E39" i="93"/>
  <c r="K38" i="93"/>
  <c r="I38" i="93"/>
  <c r="H38" i="93"/>
  <c r="G38" i="93"/>
  <c r="F38" i="93"/>
  <c r="E38" i="93"/>
  <c r="K37" i="93"/>
  <c r="I37" i="93"/>
  <c r="H37" i="93"/>
  <c r="G37" i="93"/>
  <c r="F37" i="93"/>
  <c r="E37" i="93"/>
  <c r="R30" i="93"/>
  <c r="P30" i="93"/>
  <c r="O30" i="93"/>
  <c r="N30" i="93"/>
  <c r="M30" i="93"/>
  <c r="L30" i="93"/>
  <c r="K30" i="93"/>
  <c r="I30" i="93"/>
  <c r="H30" i="93"/>
  <c r="G30" i="93"/>
  <c r="F30" i="93"/>
  <c r="E30" i="93"/>
  <c r="R29" i="93"/>
  <c r="P29" i="93"/>
  <c r="O29" i="93"/>
  <c r="N29" i="93"/>
  <c r="K29" i="93"/>
  <c r="I29" i="93"/>
  <c r="H29" i="93"/>
  <c r="G29" i="93"/>
  <c r="R28" i="93"/>
  <c r="P28" i="93"/>
  <c r="O28" i="93"/>
  <c r="N28" i="93"/>
  <c r="M28" i="93"/>
  <c r="K28" i="93"/>
  <c r="I28" i="93"/>
  <c r="H28" i="93"/>
  <c r="G28" i="93"/>
  <c r="F28" i="93"/>
  <c r="R27" i="93"/>
  <c r="M27" i="93"/>
  <c r="K27" i="93"/>
  <c r="F27" i="93"/>
  <c r="R26" i="93"/>
  <c r="P26" i="93"/>
  <c r="O26" i="93"/>
  <c r="N26" i="93"/>
  <c r="M26" i="93"/>
  <c r="K26" i="93"/>
  <c r="I26" i="93"/>
  <c r="H26" i="93"/>
  <c r="G26" i="93"/>
  <c r="F26" i="93"/>
  <c r="R25" i="93"/>
  <c r="P25" i="93"/>
  <c r="O25" i="93"/>
  <c r="N25" i="93"/>
  <c r="M25" i="93"/>
  <c r="K25" i="93"/>
  <c r="I25" i="93"/>
  <c r="H25" i="93"/>
  <c r="G25" i="93"/>
  <c r="F25" i="93"/>
  <c r="R24" i="93"/>
  <c r="L24" i="93"/>
  <c r="K24" i="93"/>
  <c r="E24" i="93"/>
  <c r="R23" i="93"/>
  <c r="P23" i="93"/>
  <c r="O23" i="93"/>
  <c r="N23" i="93"/>
  <c r="M23" i="93"/>
  <c r="L23" i="93"/>
  <c r="K23" i="93"/>
  <c r="I23" i="93"/>
  <c r="H23" i="93"/>
  <c r="G23" i="93"/>
  <c r="F23" i="93"/>
  <c r="E23" i="93"/>
  <c r="R22" i="93"/>
  <c r="P22" i="93"/>
  <c r="O22" i="93"/>
  <c r="N22" i="93"/>
  <c r="M22" i="93"/>
  <c r="L22" i="93"/>
  <c r="K22" i="93"/>
  <c r="I22" i="93"/>
  <c r="H22" i="93"/>
  <c r="G22" i="93"/>
  <c r="F22" i="93"/>
  <c r="E22" i="93"/>
  <c r="R7" i="93"/>
  <c r="P7" i="93"/>
  <c r="O7" i="93"/>
  <c r="N7" i="93"/>
  <c r="M7" i="93"/>
  <c r="L7" i="93"/>
  <c r="R15" i="93"/>
  <c r="P15" i="93"/>
  <c r="O15" i="93"/>
  <c r="N15" i="93"/>
  <c r="M15" i="93"/>
  <c r="L15" i="93"/>
  <c r="K15" i="93"/>
  <c r="I15" i="93"/>
  <c r="H15" i="93"/>
  <c r="G15" i="93"/>
  <c r="F15" i="93"/>
  <c r="E15" i="93"/>
  <c r="R14" i="93"/>
  <c r="P14" i="93"/>
  <c r="O14" i="93"/>
  <c r="N14" i="93"/>
  <c r="K14" i="93"/>
  <c r="I14" i="93"/>
  <c r="H14" i="93"/>
  <c r="G14" i="93"/>
  <c r="R13" i="93"/>
  <c r="P13" i="93"/>
  <c r="O13" i="93"/>
  <c r="N13" i="93"/>
  <c r="M13" i="93"/>
  <c r="K13" i="93"/>
  <c r="I13" i="93"/>
  <c r="H13" i="93"/>
  <c r="G13" i="93"/>
  <c r="F13" i="93"/>
  <c r="R12" i="93"/>
  <c r="M12" i="93"/>
  <c r="K12" i="93"/>
  <c r="F12" i="93"/>
  <c r="R11" i="93"/>
  <c r="P11" i="93"/>
  <c r="O11" i="93"/>
  <c r="N11" i="93"/>
  <c r="M11" i="93"/>
  <c r="K11" i="93"/>
  <c r="I11" i="93"/>
  <c r="H11" i="93"/>
  <c r="G11" i="93"/>
  <c r="F11" i="93"/>
  <c r="R10" i="93"/>
  <c r="P10" i="93"/>
  <c r="O10" i="93"/>
  <c r="N10" i="93"/>
  <c r="M10" i="93"/>
  <c r="K10" i="93"/>
  <c r="I10" i="93"/>
  <c r="H10" i="93"/>
  <c r="G10" i="93"/>
  <c r="F10" i="93"/>
  <c r="R9" i="93"/>
  <c r="L9" i="93"/>
  <c r="K9" i="93"/>
  <c r="E9" i="93"/>
  <c r="R8" i="93"/>
  <c r="P8" i="93"/>
  <c r="O8" i="93"/>
  <c r="N8" i="93"/>
  <c r="M8" i="93"/>
  <c r="L8" i="93"/>
  <c r="K8" i="93"/>
  <c r="I8" i="93"/>
  <c r="H8" i="93"/>
  <c r="G8" i="93"/>
  <c r="F8" i="93"/>
  <c r="E8" i="93"/>
  <c r="K7" i="93"/>
  <c r="I7" i="93"/>
  <c r="H7" i="93"/>
  <c r="G7" i="93"/>
  <c r="F7" i="93"/>
  <c r="E7" i="93"/>
  <c r="R7" i="92"/>
  <c r="P7" i="92"/>
  <c r="O7" i="92"/>
  <c r="N7" i="92"/>
  <c r="M7" i="92"/>
  <c r="L7" i="92"/>
  <c r="R22" i="92"/>
  <c r="P22" i="92"/>
  <c r="O22" i="92"/>
  <c r="N22" i="92"/>
  <c r="M22" i="92"/>
  <c r="L22" i="92"/>
  <c r="K22" i="92"/>
  <c r="I22" i="92"/>
  <c r="H22" i="92"/>
  <c r="G22" i="92"/>
  <c r="F22" i="92"/>
  <c r="E22" i="92"/>
  <c r="K45" i="92"/>
  <c r="I45" i="92"/>
  <c r="H45" i="92"/>
  <c r="G45" i="92"/>
  <c r="F45" i="92"/>
  <c r="E45" i="92"/>
  <c r="K44" i="92"/>
  <c r="I44" i="92"/>
  <c r="H44" i="92"/>
  <c r="G44" i="92"/>
  <c r="K43" i="92"/>
  <c r="I43" i="92"/>
  <c r="H43" i="92"/>
  <c r="G43" i="92"/>
  <c r="F43" i="92"/>
  <c r="K42" i="92"/>
  <c r="F42" i="92"/>
  <c r="K41" i="92"/>
  <c r="I41" i="92"/>
  <c r="H41" i="92"/>
  <c r="G41" i="92"/>
  <c r="F41" i="92"/>
  <c r="K40" i="92"/>
  <c r="I40" i="92"/>
  <c r="H40" i="92"/>
  <c r="G40" i="92"/>
  <c r="F40" i="92"/>
  <c r="K39" i="92"/>
  <c r="E39" i="92"/>
  <c r="K38" i="92"/>
  <c r="I38" i="92"/>
  <c r="H38" i="92"/>
  <c r="G38" i="92"/>
  <c r="F38" i="92"/>
  <c r="E38" i="92"/>
  <c r="K37" i="92"/>
  <c r="I37" i="92"/>
  <c r="H37" i="92"/>
  <c r="G37" i="92"/>
  <c r="F37" i="92"/>
  <c r="E37" i="92"/>
  <c r="R30" i="92"/>
  <c r="P30" i="92"/>
  <c r="O30" i="92"/>
  <c r="N30" i="92"/>
  <c r="M30" i="92"/>
  <c r="L30" i="92"/>
  <c r="K30" i="92"/>
  <c r="I30" i="92"/>
  <c r="H30" i="92"/>
  <c r="G30" i="92"/>
  <c r="F30" i="92"/>
  <c r="E30" i="92"/>
  <c r="R29" i="92"/>
  <c r="P29" i="92"/>
  <c r="O29" i="92"/>
  <c r="N29" i="92"/>
  <c r="K29" i="92"/>
  <c r="I29" i="92"/>
  <c r="H29" i="92"/>
  <c r="G29" i="92"/>
  <c r="R28" i="92"/>
  <c r="P28" i="92"/>
  <c r="O28" i="92"/>
  <c r="N28" i="92"/>
  <c r="M28" i="92"/>
  <c r="K28" i="92"/>
  <c r="I28" i="92"/>
  <c r="H28" i="92"/>
  <c r="G28" i="92"/>
  <c r="F28" i="92"/>
  <c r="R27" i="92"/>
  <c r="M27" i="92"/>
  <c r="K27" i="92"/>
  <c r="F27" i="92"/>
  <c r="R26" i="92"/>
  <c r="P26" i="92"/>
  <c r="O26" i="92"/>
  <c r="N26" i="92"/>
  <c r="M26" i="92"/>
  <c r="K26" i="92"/>
  <c r="I26" i="92"/>
  <c r="H26" i="92"/>
  <c r="G26" i="92"/>
  <c r="F26" i="92"/>
  <c r="R25" i="92"/>
  <c r="P25" i="92"/>
  <c r="O25" i="92"/>
  <c r="N25" i="92"/>
  <c r="M25" i="92"/>
  <c r="K25" i="92"/>
  <c r="I25" i="92"/>
  <c r="H25" i="92"/>
  <c r="G25" i="92"/>
  <c r="F25" i="92"/>
  <c r="R24" i="92"/>
  <c r="L24" i="92"/>
  <c r="K24" i="92"/>
  <c r="E24" i="92"/>
  <c r="R23" i="92"/>
  <c r="P23" i="92"/>
  <c r="O23" i="92"/>
  <c r="N23" i="92"/>
  <c r="M23" i="92"/>
  <c r="L23" i="92"/>
  <c r="K23" i="92"/>
  <c r="I23" i="92"/>
  <c r="H23" i="92"/>
  <c r="G23" i="92"/>
  <c r="F23" i="92"/>
  <c r="E23" i="92"/>
  <c r="R15" i="92"/>
  <c r="P15" i="92"/>
  <c r="O15" i="92"/>
  <c r="N15" i="92"/>
  <c r="M15" i="92"/>
  <c r="L15" i="92"/>
  <c r="K15" i="92"/>
  <c r="I15" i="92"/>
  <c r="H15" i="92"/>
  <c r="G15" i="92"/>
  <c r="F15" i="92"/>
  <c r="E15" i="92"/>
  <c r="R14" i="92"/>
  <c r="P14" i="92"/>
  <c r="O14" i="92"/>
  <c r="N14" i="92"/>
  <c r="K14" i="92"/>
  <c r="I14" i="92"/>
  <c r="H14" i="92"/>
  <c r="G14" i="92"/>
  <c r="R13" i="92"/>
  <c r="P13" i="92"/>
  <c r="O13" i="92"/>
  <c r="N13" i="92"/>
  <c r="M13" i="92"/>
  <c r="K13" i="92"/>
  <c r="I13" i="92"/>
  <c r="H13" i="92"/>
  <c r="G13" i="92"/>
  <c r="F13" i="92"/>
  <c r="R12" i="92"/>
  <c r="M12" i="92"/>
  <c r="K12" i="92"/>
  <c r="F12" i="92"/>
  <c r="R11" i="92"/>
  <c r="P11" i="92"/>
  <c r="O11" i="92"/>
  <c r="N11" i="92"/>
  <c r="M11" i="92"/>
  <c r="K11" i="92"/>
  <c r="I11" i="92"/>
  <c r="H11" i="92"/>
  <c r="G11" i="92"/>
  <c r="F11" i="92"/>
  <c r="R10" i="92"/>
  <c r="P10" i="92"/>
  <c r="O10" i="92"/>
  <c r="N10" i="92"/>
  <c r="M10" i="92"/>
  <c r="K10" i="92"/>
  <c r="I10" i="92"/>
  <c r="H10" i="92"/>
  <c r="G10" i="92"/>
  <c r="F10" i="92"/>
  <c r="R9" i="92"/>
  <c r="L9" i="92"/>
  <c r="K9" i="92"/>
  <c r="E9" i="92"/>
  <c r="R8" i="92"/>
  <c r="P8" i="92"/>
  <c r="O8" i="92"/>
  <c r="N8" i="92"/>
  <c r="M8" i="92"/>
  <c r="L8" i="92"/>
  <c r="K8" i="92"/>
  <c r="I8" i="92"/>
  <c r="H8" i="92"/>
  <c r="G8" i="92"/>
  <c r="F8" i="92"/>
  <c r="E8" i="92"/>
  <c r="K7" i="92"/>
  <c r="I7" i="92"/>
  <c r="H7" i="92"/>
  <c r="G7" i="92"/>
  <c r="F7" i="92"/>
  <c r="E7" i="92"/>
  <c r="K37" i="91"/>
  <c r="I37" i="91"/>
  <c r="H37" i="91"/>
  <c r="G37" i="91"/>
  <c r="F37" i="91"/>
  <c r="E37" i="91"/>
  <c r="R22" i="91"/>
  <c r="P22" i="91"/>
  <c r="O22" i="91"/>
  <c r="N22" i="91"/>
  <c r="M22" i="91"/>
  <c r="L22" i="91"/>
  <c r="K22" i="91"/>
  <c r="I22" i="91"/>
  <c r="H22" i="91"/>
  <c r="G22" i="91"/>
  <c r="F22" i="91"/>
  <c r="E22" i="91"/>
  <c r="R7" i="91"/>
  <c r="P7" i="91"/>
  <c r="O7" i="91"/>
  <c r="N7" i="91"/>
  <c r="M7" i="91"/>
  <c r="L7" i="91"/>
  <c r="K45" i="91"/>
  <c r="I45" i="91"/>
  <c r="H45" i="91"/>
  <c r="G45" i="91"/>
  <c r="F45" i="91"/>
  <c r="E45" i="91"/>
  <c r="K44" i="91"/>
  <c r="I44" i="91"/>
  <c r="H44" i="91"/>
  <c r="G44" i="91"/>
  <c r="K43" i="91"/>
  <c r="I43" i="91"/>
  <c r="H43" i="91"/>
  <c r="G43" i="91"/>
  <c r="F43" i="91"/>
  <c r="K42" i="91"/>
  <c r="F42" i="91"/>
  <c r="K41" i="91"/>
  <c r="I41" i="91"/>
  <c r="H41" i="91"/>
  <c r="G41" i="91"/>
  <c r="F41" i="91"/>
  <c r="K40" i="91"/>
  <c r="I40" i="91"/>
  <c r="H40" i="91"/>
  <c r="G40" i="91"/>
  <c r="F40" i="91"/>
  <c r="K39" i="91"/>
  <c r="E39" i="91"/>
  <c r="K38" i="91"/>
  <c r="I38" i="91"/>
  <c r="H38" i="91"/>
  <c r="G38" i="91"/>
  <c r="F38" i="91"/>
  <c r="E38" i="91"/>
  <c r="R30" i="91"/>
  <c r="P30" i="91"/>
  <c r="O30" i="91"/>
  <c r="N30" i="91"/>
  <c r="M30" i="91"/>
  <c r="L30" i="91"/>
  <c r="K30" i="91"/>
  <c r="I30" i="91"/>
  <c r="H30" i="91"/>
  <c r="G30" i="91"/>
  <c r="F30" i="91"/>
  <c r="E30" i="91"/>
  <c r="R29" i="91"/>
  <c r="P29" i="91"/>
  <c r="O29" i="91"/>
  <c r="N29" i="91"/>
  <c r="K29" i="91"/>
  <c r="I29" i="91"/>
  <c r="H29" i="91"/>
  <c r="G29" i="91"/>
  <c r="R28" i="91"/>
  <c r="P28" i="91"/>
  <c r="O28" i="91"/>
  <c r="N28" i="91"/>
  <c r="M28" i="91"/>
  <c r="K28" i="91"/>
  <c r="I28" i="91"/>
  <c r="H28" i="91"/>
  <c r="G28" i="91"/>
  <c r="F28" i="91"/>
  <c r="R27" i="91"/>
  <c r="M27" i="91"/>
  <c r="K27" i="91"/>
  <c r="F27" i="91"/>
  <c r="R26" i="91"/>
  <c r="P26" i="91"/>
  <c r="O26" i="91"/>
  <c r="N26" i="91"/>
  <c r="M26" i="91"/>
  <c r="K26" i="91"/>
  <c r="I26" i="91"/>
  <c r="H26" i="91"/>
  <c r="G26" i="91"/>
  <c r="F26" i="91"/>
  <c r="R25" i="91"/>
  <c r="P25" i="91"/>
  <c r="O25" i="91"/>
  <c r="N25" i="91"/>
  <c r="M25" i="91"/>
  <c r="K25" i="91"/>
  <c r="I25" i="91"/>
  <c r="H25" i="91"/>
  <c r="G25" i="91"/>
  <c r="F25" i="91"/>
  <c r="R24" i="91"/>
  <c r="L24" i="91"/>
  <c r="K24" i="91"/>
  <c r="E24" i="91"/>
  <c r="R23" i="91"/>
  <c r="P23" i="91"/>
  <c r="O23" i="91"/>
  <c r="N23" i="91"/>
  <c r="M23" i="91"/>
  <c r="L23" i="91"/>
  <c r="K23" i="91"/>
  <c r="I23" i="91"/>
  <c r="H23" i="91"/>
  <c r="G23" i="91"/>
  <c r="F23" i="91"/>
  <c r="E23" i="91"/>
  <c r="R15" i="91"/>
  <c r="P15" i="91"/>
  <c r="O15" i="91"/>
  <c r="N15" i="91"/>
  <c r="M15" i="91"/>
  <c r="L15" i="91"/>
  <c r="K15" i="91"/>
  <c r="I15" i="91"/>
  <c r="H15" i="91"/>
  <c r="G15" i="91"/>
  <c r="F15" i="91"/>
  <c r="E15" i="91"/>
  <c r="R14" i="91"/>
  <c r="P14" i="91"/>
  <c r="O14" i="91"/>
  <c r="N14" i="91"/>
  <c r="K14" i="91"/>
  <c r="I14" i="91"/>
  <c r="H14" i="91"/>
  <c r="G14" i="91"/>
  <c r="R13" i="91"/>
  <c r="P13" i="91"/>
  <c r="O13" i="91"/>
  <c r="N13" i="91"/>
  <c r="M13" i="91"/>
  <c r="K13" i="91"/>
  <c r="I13" i="91"/>
  <c r="H13" i="91"/>
  <c r="G13" i="91"/>
  <c r="F13" i="91"/>
  <c r="R12" i="91"/>
  <c r="M12" i="91"/>
  <c r="K12" i="91"/>
  <c r="F12" i="91"/>
  <c r="R11" i="91"/>
  <c r="P11" i="91"/>
  <c r="O11" i="91"/>
  <c r="N11" i="91"/>
  <c r="M11" i="91"/>
  <c r="K11" i="91"/>
  <c r="I11" i="91"/>
  <c r="H11" i="91"/>
  <c r="G11" i="91"/>
  <c r="F11" i="91"/>
  <c r="R10" i="91"/>
  <c r="P10" i="91"/>
  <c r="O10" i="91"/>
  <c r="N10" i="91"/>
  <c r="M10" i="91"/>
  <c r="K10" i="91"/>
  <c r="I10" i="91"/>
  <c r="H10" i="91"/>
  <c r="G10" i="91"/>
  <c r="F10" i="91"/>
  <c r="R9" i="91"/>
  <c r="L9" i="91"/>
  <c r="K9" i="91"/>
  <c r="E9" i="91"/>
  <c r="R8" i="91"/>
  <c r="P8" i="91"/>
  <c r="O8" i="91"/>
  <c r="N8" i="91"/>
  <c r="M8" i="91"/>
  <c r="L8" i="91"/>
  <c r="K8" i="91"/>
  <c r="I8" i="91"/>
  <c r="H8" i="91"/>
  <c r="G8" i="91"/>
  <c r="F8" i="91"/>
  <c r="E8" i="91"/>
  <c r="K7" i="91"/>
  <c r="I7" i="91"/>
  <c r="H7" i="91"/>
  <c r="G7" i="91"/>
  <c r="F7" i="91"/>
  <c r="R7" i="90"/>
  <c r="P7" i="90"/>
  <c r="O7" i="90"/>
  <c r="N7" i="90"/>
  <c r="M7" i="90"/>
  <c r="L7" i="90"/>
  <c r="K15" i="97" l="1"/>
  <c r="I15" i="97"/>
  <c r="H15" i="97"/>
  <c r="G15" i="97"/>
  <c r="F15" i="97"/>
  <c r="E15" i="97"/>
  <c r="K14" i="97"/>
  <c r="I14" i="97"/>
  <c r="H14" i="97"/>
  <c r="G14" i="97"/>
  <c r="K13" i="97"/>
  <c r="I13" i="97"/>
  <c r="H13" i="97"/>
  <c r="G13" i="97"/>
  <c r="J13" i="97" s="1"/>
  <c r="F13" i="97"/>
  <c r="K12" i="97"/>
  <c r="F12" i="97"/>
  <c r="K11" i="97"/>
  <c r="I11" i="97"/>
  <c r="H11" i="97"/>
  <c r="G11" i="97"/>
  <c r="J11" i="97" s="1"/>
  <c r="F11" i="97"/>
  <c r="K10" i="97"/>
  <c r="I10" i="97"/>
  <c r="J10" i="97" s="1"/>
  <c r="H10" i="97"/>
  <c r="G10" i="97"/>
  <c r="F10" i="97"/>
  <c r="K9" i="97"/>
  <c r="E9" i="97"/>
  <c r="K8" i="97"/>
  <c r="I8" i="97"/>
  <c r="H8" i="97"/>
  <c r="J8" i="97" s="1"/>
  <c r="G8" i="97"/>
  <c r="F8" i="97"/>
  <c r="E8" i="97"/>
  <c r="K16" i="97"/>
  <c r="I16" i="97"/>
  <c r="H16" i="97"/>
  <c r="J15" i="97"/>
  <c r="J14" i="97"/>
  <c r="J7" i="97"/>
  <c r="E16" i="97"/>
  <c r="K15" i="96"/>
  <c r="I15" i="96"/>
  <c r="H15" i="96"/>
  <c r="G15" i="96"/>
  <c r="F15" i="96"/>
  <c r="E15" i="96"/>
  <c r="K14" i="96"/>
  <c r="I14" i="96"/>
  <c r="H14" i="96"/>
  <c r="G14" i="96"/>
  <c r="K13" i="96"/>
  <c r="I13" i="96"/>
  <c r="H13" i="96"/>
  <c r="G13" i="96"/>
  <c r="F13" i="96"/>
  <c r="K12" i="96"/>
  <c r="K11" i="96"/>
  <c r="I11" i="96"/>
  <c r="H11" i="96"/>
  <c r="G11" i="96"/>
  <c r="F11" i="96"/>
  <c r="K10" i="96"/>
  <c r="I10" i="96"/>
  <c r="H10" i="96"/>
  <c r="G10" i="96"/>
  <c r="F10" i="96"/>
  <c r="K9" i="96"/>
  <c r="E9" i="96"/>
  <c r="K8" i="96"/>
  <c r="I8" i="96"/>
  <c r="H8" i="96"/>
  <c r="G8" i="96"/>
  <c r="F8" i="96"/>
  <c r="E8" i="96"/>
  <c r="K16" i="89"/>
  <c r="F16" i="97" l="1"/>
  <c r="J16" i="97"/>
  <c r="G16" i="97"/>
  <c r="R7" i="89"/>
  <c r="P7" i="89"/>
  <c r="O7" i="89"/>
  <c r="N7" i="89"/>
  <c r="M7" i="89"/>
  <c r="L7" i="89"/>
  <c r="K45" i="90"/>
  <c r="I45" i="90"/>
  <c r="H45" i="90"/>
  <c r="G45" i="90"/>
  <c r="F45" i="90"/>
  <c r="E45" i="90"/>
  <c r="K44" i="90"/>
  <c r="I44" i="90"/>
  <c r="H44" i="90"/>
  <c r="G44" i="90"/>
  <c r="K43" i="90"/>
  <c r="I43" i="90"/>
  <c r="H43" i="90"/>
  <c r="G43" i="90"/>
  <c r="F43" i="90"/>
  <c r="K42" i="90"/>
  <c r="F42" i="90"/>
  <c r="K41" i="90"/>
  <c r="I41" i="90"/>
  <c r="H41" i="90"/>
  <c r="G41" i="90"/>
  <c r="F41" i="90"/>
  <c r="K40" i="90"/>
  <c r="I40" i="90"/>
  <c r="H40" i="90"/>
  <c r="G40" i="90"/>
  <c r="F40" i="90"/>
  <c r="K39" i="90"/>
  <c r="E39" i="90"/>
  <c r="K38" i="90"/>
  <c r="I38" i="90"/>
  <c r="H38" i="90"/>
  <c r="G38" i="90"/>
  <c r="F38" i="90"/>
  <c r="E38" i="90"/>
  <c r="K37" i="90"/>
  <c r="I37" i="90"/>
  <c r="H37" i="90"/>
  <c r="G37" i="90"/>
  <c r="J37" i="90" s="1"/>
  <c r="F37" i="90"/>
  <c r="E37" i="90"/>
  <c r="R30" i="90"/>
  <c r="P30" i="90"/>
  <c r="O30" i="90"/>
  <c r="N30" i="90"/>
  <c r="M30" i="90"/>
  <c r="L30" i="90"/>
  <c r="L31" i="90" s="1"/>
  <c r="K30" i="90"/>
  <c r="I30" i="90"/>
  <c r="H30" i="90"/>
  <c r="G30" i="90"/>
  <c r="F30" i="90"/>
  <c r="E30" i="90"/>
  <c r="R29" i="90"/>
  <c r="P29" i="90"/>
  <c r="Q29" i="90" s="1"/>
  <c r="O29" i="90"/>
  <c r="N29" i="90"/>
  <c r="K29" i="90"/>
  <c r="I29" i="90"/>
  <c r="H29" i="90"/>
  <c r="G29" i="90"/>
  <c r="R28" i="90"/>
  <c r="P28" i="90"/>
  <c r="Q28" i="90" s="1"/>
  <c r="O28" i="90"/>
  <c r="N28" i="90"/>
  <c r="M28" i="90"/>
  <c r="K28" i="90"/>
  <c r="I28" i="90"/>
  <c r="H28" i="90"/>
  <c r="G28" i="90"/>
  <c r="F28" i="90"/>
  <c r="R27" i="90"/>
  <c r="M27" i="90"/>
  <c r="K27" i="90"/>
  <c r="F27" i="90"/>
  <c r="R26" i="90"/>
  <c r="P26" i="90"/>
  <c r="O26" i="90"/>
  <c r="N26" i="90"/>
  <c r="M26" i="90"/>
  <c r="K26" i="90"/>
  <c r="I26" i="90"/>
  <c r="H26" i="90"/>
  <c r="G26" i="90"/>
  <c r="F26" i="90"/>
  <c r="R25" i="90"/>
  <c r="P25" i="90"/>
  <c r="Q25" i="90" s="1"/>
  <c r="O25" i="90"/>
  <c r="N25" i="90"/>
  <c r="M25" i="90"/>
  <c r="K25" i="90"/>
  <c r="I25" i="90"/>
  <c r="H25" i="90"/>
  <c r="G25" i="90"/>
  <c r="F25" i="90"/>
  <c r="R24" i="90"/>
  <c r="L24" i="90"/>
  <c r="K24" i="90"/>
  <c r="E24" i="90"/>
  <c r="R23" i="90"/>
  <c r="P23" i="90"/>
  <c r="O23" i="90"/>
  <c r="N23" i="90"/>
  <c r="Q23" i="90" s="1"/>
  <c r="M23" i="90"/>
  <c r="L23" i="90"/>
  <c r="K23" i="90"/>
  <c r="I23" i="90"/>
  <c r="H23" i="90"/>
  <c r="G23" i="90"/>
  <c r="F23" i="90"/>
  <c r="E23" i="90"/>
  <c r="R22" i="90"/>
  <c r="P22" i="90"/>
  <c r="O22" i="90"/>
  <c r="N22" i="90"/>
  <c r="M22" i="90"/>
  <c r="L22" i="90"/>
  <c r="K22" i="90"/>
  <c r="I22" i="90"/>
  <c r="J22" i="90" s="1"/>
  <c r="H22" i="90"/>
  <c r="G22" i="90"/>
  <c r="F22" i="90"/>
  <c r="E22" i="90"/>
  <c r="R15" i="90"/>
  <c r="P15" i="90"/>
  <c r="O15" i="90"/>
  <c r="N15" i="90"/>
  <c r="Q15" i="90" s="1"/>
  <c r="M15" i="90"/>
  <c r="L15" i="90"/>
  <c r="K15" i="90"/>
  <c r="I15" i="90"/>
  <c r="H15" i="90"/>
  <c r="G15" i="90"/>
  <c r="F15" i="90"/>
  <c r="E15" i="90"/>
  <c r="R14" i="90"/>
  <c r="P14" i="90"/>
  <c r="O14" i="90"/>
  <c r="N14" i="90"/>
  <c r="K14" i="90"/>
  <c r="I14" i="90"/>
  <c r="H14" i="90"/>
  <c r="G14" i="90"/>
  <c r="R13" i="90"/>
  <c r="P13" i="90"/>
  <c r="O13" i="90"/>
  <c r="N13" i="90"/>
  <c r="M13" i="90"/>
  <c r="K13" i="90"/>
  <c r="I13" i="90"/>
  <c r="H13" i="90"/>
  <c r="G13" i="90"/>
  <c r="F13" i="90"/>
  <c r="R12" i="90"/>
  <c r="M12" i="90"/>
  <c r="K12" i="90"/>
  <c r="F12" i="90"/>
  <c r="R11" i="90"/>
  <c r="P11" i="90"/>
  <c r="Q11" i="90" s="1"/>
  <c r="O11" i="90"/>
  <c r="N11" i="90"/>
  <c r="M11" i="90"/>
  <c r="K11" i="90"/>
  <c r="I11" i="90"/>
  <c r="H11" i="90"/>
  <c r="G11" i="90"/>
  <c r="F11" i="90"/>
  <c r="R10" i="90"/>
  <c r="P10" i="90"/>
  <c r="O10" i="90"/>
  <c r="N10" i="90"/>
  <c r="M10" i="90"/>
  <c r="K10" i="90"/>
  <c r="I10" i="90"/>
  <c r="H10" i="90"/>
  <c r="G10" i="90"/>
  <c r="F10" i="90"/>
  <c r="R9" i="90"/>
  <c r="L9" i="90"/>
  <c r="K9" i="90"/>
  <c r="E9" i="90"/>
  <c r="R8" i="90"/>
  <c r="P8" i="90"/>
  <c r="Q8" i="90" s="1"/>
  <c r="O8" i="90"/>
  <c r="N8" i="90"/>
  <c r="M8" i="90"/>
  <c r="L8" i="90"/>
  <c r="K8" i="90"/>
  <c r="I8" i="90"/>
  <c r="H8" i="90"/>
  <c r="G8" i="90"/>
  <c r="F8" i="90"/>
  <c r="E8" i="90"/>
  <c r="K7" i="90"/>
  <c r="I7" i="90"/>
  <c r="H7" i="90"/>
  <c r="G7" i="90"/>
  <c r="F7" i="90"/>
  <c r="K45" i="89"/>
  <c r="I45" i="89"/>
  <c r="H45" i="89"/>
  <c r="G45" i="89"/>
  <c r="F45" i="89"/>
  <c r="E45" i="89"/>
  <c r="K44" i="89"/>
  <c r="I44" i="89"/>
  <c r="H44" i="89"/>
  <c r="G44" i="89"/>
  <c r="K43" i="89"/>
  <c r="I43" i="89"/>
  <c r="H43" i="89"/>
  <c r="G43" i="89"/>
  <c r="F43" i="89"/>
  <c r="K42" i="89"/>
  <c r="F42" i="89"/>
  <c r="K41" i="89"/>
  <c r="I41" i="89"/>
  <c r="H41" i="89"/>
  <c r="G41" i="89"/>
  <c r="F41" i="89"/>
  <c r="K40" i="89"/>
  <c r="I40" i="89"/>
  <c r="H40" i="89"/>
  <c r="G40" i="89"/>
  <c r="F40" i="89"/>
  <c r="K39" i="89"/>
  <c r="E39" i="89"/>
  <c r="K38" i="89"/>
  <c r="I38" i="89"/>
  <c r="H38" i="89"/>
  <c r="G38" i="89"/>
  <c r="F38" i="89"/>
  <c r="E38" i="89"/>
  <c r="K37" i="89"/>
  <c r="I37" i="89"/>
  <c r="H37" i="89"/>
  <c r="G37" i="89"/>
  <c r="G46" i="89" s="1"/>
  <c r="F37" i="89"/>
  <c r="E37" i="89"/>
  <c r="R30" i="89"/>
  <c r="P30" i="89"/>
  <c r="O30" i="89"/>
  <c r="N30" i="89"/>
  <c r="M30" i="89"/>
  <c r="L30" i="89"/>
  <c r="K30" i="89"/>
  <c r="I30" i="89"/>
  <c r="H30" i="89"/>
  <c r="G30" i="89"/>
  <c r="F30" i="89"/>
  <c r="E30" i="89"/>
  <c r="R29" i="89"/>
  <c r="P29" i="89"/>
  <c r="Q29" i="89" s="1"/>
  <c r="O29" i="89"/>
  <c r="N29" i="89"/>
  <c r="K29" i="89"/>
  <c r="I29" i="89"/>
  <c r="H29" i="89"/>
  <c r="G29" i="89"/>
  <c r="R28" i="89"/>
  <c r="P28" i="89"/>
  <c r="Q28" i="89" s="1"/>
  <c r="O28" i="89"/>
  <c r="N28" i="89"/>
  <c r="M28" i="89"/>
  <c r="K28" i="89"/>
  <c r="I28" i="89"/>
  <c r="H28" i="89"/>
  <c r="G28" i="89"/>
  <c r="F28" i="89"/>
  <c r="R27" i="89"/>
  <c r="M27" i="89"/>
  <c r="K27" i="89"/>
  <c r="F27" i="89"/>
  <c r="R26" i="89"/>
  <c r="P26" i="89"/>
  <c r="O26" i="89"/>
  <c r="N26" i="89"/>
  <c r="Q26" i="89" s="1"/>
  <c r="M26" i="89"/>
  <c r="K26" i="89"/>
  <c r="I26" i="89"/>
  <c r="H26" i="89"/>
  <c r="G26" i="89"/>
  <c r="F26" i="89"/>
  <c r="R25" i="89"/>
  <c r="P25" i="89"/>
  <c r="Q25" i="89" s="1"/>
  <c r="O25" i="89"/>
  <c r="N25" i="89"/>
  <c r="M25" i="89"/>
  <c r="K25" i="89"/>
  <c r="I25" i="89"/>
  <c r="H25" i="89"/>
  <c r="G25" i="89"/>
  <c r="F25" i="89"/>
  <c r="R24" i="89"/>
  <c r="L24" i="89"/>
  <c r="K24" i="89"/>
  <c r="E24" i="89"/>
  <c r="R23" i="89"/>
  <c r="P23" i="89"/>
  <c r="O23" i="89"/>
  <c r="N23" i="89"/>
  <c r="Q23" i="89" s="1"/>
  <c r="M23" i="89"/>
  <c r="L23" i="89"/>
  <c r="K23" i="89"/>
  <c r="I23" i="89"/>
  <c r="H23" i="89"/>
  <c r="G23" i="89"/>
  <c r="F23" i="89"/>
  <c r="E23" i="89"/>
  <c r="R22" i="89"/>
  <c r="P22" i="89"/>
  <c r="O22" i="89"/>
  <c r="N22" i="89"/>
  <c r="M22" i="89"/>
  <c r="L22" i="89"/>
  <c r="K22" i="89"/>
  <c r="I22" i="89"/>
  <c r="J22" i="89" s="1"/>
  <c r="H22" i="89"/>
  <c r="G22" i="89"/>
  <c r="F22" i="89"/>
  <c r="E22" i="89"/>
  <c r="R15" i="89"/>
  <c r="P15" i="89"/>
  <c r="O15" i="89"/>
  <c r="N15" i="89"/>
  <c r="M15" i="89"/>
  <c r="L15" i="89"/>
  <c r="K15" i="89"/>
  <c r="I15" i="89"/>
  <c r="H15" i="89"/>
  <c r="G15" i="89"/>
  <c r="F15" i="89"/>
  <c r="E15" i="89"/>
  <c r="R14" i="89"/>
  <c r="P14" i="89"/>
  <c r="O14" i="89"/>
  <c r="Q14" i="89" s="1"/>
  <c r="N14" i="89"/>
  <c r="K14" i="89"/>
  <c r="I14" i="89"/>
  <c r="H14" i="89"/>
  <c r="G14" i="89"/>
  <c r="R13" i="89"/>
  <c r="P13" i="89"/>
  <c r="O13" i="89"/>
  <c r="Q13" i="89" s="1"/>
  <c r="N13" i="89"/>
  <c r="M13" i="89"/>
  <c r="K13" i="89"/>
  <c r="I13" i="89"/>
  <c r="H13" i="89"/>
  <c r="G13" i="89"/>
  <c r="F13" i="89"/>
  <c r="R12" i="89"/>
  <c r="M12" i="89"/>
  <c r="K12" i="89"/>
  <c r="F12" i="89"/>
  <c r="R11" i="89"/>
  <c r="P11" i="89"/>
  <c r="O11" i="89"/>
  <c r="N11" i="89"/>
  <c r="M11" i="89"/>
  <c r="K11" i="89"/>
  <c r="I11" i="89"/>
  <c r="H11" i="89"/>
  <c r="G11" i="89"/>
  <c r="F11" i="89"/>
  <c r="R10" i="89"/>
  <c r="P10" i="89"/>
  <c r="O10" i="89"/>
  <c r="Q10" i="89" s="1"/>
  <c r="N10" i="89"/>
  <c r="M10" i="89"/>
  <c r="K10" i="89"/>
  <c r="I10" i="89"/>
  <c r="H10" i="89"/>
  <c r="G10" i="89"/>
  <c r="F10" i="89"/>
  <c r="R9" i="89"/>
  <c r="L9" i="89"/>
  <c r="K9" i="89"/>
  <c r="E9" i="89"/>
  <c r="R8" i="89"/>
  <c r="P8" i="89"/>
  <c r="O8" i="89"/>
  <c r="N8" i="89"/>
  <c r="M8" i="89"/>
  <c r="L8" i="89"/>
  <c r="K8" i="89"/>
  <c r="I8" i="89"/>
  <c r="H8" i="89"/>
  <c r="G8" i="89"/>
  <c r="F8" i="89"/>
  <c r="E8" i="89"/>
  <c r="K7" i="89"/>
  <c r="I7" i="89"/>
  <c r="H7" i="89"/>
  <c r="G7" i="89"/>
  <c r="F7" i="89"/>
  <c r="K46" i="90"/>
  <c r="I46" i="90"/>
  <c r="H46" i="90"/>
  <c r="J45" i="90"/>
  <c r="J44" i="90"/>
  <c r="J43" i="90"/>
  <c r="J41" i="90"/>
  <c r="J40" i="90"/>
  <c r="J38" i="90"/>
  <c r="F46" i="90"/>
  <c r="E46" i="90"/>
  <c r="K46" i="91"/>
  <c r="J45" i="91"/>
  <c r="I46" i="91"/>
  <c r="G46" i="91"/>
  <c r="F46" i="91"/>
  <c r="E46" i="91"/>
  <c r="J44" i="91"/>
  <c r="J43" i="91"/>
  <c r="J41" i="91"/>
  <c r="J40" i="91"/>
  <c r="J38" i="91"/>
  <c r="H46" i="91"/>
  <c r="J37" i="91"/>
  <c r="J45" i="92"/>
  <c r="J46" i="92" s="1"/>
  <c r="I46" i="92"/>
  <c r="H46" i="92"/>
  <c r="G46" i="92"/>
  <c r="F46" i="92"/>
  <c r="E46" i="92"/>
  <c r="J44" i="92"/>
  <c r="J43" i="92"/>
  <c r="J41" i="92"/>
  <c r="J40" i="92"/>
  <c r="J38" i="92"/>
  <c r="K46" i="92"/>
  <c r="J37" i="92"/>
  <c r="J45" i="93"/>
  <c r="H46" i="93"/>
  <c r="G46" i="93"/>
  <c r="E46" i="93"/>
  <c r="J44" i="93"/>
  <c r="J43" i="93"/>
  <c r="J41" i="93"/>
  <c r="J40" i="93"/>
  <c r="J38" i="93"/>
  <c r="K46" i="93"/>
  <c r="J37" i="93"/>
  <c r="F46" i="93"/>
  <c r="J45" i="94"/>
  <c r="G46" i="94"/>
  <c r="F46" i="94"/>
  <c r="E46" i="94"/>
  <c r="J44" i="94"/>
  <c r="J43" i="94"/>
  <c r="J41" i="94"/>
  <c r="J40" i="94"/>
  <c r="J38" i="94"/>
  <c r="K46" i="94"/>
  <c r="I46" i="94"/>
  <c r="J37" i="94"/>
  <c r="K46" i="95"/>
  <c r="I46" i="95"/>
  <c r="J45" i="95"/>
  <c r="E46" i="95"/>
  <c r="J44" i="95"/>
  <c r="J43" i="95"/>
  <c r="J41" i="95"/>
  <c r="J40" i="95"/>
  <c r="J38" i="95"/>
  <c r="H46" i="95"/>
  <c r="F46" i="95"/>
  <c r="J45" i="96"/>
  <c r="I46" i="96"/>
  <c r="H46" i="96"/>
  <c r="F46" i="96"/>
  <c r="E46" i="96"/>
  <c r="J44" i="96"/>
  <c r="J43" i="96"/>
  <c r="J41" i="96"/>
  <c r="J40" i="96"/>
  <c r="J38" i="96"/>
  <c r="K46" i="96"/>
  <c r="J37" i="96"/>
  <c r="K46" i="97"/>
  <c r="I46" i="97"/>
  <c r="H46" i="97"/>
  <c r="J45" i="97"/>
  <c r="E46" i="97"/>
  <c r="J44" i="97"/>
  <c r="J43" i="97"/>
  <c r="J41" i="97"/>
  <c r="J40" i="97"/>
  <c r="J38" i="97"/>
  <c r="J37" i="97"/>
  <c r="F46" i="97"/>
  <c r="J45" i="98"/>
  <c r="J46" i="98" s="1"/>
  <c r="I46" i="98"/>
  <c r="H46" i="98"/>
  <c r="G46" i="98"/>
  <c r="F46" i="98"/>
  <c r="J44" i="98"/>
  <c r="J43" i="98"/>
  <c r="J41" i="98"/>
  <c r="J40" i="98"/>
  <c r="J38" i="98"/>
  <c r="K46" i="98"/>
  <c r="J37" i="98"/>
  <c r="E46" i="98"/>
  <c r="K46" i="99"/>
  <c r="I46" i="99"/>
  <c r="H46" i="99"/>
  <c r="G46" i="99"/>
  <c r="F46" i="99"/>
  <c r="E46" i="99"/>
  <c r="J44" i="99"/>
  <c r="J43" i="99"/>
  <c r="J41" i="99"/>
  <c r="J40" i="99"/>
  <c r="J38" i="99"/>
  <c r="J37" i="99"/>
  <c r="J45" i="100"/>
  <c r="I46" i="100"/>
  <c r="H46" i="100"/>
  <c r="G46" i="100"/>
  <c r="F46" i="100"/>
  <c r="E46" i="100"/>
  <c r="J44" i="100"/>
  <c r="J43" i="100"/>
  <c r="J41" i="100"/>
  <c r="J40" i="100"/>
  <c r="J38" i="100"/>
  <c r="K46" i="100"/>
  <c r="J37" i="100"/>
  <c r="J45" i="101"/>
  <c r="H46" i="101"/>
  <c r="G46" i="101"/>
  <c r="F46" i="101"/>
  <c r="E46" i="101"/>
  <c r="J44" i="101"/>
  <c r="J43" i="101"/>
  <c r="J41" i="101"/>
  <c r="J40" i="101"/>
  <c r="J38" i="101"/>
  <c r="K46" i="101"/>
  <c r="J37" i="101"/>
  <c r="K46" i="102"/>
  <c r="H46" i="102"/>
  <c r="G46" i="102"/>
  <c r="F46" i="102"/>
  <c r="E46" i="102"/>
  <c r="J44" i="102"/>
  <c r="J43" i="102"/>
  <c r="J41" i="102"/>
  <c r="J40" i="102"/>
  <c r="J38" i="102"/>
  <c r="I46" i="102"/>
  <c r="J37" i="102"/>
  <c r="I46" i="103"/>
  <c r="J45" i="103"/>
  <c r="J46" i="103" s="1"/>
  <c r="F46" i="103"/>
  <c r="E46" i="103"/>
  <c r="J44" i="103"/>
  <c r="J43" i="103"/>
  <c r="J41" i="103"/>
  <c r="J40" i="103"/>
  <c r="J38" i="103"/>
  <c r="K46" i="103"/>
  <c r="H46" i="103"/>
  <c r="J37" i="103"/>
  <c r="J45" i="104"/>
  <c r="I46" i="104"/>
  <c r="H46" i="104"/>
  <c r="F46" i="104"/>
  <c r="E46" i="104"/>
  <c r="J44" i="104"/>
  <c r="J43" i="104"/>
  <c r="J41" i="104"/>
  <c r="J40" i="104"/>
  <c r="J38" i="104"/>
  <c r="K46" i="104"/>
  <c r="J37" i="104"/>
  <c r="J45" i="105"/>
  <c r="I46" i="105"/>
  <c r="H46" i="105"/>
  <c r="G46" i="105"/>
  <c r="E46" i="105"/>
  <c r="J44" i="105"/>
  <c r="J43" i="105"/>
  <c r="J41" i="105"/>
  <c r="J40" i="105"/>
  <c r="J38" i="105"/>
  <c r="K46" i="105"/>
  <c r="J37" i="105"/>
  <c r="F46" i="105"/>
  <c r="J45" i="106"/>
  <c r="I46" i="106"/>
  <c r="H46" i="106"/>
  <c r="G46" i="106"/>
  <c r="F46" i="106"/>
  <c r="J44" i="106"/>
  <c r="J43" i="106"/>
  <c r="J41" i="106"/>
  <c r="J40" i="106"/>
  <c r="J38" i="106"/>
  <c r="K46" i="106"/>
  <c r="J37" i="106"/>
  <c r="E46" i="106"/>
  <c r="K46" i="107"/>
  <c r="I46" i="107"/>
  <c r="H46" i="107"/>
  <c r="G46" i="107"/>
  <c r="F46" i="107"/>
  <c r="E46" i="107"/>
  <c r="J44" i="107"/>
  <c r="J43" i="107"/>
  <c r="J41" i="107"/>
  <c r="J40" i="107"/>
  <c r="J38" i="107"/>
  <c r="J37" i="107"/>
  <c r="J45" i="108"/>
  <c r="I46" i="108"/>
  <c r="H46" i="108"/>
  <c r="G46" i="108"/>
  <c r="F46" i="108"/>
  <c r="E46" i="108"/>
  <c r="J44" i="108"/>
  <c r="J43" i="108"/>
  <c r="J41" i="108"/>
  <c r="J40" i="108"/>
  <c r="J38" i="108"/>
  <c r="K46" i="108"/>
  <c r="J37" i="108"/>
  <c r="K46" i="109"/>
  <c r="I46" i="109"/>
  <c r="H46" i="109"/>
  <c r="G46" i="109"/>
  <c r="F46" i="109"/>
  <c r="E46" i="109"/>
  <c r="J44" i="109"/>
  <c r="J43" i="109"/>
  <c r="J41" i="109"/>
  <c r="J40" i="109"/>
  <c r="J38" i="109"/>
  <c r="J37" i="109"/>
  <c r="J45" i="110"/>
  <c r="G46" i="110"/>
  <c r="F46" i="110"/>
  <c r="E46" i="110"/>
  <c r="J44" i="110"/>
  <c r="J43" i="110"/>
  <c r="J41" i="110"/>
  <c r="J40" i="110"/>
  <c r="J38" i="110"/>
  <c r="K46" i="110"/>
  <c r="I46" i="110"/>
  <c r="J37" i="110"/>
  <c r="I46" i="111"/>
  <c r="J45" i="111"/>
  <c r="E46" i="111"/>
  <c r="J44" i="111"/>
  <c r="J43" i="111"/>
  <c r="J41" i="111"/>
  <c r="J40" i="111"/>
  <c r="J38" i="111"/>
  <c r="K46" i="111"/>
  <c r="H46" i="111"/>
  <c r="J37" i="111"/>
  <c r="F46" i="111"/>
  <c r="J45" i="112"/>
  <c r="I46" i="112"/>
  <c r="H46" i="112"/>
  <c r="F46" i="112"/>
  <c r="E46" i="112"/>
  <c r="J44" i="112"/>
  <c r="J43" i="112"/>
  <c r="J41" i="112"/>
  <c r="J40" i="112"/>
  <c r="J38" i="112"/>
  <c r="K46" i="112"/>
  <c r="J37" i="112"/>
  <c r="J45" i="113"/>
  <c r="J44" i="113"/>
  <c r="J43" i="113"/>
  <c r="J41" i="113"/>
  <c r="J40" i="113"/>
  <c r="J38" i="113"/>
  <c r="K46" i="113"/>
  <c r="I46" i="113"/>
  <c r="H46" i="113"/>
  <c r="J37" i="113"/>
  <c r="F46" i="113"/>
  <c r="E46" i="113"/>
  <c r="J45" i="114"/>
  <c r="I46" i="114"/>
  <c r="H46" i="114"/>
  <c r="G46" i="114"/>
  <c r="F46" i="114"/>
  <c r="J44" i="114"/>
  <c r="J43" i="114"/>
  <c r="J41" i="114"/>
  <c r="J40" i="114"/>
  <c r="J38" i="114"/>
  <c r="K46" i="114"/>
  <c r="J37" i="114"/>
  <c r="E46" i="114"/>
  <c r="K46" i="115"/>
  <c r="I46" i="115"/>
  <c r="H46" i="115"/>
  <c r="G46" i="115"/>
  <c r="F46" i="115"/>
  <c r="E46" i="115"/>
  <c r="J44" i="115"/>
  <c r="J43" i="115"/>
  <c r="J41" i="115"/>
  <c r="J40" i="115"/>
  <c r="J38" i="115"/>
  <c r="J37" i="115"/>
  <c r="J45" i="116"/>
  <c r="I46" i="116"/>
  <c r="H46" i="116"/>
  <c r="G46" i="116"/>
  <c r="F46" i="116"/>
  <c r="E46" i="116"/>
  <c r="J44" i="116"/>
  <c r="J43" i="116"/>
  <c r="J41" i="116"/>
  <c r="J40" i="116"/>
  <c r="J38" i="116"/>
  <c r="K46" i="116"/>
  <c r="J37" i="116"/>
  <c r="J45" i="117"/>
  <c r="H46" i="117"/>
  <c r="G46" i="117"/>
  <c r="F46" i="117"/>
  <c r="E46" i="117"/>
  <c r="J44" i="117"/>
  <c r="J43" i="117"/>
  <c r="J41" i="117"/>
  <c r="J40" i="117"/>
  <c r="J38" i="117"/>
  <c r="K46" i="117"/>
  <c r="J37" i="117"/>
  <c r="K46" i="118"/>
  <c r="H46" i="118"/>
  <c r="G46" i="118"/>
  <c r="F46" i="118"/>
  <c r="E46" i="118"/>
  <c r="J44" i="118"/>
  <c r="J43" i="118"/>
  <c r="J41" i="118"/>
  <c r="J40" i="118"/>
  <c r="J38" i="118"/>
  <c r="I46" i="118"/>
  <c r="J37" i="118"/>
  <c r="K46" i="119"/>
  <c r="I46" i="119"/>
  <c r="J45" i="119"/>
  <c r="F46" i="119"/>
  <c r="E46" i="119"/>
  <c r="J44" i="119"/>
  <c r="J43" i="119"/>
  <c r="J41" i="119"/>
  <c r="J40" i="119"/>
  <c r="J38" i="119"/>
  <c r="H46" i="119"/>
  <c r="J37" i="119"/>
  <c r="K46" i="89"/>
  <c r="I46" i="89"/>
  <c r="H46" i="89"/>
  <c r="J45" i="89"/>
  <c r="F46" i="89"/>
  <c r="E46" i="89"/>
  <c r="J44" i="89"/>
  <c r="J43" i="89"/>
  <c r="J41" i="89"/>
  <c r="J40" i="89"/>
  <c r="J38" i="89"/>
  <c r="L31" i="88"/>
  <c r="P31" i="88"/>
  <c r="Q30" i="88"/>
  <c r="M31" i="88"/>
  <c r="Q29" i="88"/>
  <c r="Q28" i="88"/>
  <c r="Q26" i="88"/>
  <c r="Q25" i="88"/>
  <c r="Q23" i="88"/>
  <c r="R31" i="88"/>
  <c r="O31" i="88"/>
  <c r="Q22" i="88"/>
  <c r="R31" i="89"/>
  <c r="P31" i="89"/>
  <c r="O31" i="89"/>
  <c r="M31" i="89"/>
  <c r="L31" i="89"/>
  <c r="Q22" i="89"/>
  <c r="Q30" i="90"/>
  <c r="O31" i="90"/>
  <c r="N31" i="90"/>
  <c r="Q26" i="90"/>
  <c r="R31" i="90"/>
  <c r="P31" i="90"/>
  <c r="M31" i="90"/>
  <c r="P31" i="91"/>
  <c r="N31" i="91"/>
  <c r="M31" i="91"/>
  <c r="Q29" i="91"/>
  <c r="Q28" i="91"/>
  <c r="Q26" i="91"/>
  <c r="Q25" i="91"/>
  <c r="Q23" i="91"/>
  <c r="R31" i="91"/>
  <c r="Q22" i="91"/>
  <c r="O31" i="91"/>
  <c r="L31" i="91"/>
  <c r="R31" i="92"/>
  <c r="O31" i="92"/>
  <c r="Q30" i="92"/>
  <c r="M31" i="92"/>
  <c r="L31" i="92"/>
  <c r="Q29" i="92"/>
  <c r="Q28" i="92"/>
  <c r="Q26" i="92"/>
  <c r="Q25" i="92"/>
  <c r="Q23" i="92"/>
  <c r="P31" i="92"/>
  <c r="N31" i="92"/>
  <c r="P31" i="93"/>
  <c r="Q30" i="93"/>
  <c r="L31" i="93"/>
  <c r="Q29" i="93"/>
  <c r="Q28" i="93"/>
  <c r="Q26" i="93"/>
  <c r="Q25" i="93"/>
  <c r="Q23" i="93"/>
  <c r="R31" i="93"/>
  <c r="O31" i="93"/>
  <c r="Q22" i="93"/>
  <c r="M31" i="93"/>
  <c r="Q30" i="94"/>
  <c r="O31" i="94"/>
  <c r="M31" i="94"/>
  <c r="Q29" i="94"/>
  <c r="Q28" i="94"/>
  <c r="Q26" i="94"/>
  <c r="Q25" i="94"/>
  <c r="Q23" i="94"/>
  <c r="R31" i="94"/>
  <c r="N31" i="94"/>
  <c r="L31" i="94"/>
  <c r="R31" i="95"/>
  <c r="O31" i="95"/>
  <c r="Q30" i="95"/>
  <c r="L31" i="95"/>
  <c r="Q29" i="95"/>
  <c r="Q28" i="95"/>
  <c r="Q26" i="95"/>
  <c r="Q25" i="95"/>
  <c r="Q23" i="95"/>
  <c r="P31" i="95"/>
  <c r="Q22" i="95"/>
  <c r="M31" i="95"/>
  <c r="P31" i="96"/>
  <c r="Q30" i="96"/>
  <c r="M31" i="96"/>
  <c r="Q29" i="96"/>
  <c r="Q28" i="96"/>
  <c r="Q26" i="96"/>
  <c r="Q25" i="96"/>
  <c r="Q23" i="96"/>
  <c r="R31" i="96"/>
  <c r="O31" i="96"/>
  <c r="Q22" i="96"/>
  <c r="L31" i="96"/>
  <c r="R31" i="97"/>
  <c r="P31" i="97"/>
  <c r="O31" i="97"/>
  <c r="Q30" i="97"/>
  <c r="M31" i="97"/>
  <c r="L31" i="97"/>
  <c r="Q29" i="97"/>
  <c r="Q28" i="97"/>
  <c r="Q26" i="97"/>
  <c r="Q25" i="97"/>
  <c r="Q23" i="97"/>
  <c r="Q22" i="97"/>
  <c r="Q30" i="98"/>
  <c r="O31" i="98"/>
  <c r="N31" i="98"/>
  <c r="L31" i="98"/>
  <c r="Q29" i="98"/>
  <c r="Q28" i="98"/>
  <c r="Q26" i="98"/>
  <c r="Q25" i="98"/>
  <c r="Q23" i="98"/>
  <c r="R31" i="98"/>
  <c r="P31" i="98"/>
  <c r="M31" i="98"/>
  <c r="R31" i="99"/>
  <c r="P31" i="99"/>
  <c r="N31" i="99"/>
  <c r="M31" i="99"/>
  <c r="Q29" i="99"/>
  <c r="Q28" i="99"/>
  <c r="Q26" i="99"/>
  <c r="Q25" i="99"/>
  <c r="Q23" i="99"/>
  <c r="Q22" i="99"/>
  <c r="O31" i="99"/>
  <c r="L31" i="99"/>
  <c r="R31" i="100"/>
  <c r="O31" i="100"/>
  <c r="Q30" i="100"/>
  <c r="M31" i="100"/>
  <c r="L31" i="100"/>
  <c r="Q29" i="100"/>
  <c r="Q28" i="100"/>
  <c r="Q26" i="100"/>
  <c r="Q25" i="100"/>
  <c r="Q23" i="100"/>
  <c r="P31" i="100"/>
  <c r="N31" i="100"/>
  <c r="P31" i="101"/>
  <c r="Q30" i="101"/>
  <c r="L31" i="101"/>
  <c r="Q29" i="101"/>
  <c r="Q28" i="101"/>
  <c r="Q26" i="101"/>
  <c r="Q25" i="101"/>
  <c r="Q23" i="101"/>
  <c r="R31" i="101"/>
  <c r="O31" i="101"/>
  <c r="Q22" i="101"/>
  <c r="M31" i="101"/>
  <c r="Q30" i="102"/>
  <c r="O31" i="102"/>
  <c r="M31" i="102"/>
  <c r="Q29" i="102"/>
  <c r="Q28" i="102"/>
  <c r="Q26" i="102"/>
  <c r="Q25" i="102"/>
  <c r="Q23" i="102"/>
  <c r="R31" i="102"/>
  <c r="Q22" i="102"/>
  <c r="L31" i="102"/>
  <c r="R31" i="103"/>
  <c r="O31" i="103"/>
  <c r="Q30" i="103"/>
  <c r="L31" i="103"/>
  <c r="Q29" i="103"/>
  <c r="Q28" i="103"/>
  <c r="Q26" i="103"/>
  <c r="Q25" i="103"/>
  <c r="Q23" i="103"/>
  <c r="P31" i="103"/>
  <c r="Q22" i="103"/>
  <c r="M31" i="103"/>
  <c r="Q30" i="104"/>
  <c r="P31" i="104"/>
  <c r="N31" i="104"/>
  <c r="M31" i="104"/>
  <c r="Q29" i="104"/>
  <c r="Q28" i="104"/>
  <c r="Q26" i="104"/>
  <c r="Q25" i="104"/>
  <c r="Q23" i="104"/>
  <c r="R31" i="104"/>
  <c r="Q22" i="104"/>
  <c r="L31" i="104"/>
  <c r="R31" i="105"/>
  <c r="P31" i="105"/>
  <c r="O31" i="105"/>
  <c r="Q30" i="105"/>
  <c r="M31" i="105"/>
  <c r="L31" i="105"/>
  <c r="Q29" i="105"/>
  <c r="Q28" i="105"/>
  <c r="Q26" i="105"/>
  <c r="Q25" i="105"/>
  <c r="Q23" i="105"/>
  <c r="Q22" i="105"/>
  <c r="Q30" i="106"/>
  <c r="O31" i="106"/>
  <c r="N31" i="106"/>
  <c r="L31" i="106"/>
  <c r="Q29" i="106"/>
  <c r="Q28" i="106"/>
  <c r="Q26" i="106"/>
  <c r="Q25" i="106"/>
  <c r="Q23" i="106"/>
  <c r="R31" i="106"/>
  <c r="P31" i="106"/>
  <c r="Q22" i="106"/>
  <c r="M31" i="106"/>
  <c r="R31" i="107"/>
  <c r="P31" i="107"/>
  <c r="N31" i="107"/>
  <c r="M31" i="107"/>
  <c r="Q29" i="107"/>
  <c r="Q28" i="107"/>
  <c r="Q26" i="107"/>
  <c r="Q25" i="107"/>
  <c r="Q23" i="107"/>
  <c r="Q22" i="107"/>
  <c r="O31" i="107"/>
  <c r="L31" i="107"/>
  <c r="R31" i="108"/>
  <c r="O31" i="108"/>
  <c r="Q30" i="108"/>
  <c r="M31" i="108"/>
  <c r="L31" i="108"/>
  <c r="Q29" i="108"/>
  <c r="Q28" i="108"/>
  <c r="Q26" i="108"/>
  <c r="Q25" i="108"/>
  <c r="Q23" i="108"/>
  <c r="P31" i="108"/>
  <c r="N31" i="108"/>
  <c r="P31" i="109"/>
  <c r="Q30" i="109"/>
  <c r="L31" i="109"/>
  <c r="Q29" i="109"/>
  <c r="Q28" i="109"/>
  <c r="Q26" i="109"/>
  <c r="Q25" i="109"/>
  <c r="Q23" i="109"/>
  <c r="R31" i="109"/>
  <c r="O31" i="109"/>
  <c r="Q22" i="109"/>
  <c r="M31" i="109"/>
  <c r="Q30" i="110"/>
  <c r="O31" i="110"/>
  <c r="M31" i="110"/>
  <c r="Q29" i="110"/>
  <c r="Q28" i="110"/>
  <c r="Q26" i="110"/>
  <c r="Q25" i="110"/>
  <c r="Q23" i="110"/>
  <c r="R31" i="110"/>
  <c r="Q22" i="110"/>
  <c r="L31" i="110"/>
  <c r="R31" i="112"/>
  <c r="O31" i="112"/>
  <c r="Q30" i="112"/>
  <c r="L31" i="112"/>
  <c r="Q29" i="112"/>
  <c r="Q28" i="112"/>
  <c r="Q26" i="112"/>
  <c r="Q25" i="112"/>
  <c r="Q23" i="112"/>
  <c r="P31" i="112"/>
  <c r="Q22" i="112"/>
  <c r="M31" i="112"/>
  <c r="Q30" i="113"/>
  <c r="Q29" i="113"/>
  <c r="Q28" i="113"/>
  <c r="Q26" i="113"/>
  <c r="Q25" i="113"/>
  <c r="Q23" i="113"/>
  <c r="R31" i="113"/>
  <c r="P31" i="113"/>
  <c r="O31" i="113"/>
  <c r="Q22" i="113"/>
  <c r="M31" i="113"/>
  <c r="L31" i="113"/>
  <c r="R31" i="114"/>
  <c r="P31" i="114"/>
  <c r="O31" i="114"/>
  <c r="M31" i="114"/>
  <c r="L31" i="114"/>
  <c r="Q29" i="114"/>
  <c r="Q28" i="114"/>
  <c r="Q26" i="114"/>
  <c r="Q25" i="114"/>
  <c r="Q23" i="114"/>
  <c r="Q22" i="114"/>
  <c r="Q30" i="115"/>
  <c r="O31" i="115"/>
  <c r="N31" i="115"/>
  <c r="L31" i="115"/>
  <c r="Q29" i="115"/>
  <c r="Q28" i="115"/>
  <c r="Q26" i="115"/>
  <c r="Q25" i="115"/>
  <c r="Q23" i="115"/>
  <c r="R31" i="115"/>
  <c r="P31" i="115"/>
  <c r="M31" i="115"/>
  <c r="P31" i="116"/>
  <c r="N31" i="116"/>
  <c r="M31" i="116"/>
  <c r="Q29" i="116"/>
  <c r="Q28" i="116"/>
  <c r="Q26" i="116"/>
  <c r="Q25" i="116"/>
  <c r="Q23" i="116"/>
  <c r="R31" i="116"/>
  <c r="Q22" i="116"/>
  <c r="O31" i="116"/>
  <c r="L31" i="116"/>
  <c r="R31" i="117"/>
  <c r="O31" i="117"/>
  <c r="Q30" i="117"/>
  <c r="M31" i="117"/>
  <c r="L31" i="117"/>
  <c r="Q29" i="117"/>
  <c r="Q28" i="117"/>
  <c r="Q26" i="117"/>
  <c r="Q25" i="117"/>
  <c r="Q23" i="117"/>
  <c r="P31" i="117"/>
  <c r="N31" i="117"/>
  <c r="P31" i="118"/>
  <c r="Q30" i="118"/>
  <c r="L31" i="118"/>
  <c r="Q29" i="118"/>
  <c r="Q28" i="118"/>
  <c r="Q26" i="118"/>
  <c r="Q25" i="118"/>
  <c r="Q23" i="118"/>
  <c r="R31" i="118"/>
  <c r="O31" i="118"/>
  <c r="Q22" i="118"/>
  <c r="M31" i="118"/>
  <c r="R31" i="119"/>
  <c r="P31" i="119"/>
  <c r="O31" i="119"/>
  <c r="Q30" i="119"/>
  <c r="M31" i="119"/>
  <c r="Q29" i="119"/>
  <c r="Q28" i="119"/>
  <c r="Q26" i="119"/>
  <c r="Q25" i="119"/>
  <c r="Q23" i="119"/>
  <c r="Q22" i="119"/>
  <c r="L31" i="119"/>
  <c r="R31" i="111"/>
  <c r="O31" i="111"/>
  <c r="Q30" i="111"/>
  <c r="L31" i="111"/>
  <c r="Q29" i="111"/>
  <c r="Q28" i="111"/>
  <c r="Q26" i="111"/>
  <c r="Q25" i="111"/>
  <c r="Q23" i="111"/>
  <c r="Q22" i="111"/>
  <c r="M31" i="111"/>
  <c r="K45" i="88"/>
  <c r="I45" i="88"/>
  <c r="H45" i="88"/>
  <c r="G45" i="88"/>
  <c r="F45" i="88"/>
  <c r="E45" i="88"/>
  <c r="K44" i="88"/>
  <c r="I44" i="88"/>
  <c r="J44" i="88" s="1"/>
  <c r="H44" i="88"/>
  <c r="G44" i="88"/>
  <c r="K43" i="88"/>
  <c r="I43" i="88"/>
  <c r="H43" i="88"/>
  <c r="G43" i="88"/>
  <c r="F43" i="88"/>
  <c r="K42" i="88"/>
  <c r="F42" i="88"/>
  <c r="K41" i="88"/>
  <c r="I41" i="88"/>
  <c r="H41" i="88"/>
  <c r="G41" i="88"/>
  <c r="F41" i="88"/>
  <c r="K40" i="88"/>
  <c r="I40" i="88"/>
  <c r="J40" i="88" s="1"/>
  <c r="H40" i="88"/>
  <c r="G40" i="88"/>
  <c r="F40" i="88"/>
  <c r="K39" i="88"/>
  <c r="E39" i="88"/>
  <c r="K38" i="88"/>
  <c r="I38" i="88"/>
  <c r="H38" i="88"/>
  <c r="J38" i="88" s="1"/>
  <c r="G38" i="88"/>
  <c r="F38" i="88"/>
  <c r="E38" i="88"/>
  <c r="K37" i="88"/>
  <c r="I37" i="88"/>
  <c r="H37" i="88"/>
  <c r="G37" i="88"/>
  <c r="F37" i="88"/>
  <c r="F46" i="88" s="1"/>
  <c r="E37" i="88"/>
  <c r="K30" i="88"/>
  <c r="I30" i="88"/>
  <c r="H30" i="88"/>
  <c r="G30" i="88"/>
  <c r="F30" i="88"/>
  <c r="E30" i="88"/>
  <c r="K29" i="88"/>
  <c r="I29" i="88"/>
  <c r="H29" i="88"/>
  <c r="G29" i="88"/>
  <c r="K28" i="88"/>
  <c r="I28" i="88"/>
  <c r="H28" i="88"/>
  <c r="G28" i="88"/>
  <c r="F28" i="88"/>
  <c r="K27" i="88"/>
  <c r="F27" i="88"/>
  <c r="K26" i="88"/>
  <c r="I26" i="88"/>
  <c r="H26" i="88"/>
  <c r="G26" i="88"/>
  <c r="F26" i="88"/>
  <c r="K25" i="88"/>
  <c r="I25" i="88"/>
  <c r="H25" i="88"/>
  <c r="G25" i="88"/>
  <c r="F25" i="88"/>
  <c r="K24" i="88"/>
  <c r="E24" i="88"/>
  <c r="K23" i="88"/>
  <c r="I23" i="88"/>
  <c r="H23" i="88"/>
  <c r="G23" i="88"/>
  <c r="F23" i="88"/>
  <c r="E23" i="88"/>
  <c r="K22" i="88"/>
  <c r="I22" i="88"/>
  <c r="H22" i="88"/>
  <c r="J22" i="88" s="1"/>
  <c r="G22" i="88"/>
  <c r="F22" i="88"/>
  <c r="E22" i="88"/>
  <c r="K46" i="88"/>
  <c r="J45" i="88"/>
  <c r="J43" i="88"/>
  <c r="J41" i="88"/>
  <c r="I46" i="88"/>
  <c r="H46" i="88"/>
  <c r="J37" i="88"/>
  <c r="E46" i="88"/>
  <c r="K31" i="89"/>
  <c r="J30" i="89"/>
  <c r="H31" i="89"/>
  <c r="E31" i="89"/>
  <c r="J29" i="89"/>
  <c r="J28" i="89"/>
  <c r="J25" i="89"/>
  <c r="J23" i="89"/>
  <c r="F31" i="89"/>
  <c r="E31" i="90"/>
  <c r="K31" i="90"/>
  <c r="J30" i="90"/>
  <c r="H31" i="90"/>
  <c r="G31" i="90"/>
  <c r="J29" i="90"/>
  <c r="J28" i="90"/>
  <c r="J25" i="90"/>
  <c r="J23" i="90"/>
  <c r="F31" i="90"/>
  <c r="K31" i="91"/>
  <c r="J30" i="91"/>
  <c r="I31" i="91"/>
  <c r="G31" i="91"/>
  <c r="F31" i="91"/>
  <c r="J29" i="91"/>
  <c r="J28" i="91"/>
  <c r="J26" i="91"/>
  <c r="J25" i="91"/>
  <c r="J23" i="91"/>
  <c r="J22" i="91"/>
  <c r="H31" i="91"/>
  <c r="E31" i="91"/>
  <c r="K31" i="92"/>
  <c r="J30" i="92"/>
  <c r="I31" i="92"/>
  <c r="H31" i="92"/>
  <c r="F31" i="92"/>
  <c r="E31" i="92"/>
  <c r="J28" i="92"/>
  <c r="J26" i="92"/>
  <c r="J25" i="92"/>
  <c r="J23" i="92"/>
  <c r="J22" i="92"/>
  <c r="G31" i="92"/>
  <c r="I31" i="93"/>
  <c r="J30" i="93"/>
  <c r="G31" i="93"/>
  <c r="E31" i="93"/>
  <c r="J29" i="93"/>
  <c r="J28" i="93"/>
  <c r="J26" i="93"/>
  <c r="J25" i="93"/>
  <c r="J23" i="93"/>
  <c r="K31" i="93"/>
  <c r="J22" i="93"/>
  <c r="F31" i="93"/>
  <c r="K31" i="94"/>
  <c r="H31" i="94"/>
  <c r="F31" i="94"/>
  <c r="E31" i="94"/>
  <c r="J29" i="94"/>
  <c r="J28" i="94"/>
  <c r="J26" i="94"/>
  <c r="J25" i="94"/>
  <c r="J23" i="94"/>
  <c r="I31" i="94"/>
  <c r="K31" i="95"/>
  <c r="F31" i="95"/>
  <c r="E31" i="95"/>
  <c r="J29" i="95"/>
  <c r="J28" i="95"/>
  <c r="J26" i="95"/>
  <c r="J25" i="95"/>
  <c r="J23" i="95"/>
  <c r="I31" i="95"/>
  <c r="H31" i="95"/>
  <c r="G31" i="96"/>
  <c r="K31" i="96"/>
  <c r="I31" i="96"/>
  <c r="J30" i="96"/>
  <c r="F31" i="96"/>
  <c r="E31" i="96"/>
  <c r="J29" i="96"/>
  <c r="J28" i="96"/>
  <c r="J26" i="96"/>
  <c r="J23" i="96"/>
  <c r="H31" i="96"/>
  <c r="J22" i="96"/>
  <c r="K31" i="97"/>
  <c r="J30" i="97"/>
  <c r="I31" i="97"/>
  <c r="H31" i="97"/>
  <c r="E31" i="97"/>
  <c r="J29" i="97"/>
  <c r="J28" i="97"/>
  <c r="J26" i="97"/>
  <c r="J25" i="97"/>
  <c r="J23" i="97"/>
  <c r="J22" i="97"/>
  <c r="F31" i="97"/>
  <c r="E31" i="98"/>
  <c r="K31" i="98"/>
  <c r="J30" i="98"/>
  <c r="I31" i="98"/>
  <c r="H31" i="98"/>
  <c r="G31" i="98"/>
  <c r="J29" i="98"/>
  <c r="J25" i="98"/>
  <c r="J23" i="98"/>
  <c r="J22" i="98"/>
  <c r="F31" i="98"/>
  <c r="K31" i="99"/>
  <c r="J30" i="99"/>
  <c r="I31" i="99"/>
  <c r="H31" i="99"/>
  <c r="G31" i="99"/>
  <c r="F31" i="99"/>
  <c r="J29" i="99"/>
  <c r="J28" i="99"/>
  <c r="J26" i="99"/>
  <c r="J25" i="99"/>
  <c r="J23" i="99"/>
  <c r="J22" i="99"/>
  <c r="E31" i="99"/>
  <c r="K31" i="100"/>
  <c r="J30" i="100"/>
  <c r="I31" i="100"/>
  <c r="H31" i="100"/>
  <c r="G31" i="100"/>
  <c r="F31" i="100"/>
  <c r="E31" i="100"/>
  <c r="J29" i="100"/>
  <c r="J28" i="100"/>
  <c r="J26" i="100"/>
  <c r="J25" i="100"/>
  <c r="J23" i="100"/>
  <c r="J22" i="100"/>
  <c r="I31" i="101"/>
  <c r="H31" i="101"/>
  <c r="G31" i="101"/>
  <c r="F31" i="101"/>
  <c r="E31" i="101"/>
  <c r="J29" i="101"/>
  <c r="J28" i="101"/>
  <c r="J26" i="101"/>
  <c r="J25" i="101"/>
  <c r="J23" i="101"/>
  <c r="K31" i="101"/>
  <c r="J22" i="101"/>
  <c r="I31" i="102"/>
  <c r="K31" i="102"/>
  <c r="H31" i="102"/>
  <c r="F31" i="102"/>
  <c r="E31" i="102"/>
  <c r="J29" i="102"/>
  <c r="J28" i="102"/>
  <c r="J26" i="102"/>
  <c r="J25" i="102"/>
  <c r="J23" i="102"/>
  <c r="J22" i="102"/>
  <c r="K31" i="103"/>
  <c r="F31" i="103"/>
  <c r="E31" i="103"/>
  <c r="J29" i="103"/>
  <c r="J28" i="103"/>
  <c r="J26" i="103"/>
  <c r="J25" i="103"/>
  <c r="I31" i="103"/>
  <c r="H31" i="103"/>
  <c r="G31" i="104"/>
  <c r="K31" i="104"/>
  <c r="I31" i="104"/>
  <c r="J30" i="104"/>
  <c r="F31" i="104"/>
  <c r="E31" i="104"/>
  <c r="J29" i="104"/>
  <c r="J28" i="104"/>
  <c r="J26" i="104"/>
  <c r="J23" i="104"/>
  <c r="H31" i="104"/>
  <c r="J22" i="104"/>
  <c r="F31" i="105"/>
  <c r="K31" i="105"/>
  <c r="J30" i="105"/>
  <c r="I31" i="105"/>
  <c r="H31" i="105"/>
  <c r="E31" i="105"/>
  <c r="J29" i="105"/>
  <c r="J28" i="105"/>
  <c r="J26" i="105"/>
  <c r="J25" i="105"/>
  <c r="J23" i="105"/>
  <c r="J22" i="105"/>
  <c r="K31" i="106"/>
  <c r="J30" i="106"/>
  <c r="I31" i="106"/>
  <c r="H31" i="106"/>
  <c r="G31" i="106"/>
  <c r="J29" i="106"/>
  <c r="J28" i="106"/>
  <c r="J26" i="106"/>
  <c r="J25" i="106"/>
  <c r="J23" i="106"/>
  <c r="J22" i="106"/>
  <c r="F31" i="106"/>
  <c r="E31" i="106"/>
  <c r="K31" i="107"/>
  <c r="J30" i="107"/>
  <c r="I31" i="107"/>
  <c r="H31" i="107"/>
  <c r="G31" i="107"/>
  <c r="F31" i="107"/>
  <c r="J29" i="107"/>
  <c r="J28" i="107"/>
  <c r="J26" i="107"/>
  <c r="J25" i="107"/>
  <c r="J23" i="107"/>
  <c r="J22" i="107"/>
  <c r="E31" i="107"/>
  <c r="K31" i="108"/>
  <c r="J30" i="108"/>
  <c r="I31" i="108"/>
  <c r="H31" i="108"/>
  <c r="G31" i="108"/>
  <c r="F31" i="108"/>
  <c r="E31" i="108"/>
  <c r="J28" i="108"/>
  <c r="J26" i="108"/>
  <c r="J25" i="108"/>
  <c r="J23" i="108"/>
  <c r="J22" i="108"/>
  <c r="I31" i="109"/>
  <c r="H31" i="109"/>
  <c r="G31" i="109"/>
  <c r="F31" i="109"/>
  <c r="E31" i="109"/>
  <c r="J29" i="109"/>
  <c r="J28" i="109"/>
  <c r="J26" i="109"/>
  <c r="J25" i="109"/>
  <c r="J23" i="109"/>
  <c r="K31" i="109"/>
  <c r="J22" i="109"/>
  <c r="I31" i="110"/>
  <c r="K31" i="110"/>
  <c r="H31" i="110"/>
  <c r="F31" i="110"/>
  <c r="E31" i="110"/>
  <c r="J29" i="110"/>
  <c r="J28" i="110"/>
  <c r="J26" i="110"/>
  <c r="J25" i="110"/>
  <c r="J23" i="110"/>
  <c r="J22" i="110"/>
  <c r="K31" i="111"/>
  <c r="J30" i="111"/>
  <c r="F31" i="111"/>
  <c r="E31" i="111"/>
  <c r="J29" i="111"/>
  <c r="J28" i="111"/>
  <c r="J26" i="111"/>
  <c r="J25" i="111"/>
  <c r="I31" i="111"/>
  <c r="H31" i="111"/>
  <c r="J22" i="111"/>
  <c r="G31" i="112"/>
  <c r="F31" i="112"/>
  <c r="K31" i="112"/>
  <c r="I31" i="112"/>
  <c r="J30" i="112"/>
  <c r="E31" i="112"/>
  <c r="J29" i="112"/>
  <c r="J28" i="112"/>
  <c r="J26" i="112"/>
  <c r="J23" i="112"/>
  <c r="H31" i="112"/>
  <c r="J22" i="112"/>
  <c r="J30" i="113"/>
  <c r="H31" i="113"/>
  <c r="J29" i="113"/>
  <c r="J25" i="113"/>
  <c r="J23" i="113"/>
  <c r="K31" i="113"/>
  <c r="I31" i="113"/>
  <c r="J22" i="113"/>
  <c r="F31" i="113"/>
  <c r="E31" i="113"/>
  <c r="K31" i="114"/>
  <c r="J30" i="114"/>
  <c r="I31" i="114"/>
  <c r="H31" i="114"/>
  <c r="G31" i="114"/>
  <c r="J29" i="114"/>
  <c r="J28" i="114"/>
  <c r="J26" i="114"/>
  <c r="J25" i="114"/>
  <c r="J23" i="114"/>
  <c r="J22" i="114"/>
  <c r="F31" i="114"/>
  <c r="E31" i="114"/>
  <c r="K31" i="115"/>
  <c r="I31" i="115"/>
  <c r="H31" i="115"/>
  <c r="G31" i="115"/>
  <c r="F31" i="115"/>
  <c r="J29" i="115"/>
  <c r="J28" i="115"/>
  <c r="J26" i="115"/>
  <c r="J25" i="115"/>
  <c r="J23" i="115"/>
  <c r="J22" i="115"/>
  <c r="E31" i="115"/>
  <c r="K31" i="116"/>
  <c r="J30" i="116"/>
  <c r="H31" i="116"/>
  <c r="G31" i="116"/>
  <c r="F31" i="116"/>
  <c r="E31" i="116"/>
  <c r="J28" i="116"/>
  <c r="J26" i="116"/>
  <c r="J25" i="116"/>
  <c r="J23" i="116"/>
  <c r="I31" i="116"/>
  <c r="H31" i="117"/>
  <c r="I31" i="117"/>
  <c r="F31" i="117"/>
  <c r="E31" i="117"/>
  <c r="J29" i="117"/>
  <c r="J28" i="117"/>
  <c r="J26" i="117"/>
  <c r="J25" i="117"/>
  <c r="J23" i="117"/>
  <c r="K31" i="117"/>
  <c r="J22" i="117"/>
  <c r="K31" i="118"/>
  <c r="J30" i="118"/>
  <c r="F31" i="118"/>
  <c r="E31" i="118"/>
  <c r="J28" i="118"/>
  <c r="J26" i="118"/>
  <c r="J25" i="118"/>
  <c r="J23" i="118"/>
  <c r="I31" i="118"/>
  <c r="H31" i="118"/>
  <c r="K31" i="119"/>
  <c r="J30" i="119"/>
  <c r="F31" i="119"/>
  <c r="E31" i="119"/>
  <c r="J29" i="119"/>
  <c r="J28" i="119"/>
  <c r="J26" i="119"/>
  <c r="J25" i="119"/>
  <c r="I31" i="119"/>
  <c r="H31" i="119"/>
  <c r="J22" i="119"/>
  <c r="K31" i="88"/>
  <c r="I31" i="88"/>
  <c r="J30" i="88"/>
  <c r="F31" i="88"/>
  <c r="E31" i="88"/>
  <c r="J29" i="88"/>
  <c r="J28" i="88"/>
  <c r="J26" i="88"/>
  <c r="J25" i="88"/>
  <c r="R15" i="88"/>
  <c r="P15" i="88"/>
  <c r="O15" i="88"/>
  <c r="N15" i="88"/>
  <c r="M15" i="88"/>
  <c r="L15" i="88"/>
  <c r="R14" i="88"/>
  <c r="P14" i="88"/>
  <c r="O14" i="88"/>
  <c r="N14" i="88"/>
  <c r="R13" i="88"/>
  <c r="P13" i="88"/>
  <c r="O13" i="88"/>
  <c r="N13" i="88"/>
  <c r="M13" i="88"/>
  <c r="R12" i="88"/>
  <c r="M12" i="88"/>
  <c r="R11" i="88"/>
  <c r="P11" i="88"/>
  <c r="O11" i="88"/>
  <c r="N11" i="88"/>
  <c r="M11" i="88"/>
  <c r="R10" i="88"/>
  <c r="P10" i="88"/>
  <c r="O10" i="88"/>
  <c r="N10" i="88"/>
  <c r="M10" i="88"/>
  <c r="R9" i="88"/>
  <c r="L9" i="88"/>
  <c r="R8" i="88"/>
  <c r="P8" i="88"/>
  <c r="Q8" i="88" s="1"/>
  <c r="O8" i="88"/>
  <c r="N8" i="88"/>
  <c r="M8" i="88"/>
  <c r="L8" i="88"/>
  <c r="R16" i="90"/>
  <c r="Q7" i="91"/>
  <c r="R16" i="94"/>
  <c r="M16" i="96"/>
  <c r="R16" i="98"/>
  <c r="O16" i="103"/>
  <c r="M16" i="104"/>
  <c r="R16" i="106"/>
  <c r="Q7" i="107"/>
  <c r="R16" i="110"/>
  <c r="O16" i="111"/>
  <c r="M16" i="112"/>
  <c r="P16" i="113"/>
  <c r="R16" i="114"/>
  <c r="Q7" i="115"/>
  <c r="O16" i="119"/>
  <c r="R7" i="88"/>
  <c r="P7" i="88"/>
  <c r="O7" i="88"/>
  <c r="N7" i="88"/>
  <c r="M7" i="88"/>
  <c r="M16" i="88" s="1"/>
  <c r="L7" i="88"/>
  <c r="R16" i="89"/>
  <c r="P16" i="89"/>
  <c r="O16" i="89"/>
  <c r="Q15" i="89"/>
  <c r="Q11" i="89"/>
  <c r="Q8" i="89"/>
  <c r="Q7" i="89"/>
  <c r="M16" i="89"/>
  <c r="L16" i="89"/>
  <c r="O16" i="90"/>
  <c r="N16" i="90"/>
  <c r="Q14" i="90"/>
  <c r="Q13" i="90"/>
  <c r="Q10" i="90"/>
  <c r="P16" i="90"/>
  <c r="Q7" i="90"/>
  <c r="M16" i="90"/>
  <c r="L16" i="90"/>
  <c r="N16" i="91"/>
  <c r="M16" i="91"/>
  <c r="Q14" i="91"/>
  <c r="Q13" i="91"/>
  <c r="Q11" i="91"/>
  <c r="Q10" i="91"/>
  <c r="Q8" i="91"/>
  <c r="R16" i="91"/>
  <c r="L16" i="91"/>
  <c r="P16" i="92"/>
  <c r="L16" i="92"/>
  <c r="Q14" i="92"/>
  <c r="Q13" i="92"/>
  <c r="Q11" i="92"/>
  <c r="Q10" i="92"/>
  <c r="Q8" i="92"/>
  <c r="R16" i="92"/>
  <c r="Q7" i="92"/>
  <c r="N16" i="92"/>
  <c r="L16" i="93"/>
  <c r="Q14" i="93"/>
  <c r="Q13" i="93"/>
  <c r="Q11" i="93"/>
  <c r="Q10" i="93"/>
  <c r="Q8" i="93"/>
  <c r="R16" i="93"/>
  <c r="P16" i="93"/>
  <c r="Q7" i="93"/>
  <c r="M16" i="93"/>
  <c r="N16" i="94"/>
  <c r="Q15" i="94"/>
  <c r="M16" i="94"/>
  <c r="Q14" i="94"/>
  <c r="Q13" i="94"/>
  <c r="Q11" i="94"/>
  <c r="Q10" i="94"/>
  <c r="Q8" i="94"/>
  <c r="P16" i="94"/>
  <c r="O16" i="94"/>
  <c r="Q7" i="94"/>
  <c r="L16" i="94"/>
  <c r="R16" i="95"/>
  <c r="Q15" i="95"/>
  <c r="L16" i="95"/>
  <c r="Q14" i="95"/>
  <c r="Q13" i="95"/>
  <c r="Q11" i="95"/>
  <c r="Q10" i="95"/>
  <c r="Q8" i="95"/>
  <c r="P16" i="95"/>
  <c r="O16" i="95"/>
  <c r="N16" i="95"/>
  <c r="M16" i="95"/>
  <c r="L16" i="96"/>
  <c r="P16" i="96"/>
  <c r="Q15" i="96"/>
  <c r="Q14" i="96"/>
  <c r="Q13" i="96"/>
  <c r="Q11" i="96"/>
  <c r="Q10" i="96"/>
  <c r="Q8" i="96"/>
  <c r="R16" i="96"/>
  <c r="O16" i="96"/>
  <c r="Q7" i="96"/>
  <c r="R16" i="97"/>
  <c r="P16" i="97"/>
  <c r="O16" i="97"/>
  <c r="Q15" i="97"/>
  <c r="Q14" i="97"/>
  <c r="Q13" i="97"/>
  <c r="Q11" i="97"/>
  <c r="Q10" i="97"/>
  <c r="Q8" i="97"/>
  <c r="Q7" i="97"/>
  <c r="M16" i="97"/>
  <c r="L16" i="97"/>
  <c r="L16" i="98"/>
  <c r="Q15" i="98"/>
  <c r="P16" i="98"/>
  <c r="O16" i="98"/>
  <c r="N16" i="98"/>
  <c r="Q14" i="98"/>
  <c r="Q13" i="98"/>
  <c r="Q11" i="98"/>
  <c r="Q10" i="98"/>
  <c r="Q8" i="98"/>
  <c r="Q7" i="98"/>
  <c r="M16" i="98"/>
  <c r="N16" i="99"/>
  <c r="M16" i="99"/>
  <c r="Q14" i="99"/>
  <c r="Q13" i="99"/>
  <c r="Q11" i="99"/>
  <c r="Q10" i="99"/>
  <c r="Q8" i="99"/>
  <c r="R16" i="99"/>
  <c r="Q7" i="99"/>
  <c r="L16" i="99"/>
  <c r="N16" i="100"/>
  <c r="L16" i="100"/>
  <c r="Q14" i="100"/>
  <c r="Q13" i="100"/>
  <c r="Q11" i="100"/>
  <c r="Q10" i="100"/>
  <c r="Q8" i="100"/>
  <c r="R16" i="100"/>
  <c r="Q7" i="100"/>
  <c r="M16" i="101"/>
  <c r="L16" i="101"/>
  <c r="Q14" i="101"/>
  <c r="Q13" i="101"/>
  <c r="Q11" i="101"/>
  <c r="Q10" i="101"/>
  <c r="Q8" i="101"/>
  <c r="R16" i="101"/>
  <c r="P16" i="101"/>
  <c r="Q7" i="101"/>
  <c r="Q15" i="102"/>
  <c r="M16" i="102"/>
  <c r="L16" i="102"/>
  <c r="Q14" i="102"/>
  <c r="Q13" i="102"/>
  <c r="Q11" i="102"/>
  <c r="Q10" i="102"/>
  <c r="Q8" i="102"/>
  <c r="P16" i="102"/>
  <c r="O16" i="102"/>
  <c r="Q7" i="102"/>
  <c r="R16" i="103"/>
  <c r="Q15" i="103"/>
  <c r="L16" i="103"/>
  <c r="Q14" i="103"/>
  <c r="Q13" i="103"/>
  <c r="Q11" i="103"/>
  <c r="Q10" i="103"/>
  <c r="Q8" i="103"/>
  <c r="P16" i="103"/>
  <c r="M16" i="103"/>
  <c r="P16" i="104"/>
  <c r="Q15" i="104"/>
  <c r="Q14" i="104"/>
  <c r="Q13" i="104"/>
  <c r="Q11" i="104"/>
  <c r="Q10" i="104"/>
  <c r="Q8" i="104"/>
  <c r="R16" i="104"/>
  <c r="O16" i="104"/>
  <c r="N16" i="104"/>
  <c r="L16" i="104"/>
  <c r="R16" i="105"/>
  <c r="P16" i="105"/>
  <c r="O16" i="105"/>
  <c r="Q15" i="105"/>
  <c r="Q14" i="105"/>
  <c r="Q13" i="105"/>
  <c r="Q11" i="105"/>
  <c r="Q10" i="105"/>
  <c r="Q8" i="105"/>
  <c r="Q7" i="105"/>
  <c r="M16" i="105"/>
  <c r="L16" i="105"/>
  <c r="Q15" i="106"/>
  <c r="P16" i="106"/>
  <c r="O16" i="106"/>
  <c r="N16" i="106"/>
  <c r="Q14" i="106"/>
  <c r="Q13" i="106"/>
  <c r="Q11" i="106"/>
  <c r="Q10" i="106"/>
  <c r="Q8" i="106"/>
  <c r="Q7" i="106"/>
  <c r="M16" i="106"/>
  <c r="L16" i="106"/>
  <c r="N16" i="107"/>
  <c r="M16" i="107"/>
  <c r="Q14" i="107"/>
  <c r="Q13" i="107"/>
  <c r="Q11" i="107"/>
  <c r="Q10" i="107"/>
  <c r="Q8" i="107"/>
  <c r="R16" i="107"/>
  <c r="L16" i="107"/>
  <c r="N16" i="108"/>
  <c r="L16" i="108"/>
  <c r="Q14" i="108"/>
  <c r="Q13" i="108"/>
  <c r="Q11" i="108"/>
  <c r="Q10" i="108"/>
  <c r="Q8" i="108"/>
  <c r="R16" i="108"/>
  <c r="Q7" i="108"/>
  <c r="O16" i="109"/>
  <c r="M16" i="109"/>
  <c r="L16" i="109"/>
  <c r="Q14" i="109"/>
  <c r="Q13" i="109"/>
  <c r="Q11" i="109"/>
  <c r="Q10" i="109"/>
  <c r="Q8" i="109"/>
  <c r="R16" i="109"/>
  <c r="P16" i="109"/>
  <c r="Q7" i="109"/>
  <c r="Q15" i="110"/>
  <c r="M16" i="110"/>
  <c r="L16" i="110"/>
  <c r="Q14" i="110"/>
  <c r="Q13" i="110"/>
  <c r="Q11" i="110"/>
  <c r="Q10" i="110"/>
  <c r="Q8" i="110"/>
  <c r="P16" i="110"/>
  <c r="O16" i="110"/>
  <c r="Q7" i="110"/>
  <c r="Q15" i="111"/>
  <c r="L16" i="111"/>
  <c r="Q14" i="111"/>
  <c r="Q13" i="111"/>
  <c r="Q11" i="111"/>
  <c r="Q10" i="111"/>
  <c r="Q8" i="111"/>
  <c r="R16" i="111"/>
  <c r="P16" i="111"/>
  <c r="M16" i="111"/>
  <c r="P16" i="112"/>
  <c r="Q15" i="112"/>
  <c r="Q14" i="112"/>
  <c r="Q13" i="112"/>
  <c r="Q11" i="112"/>
  <c r="Q10" i="112"/>
  <c r="Q8" i="112"/>
  <c r="R16" i="112"/>
  <c r="O16" i="112"/>
  <c r="N16" i="112"/>
  <c r="L16" i="112"/>
  <c r="R16" i="113"/>
  <c r="O16" i="113"/>
  <c r="Q15" i="113"/>
  <c r="Q14" i="113"/>
  <c r="Q13" i="113"/>
  <c r="Q11" i="113"/>
  <c r="Q10" i="113"/>
  <c r="Q8" i="113"/>
  <c r="M16" i="113"/>
  <c r="L16" i="113"/>
  <c r="Q15" i="114"/>
  <c r="P16" i="114"/>
  <c r="O16" i="114"/>
  <c r="N16" i="114"/>
  <c r="Q14" i="114"/>
  <c r="Q13" i="114"/>
  <c r="Q11" i="114"/>
  <c r="Q10" i="114"/>
  <c r="Q8" i="114"/>
  <c r="Q7" i="114"/>
  <c r="M16" i="114"/>
  <c r="L16" i="114"/>
  <c r="N16" i="115"/>
  <c r="M16" i="115"/>
  <c r="Q14" i="115"/>
  <c r="Q13" i="115"/>
  <c r="Q11" i="115"/>
  <c r="Q10" i="115"/>
  <c r="Q8" i="115"/>
  <c r="R16" i="115"/>
  <c r="L16" i="115"/>
  <c r="N16" i="116"/>
  <c r="L16" i="116"/>
  <c r="Q14" i="116"/>
  <c r="Q13" i="116"/>
  <c r="Q11" i="116"/>
  <c r="Q10" i="116"/>
  <c r="Q8" i="116"/>
  <c r="R16" i="116"/>
  <c r="Q7" i="116"/>
  <c r="M16" i="117"/>
  <c r="L16" i="117"/>
  <c r="Q14" i="117"/>
  <c r="Q13" i="117"/>
  <c r="Q11" i="117"/>
  <c r="Q10" i="117"/>
  <c r="Q8" i="117"/>
  <c r="R16" i="117"/>
  <c r="P16" i="117"/>
  <c r="Q7" i="117"/>
  <c r="N16" i="118"/>
  <c r="Q15" i="118"/>
  <c r="M16" i="118"/>
  <c r="L16" i="118"/>
  <c r="Q14" i="118"/>
  <c r="Q13" i="118"/>
  <c r="Q11" i="118"/>
  <c r="Q10" i="118"/>
  <c r="Q8" i="118"/>
  <c r="P16" i="118"/>
  <c r="O16" i="118"/>
  <c r="Q7" i="118"/>
  <c r="P16" i="119"/>
  <c r="Q15" i="119"/>
  <c r="L16" i="119"/>
  <c r="Q14" i="119"/>
  <c r="Q13" i="119"/>
  <c r="Q11" i="119"/>
  <c r="Q10" i="119"/>
  <c r="Q8" i="119"/>
  <c r="R16" i="119"/>
  <c r="M16" i="119"/>
  <c r="Q15" i="88"/>
  <c r="P16" i="88"/>
  <c r="O16" i="88"/>
  <c r="Q14" i="88"/>
  <c r="Q13" i="88"/>
  <c r="Q11" i="88"/>
  <c r="Q10" i="88"/>
  <c r="R16" i="88"/>
  <c r="Q7" i="88"/>
  <c r="L16" i="88"/>
  <c r="K37" i="87"/>
  <c r="I37" i="87"/>
  <c r="H37" i="87"/>
  <c r="G37" i="87"/>
  <c r="F37" i="87"/>
  <c r="E37" i="87"/>
  <c r="R22" i="87"/>
  <c r="P22" i="87"/>
  <c r="O22" i="87"/>
  <c r="O31" i="87" s="1"/>
  <c r="N22" i="87"/>
  <c r="Q22" i="87" s="1"/>
  <c r="M22" i="87"/>
  <c r="L22" i="87"/>
  <c r="K22" i="87"/>
  <c r="I22" i="87"/>
  <c r="I31" i="87" s="1"/>
  <c r="H22" i="87"/>
  <c r="H31" i="87" s="1"/>
  <c r="G22" i="87"/>
  <c r="F22" i="87"/>
  <c r="E22" i="87"/>
  <c r="K45" i="87"/>
  <c r="K44" i="87"/>
  <c r="K43" i="87"/>
  <c r="K42" i="87"/>
  <c r="K41" i="87"/>
  <c r="K40" i="87"/>
  <c r="K39" i="87"/>
  <c r="K38" i="87"/>
  <c r="I45" i="87"/>
  <c r="I46" i="87" s="1"/>
  <c r="I44" i="87"/>
  <c r="I43" i="87"/>
  <c r="I41" i="87"/>
  <c r="I40" i="87"/>
  <c r="I38" i="87"/>
  <c r="H45" i="87"/>
  <c r="H44" i="87"/>
  <c r="H43" i="87"/>
  <c r="J43" i="87" s="1"/>
  <c r="H41" i="87"/>
  <c r="H40" i="87"/>
  <c r="H38" i="87"/>
  <c r="G45" i="87"/>
  <c r="G44" i="87"/>
  <c r="G43" i="87"/>
  <c r="G41" i="87"/>
  <c r="G40" i="87"/>
  <c r="G38" i="87"/>
  <c r="F45" i="87"/>
  <c r="F46" i="87" s="1"/>
  <c r="F43" i="87"/>
  <c r="F42" i="87"/>
  <c r="F41" i="87"/>
  <c r="F40" i="87"/>
  <c r="F38" i="87"/>
  <c r="E45" i="87"/>
  <c r="E39" i="87"/>
  <c r="E38" i="87"/>
  <c r="R30" i="87"/>
  <c r="R29" i="87"/>
  <c r="R28" i="87"/>
  <c r="R27" i="87"/>
  <c r="R26" i="87"/>
  <c r="R25" i="87"/>
  <c r="R24" i="87"/>
  <c r="R23" i="87"/>
  <c r="P30" i="87"/>
  <c r="P29" i="87"/>
  <c r="Q29" i="87" s="1"/>
  <c r="P28" i="87"/>
  <c r="P26" i="87"/>
  <c r="P25" i="87"/>
  <c r="P23" i="87"/>
  <c r="O30" i="87"/>
  <c r="O29" i="87"/>
  <c r="O28" i="87"/>
  <c r="O26" i="87"/>
  <c r="O25" i="87"/>
  <c r="O23" i="87"/>
  <c r="Q23" i="87" s="1"/>
  <c r="N30" i="87"/>
  <c r="N29" i="87"/>
  <c r="N28" i="87"/>
  <c r="N26" i="87"/>
  <c r="N25" i="87"/>
  <c r="N23" i="87"/>
  <c r="M30" i="87"/>
  <c r="M28" i="87"/>
  <c r="M27" i="87"/>
  <c r="M26" i="87"/>
  <c r="M25" i="87"/>
  <c r="M23" i="87"/>
  <c r="L30" i="87"/>
  <c r="L24" i="87"/>
  <c r="L23" i="87"/>
  <c r="K30" i="87"/>
  <c r="K29" i="87"/>
  <c r="K28" i="87"/>
  <c r="K27" i="87"/>
  <c r="K26" i="87"/>
  <c r="K25" i="87"/>
  <c r="K24" i="87"/>
  <c r="K23" i="87"/>
  <c r="I30" i="87"/>
  <c r="I29" i="87"/>
  <c r="J29" i="87" s="1"/>
  <c r="I28" i="87"/>
  <c r="J28" i="87" s="1"/>
  <c r="I26" i="87"/>
  <c r="J26" i="87" s="1"/>
  <c r="I25" i="87"/>
  <c r="I23" i="87"/>
  <c r="H30" i="87"/>
  <c r="H29" i="87"/>
  <c r="H28" i="87"/>
  <c r="H26" i="87"/>
  <c r="H25" i="87"/>
  <c r="J25" i="87" s="1"/>
  <c r="H23" i="87"/>
  <c r="G30" i="87"/>
  <c r="G29" i="87"/>
  <c r="G28" i="87"/>
  <c r="G26" i="87"/>
  <c r="G25" i="87"/>
  <c r="G23" i="87"/>
  <c r="F30" i="87"/>
  <c r="F28" i="87"/>
  <c r="F27" i="87"/>
  <c r="F26" i="87"/>
  <c r="F25" i="87"/>
  <c r="F23" i="87"/>
  <c r="E30" i="87"/>
  <c r="E24" i="87"/>
  <c r="E23" i="87"/>
  <c r="K46" i="87"/>
  <c r="H46" i="87"/>
  <c r="J41" i="87"/>
  <c r="J40" i="87"/>
  <c r="J38" i="87"/>
  <c r="J37" i="87"/>
  <c r="R31" i="87"/>
  <c r="P31" i="87"/>
  <c r="M31" i="87"/>
  <c r="Q25" i="87"/>
  <c r="J30" i="87"/>
  <c r="F31" i="87"/>
  <c r="J23" i="87"/>
  <c r="J22" i="87"/>
  <c r="R15" i="87"/>
  <c r="R14" i="87"/>
  <c r="R13" i="87"/>
  <c r="R12" i="87"/>
  <c r="R11" i="87"/>
  <c r="R10" i="87"/>
  <c r="R9" i="87"/>
  <c r="R8" i="87"/>
  <c r="P15" i="87"/>
  <c r="P14" i="87"/>
  <c r="P13" i="87"/>
  <c r="P11" i="87"/>
  <c r="P10" i="87"/>
  <c r="P8" i="87"/>
  <c r="O15" i="87"/>
  <c r="O14" i="87"/>
  <c r="O13" i="87"/>
  <c r="O11" i="87"/>
  <c r="O10" i="87"/>
  <c r="O8" i="87"/>
  <c r="N15" i="87"/>
  <c r="N14" i="87"/>
  <c r="N13" i="87"/>
  <c r="N11" i="87"/>
  <c r="N10" i="87"/>
  <c r="N8" i="87"/>
  <c r="M15" i="87"/>
  <c r="M13" i="87"/>
  <c r="M12" i="87"/>
  <c r="M11" i="87"/>
  <c r="M10" i="87"/>
  <c r="M8" i="87"/>
  <c r="L15" i="87"/>
  <c r="L9" i="87"/>
  <c r="L8" i="87"/>
  <c r="R7" i="87"/>
  <c r="P7" i="87"/>
  <c r="O7" i="87"/>
  <c r="N7" i="87"/>
  <c r="M7" i="87"/>
  <c r="L7" i="87"/>
  <c r="J46" i="119" l="1"/>
  <c r="J31" i="119"/>
  <c r="J46" i="117"/>
  <c r="J31" i="114"/>
  <c r="G46" i="113"/>
  <c r="Q7" i="113"/>
  <c r="Q31" i="113"/>
  <c r="J46" i="113"/>
  <c r="J31" i="112"/>
  <c r="J31" i="111"/>
  <c r="Q31" i="111"/>
  <c r="J46" i="111"/>
  <c r="Q31" i="110"/>
  <c r="J31" i="108"/>
  <c r="J46" i="108"/>
  <c r="J31" i="107"/>
  <c r="J31" i="106"/>
  <c r="J46" i="106"/>
  <c r="Q31" i="105"/>
  <c r="J31" i="104"/>
  <c r="J46" i="101"/>
  <c r="J31" i="100"/>
  <c r="J31" i="99"/>
  <c r="J31" i="98"/>
  <c r="J31" i="97"/>
  <c r="Q31" i="97"/>
  <c r="J31" i="96"/>
  <c r="J46" i="93"/>
  <c r="Q31" i="93"/>
  <c r="J31" i="93"/>
  <c r="J31" i="92"/>
  <c r="J46" i="91"/>
  <c r="J31" i="91"/>
  <c r="J31" i="90"/>
  <c r="J46" i="112"/>
  <c r="J46" i="105"/>
  <c r="J46" i="97"/>
  <c r="J46" i="100"/>
  <c r="J46" i="94"/>
  <c r="J46" i="114"/>
  <c r="J46" i="104"/>
  <c r="J46" i="90"/>
  <c r="J46" i="96"/>
  <c r="J46" i="116"/>
  <c r="J46" i="110"/>
  <c r="G46" i="119"/>
  <c r="I46" i="117"/>
  <c r="J45" i="115"/>
  <c r="J46" i="115" s="1"/>
  <c r="G46" i="111"/>
  <c r="H46" i="110"/>
  <c r="J45" i="107"/>
  <c r="J46" i="107" s="1"/>
  <c r="G46" i="103"/>
  <c r="I46" i="101"/>
  <c r="J45" i="99"/>
  <c r="J46" i="99" s="1"/>
  <c r="G46" i="95"/>
  <c r="H46" i="94"/>
  <c r="I46" i="93"/>
  <c r="G46" i="104"/>
  <c r="J45" i="109"/>
  <c r="J46" i="109" s="1"/>
  <c r="G46" i="97"/>
  <c r="J45" i="118"/>
  <c r="J46" i="118" s="1"/>
  <c r="J45" i="102"/>
  <c r="J46" i="102" s="1"/>
  <c r="J37" i="95"/>
  <c r="J46" i="95" s="1"/>
  <c r="G46" i="90"/>
  <c r="G46" i="112"/>
  <c r="G46" i="96"/>
  <c r="J37" i="89"/>
  <c r="J46" i="89" s="1"/>
  <c r="Q31" i="119"/>
  <c r="Q31" i="104"/>
  <c r="Q31" i="103"/>
  <c r="Q31" i="118"/>
  <c r="Q31" i="109"/>
  <c r="Q31" i="88"/>
  <c r="Q31" i="115"/>
  <c r="Q31" i="96"/>
  <c r="Q31" i="92"/>
  <c r="Q31" i="95"/>
  <c r="Q31" i="106"/>
  <c r="Q31" i="101"/>
  <c r="Q31" i="112"/>
  <c r="Q31" i="102"/>
  <c r="N31" i="119"/>
  <c r="N31" i="110"/>
  <c r="N31" i="102"/>
  <c r="N31" i="118"/>
  <c r="Q22" i="115"/>
  <c r="Q30" i="114"/>
  <c r="Q31" i="114" s="1"/>
  <c r="N31" i="109"/>
  <c r="N31" i="101"/>
  <c r="Q22" i="98"/>
  <c r="Q31" i="98" s="1"/>
  <c r="N31" i="93"/>
  <c r="Q22" i="90"/>
  <c r="Q31" i="90" s="1"/>
  <c r="Q30" i="89"/>
  <c r="Q31" i="89" s="1"/>
  <c r="N31" i="111"/>
  <c r="Q22" i="117"/>
  <c r="Q31" i="117" s="1"/>
  <c r="Q30" i="116"/>
  <c r="Q31" i="116" s="1"/>
  <c r="N31" i="112"/>
  <c r="Q22" i="108"/>
  <c r="Q31" i="108" s="1"/>
  <c r="Q30" i="107"/>
  <c r="Q31" i="107" s="1"/>
  <c r="N31" i="103"/>
  <c r="Q22" i="100"/>
  <c r="Q31" i="100" s="1"/>
  <c r="Q30" i="99"/>
  <c r="Q31" i="99" s="1"/>
  <c r="N31" i="95"/>
  <c r="Q22" i="92"/>
  <c r="Q30" i="91"/>
  <c r="Q31" i="91" s="1"/>
  <c r="N31" i="113"/>
  <c r="P31" i="110"/>
  <c r="P31" i="102"/>
  <c r="N31" i="96"/>
  <c r="P31" i="94"/>
  <c r="N31" i="88"/>
  <c r="P31" i="111"/>
  <c r="N31" i="114"/>
  <c r="N31" i="105"/>
  <c r="O31" i="104"/>
  <c r="N31" i="97"/>
  <c r="Q22" i="94"/>
  <c r="Q31" i="94" s="1"/>
  <c r="N31" i="89"/>
  <c r="H31" i="88"/>
  <c r="J46" i="88"/>
  <c r="G46" i="88"/>
  <c r="J23" i="88"/>
  <c r="J31" i="88"/>
  <c r="J23" i="119"/>
  <c r="J22" i="118"/>
  <c r="J31" i="118" s="1"/>
  <c r="G31" i="117"/>
  <c r="J30" i="117"/>
  <c r="J31" i="117" s="1"/>
  <c r="J28" i="113"/>
  <c r="J23" i="111"/>
  <c r="J29" i="118"/>
  <c r="J29" i="116"/>
  <c r="J26" i="113"/>
  <c r="J25" i="112"/>
  <c r="J30" i="102"/>
  <c r="J31" i="102" s="1"/>
  <c r="J25" i="96"/>
  <c r="J22" i="95"/>
  <c r="J29" i="92"/>
  <c r="J26" i="89"/>
  <c r="G31" i="118"/>
  <c r="J30" i="115"/>
  <c r="J31" i="115" s="1"/>
  <c r="G31" i="111"/>
  <c r="J30" i="103"/>
  <c r="G31" i="103"/>
  <c r="G31" i="119"/>
  <c r="J22" i="116"/>
  <c r="J31" i="116" s="1"/>
  <c r="J29" i="108"/>
  <c r="J31" i="105"/>
  <c r="J23" i="103"/>
  <c r="J30" i="94"/>
  <c r="J26" i="90"/>
  <c r="J31" i="89"/>
  <c r="J28" i="98"/>
  <c r="G31" i="88"/>
  <c r="J31" i="113"/>
  <c r="J30" i="110"/>
  <c r="J31" i="110" s="1"/>
  <c r="J25" i="104"/>
  <c r="J22" i="103"/>
  <c r="J26" i="98"/>
  <c r="J30" i="95"/>
  <c r="J31" i="95" s="1"/>
  <c r="G31" i="95"/>
  <c r="J22" i="94"/>
  <c r="G31" i="110"/>
  <c r="G31" i="102"/>
  <c r="G31" i="94"/>
  <c r="H31" i="93"/>
  <c r="J30" i="109"/>
  <c r="J31" i="109" s="1"/>
  <c r="J30" i="101"/>
  <c r="J31" i="101" s="1"/>
  <c r="G31" i="89"/>
  <c r="G31" i="113"/>
  <c r="G31" i="105"/>
  <c r="G31" i="97"/>
  <c r="I31" i="89"/>
  <c r="I31" i="90"/>
  <c r="O16" i="107"/>
  <c r="R16" i="102"/>
  <c r="Q7" i="119"/>
  <c r="M16" i="116"/>
  <c r="O16" i="115"/>
  <c r="Q16" i="96"/>
  <c r="O16" i="91"/>
  <c r="Q7" i="103"/>
  <c r="Q16" i="103" s="1"/>
  <c r="M16" i="100"/>
  <c r="M16" i="92"/>
  <c r="Q16" i="119"/>
  <c r="Q16" i="98"/>
  <c r="Q7" i="111"/>
  <c r="Q16" i="111" s="1"/>
  <c r="O16" i="99"/>
  <c r="Q16" i="88"/>
  <c r="R16" i="118"/>
  <c r="M16" i="108"/>
  <c r="P16" i="115"/>
  <c r="Q15" i="115"/>
  <c r="Q16" i="115" s="1"/>
  <c r="P16" i="107"/>
  <c r="Q15" i="107"/>
  <c r="Q16" i="107" s="1"/>
  <c r="P16" i="91"/>
  <c r="Q15" i="91"/>
  <c r="Q16" i="91" s="1"/>
  <c r="P16" i="99"/>
  <c r="Q15" i="99"/>
  <c r="Q16" i="99" s="1"/>
  <c r="O16" i="117"/>
  <c r="Q16" i="114"/>
  <c r="Q16" i="110"/>
  <c r="O16" i="108"/>
  <c r="Q15" i="108"/>
  <c r="Q16" i="108" s="1"/>
  <c r="Q16" i="106"/>
  <c r="Q16" i="102"/>
  <c r="O16" i="101"/>
  <c r="Q16" i="118"/>
  <c r="O16" i="116"/>
  <c r="Q15" i="116"/>
  <c r="Q16" i="116" s="1"/>
  <c r="Q16" i="113"/>
  <c r="Q16" i="105"/>
  <c r="O16" i="100"/>
  <c r="Q15" i="100"/>
  <c r="Q16" i="100" s="1"/>
  <c r="O16" i="93"/>
  <c r="Q16" i="90"/>
  <c r="Q16" i="89"/>
  <c r="O16" i="92"/>
  <c r="Q15" i="92"/>
  <c r="Q16" i="92" s="1"/>
  <c r="N16" i="93"/>
  <c r="Q15" i="93"/>
  <c r="Q16" i="93" s="1"/>
  <c r="N16" i="109"/>
  <c r="Q15" i="109"/>
  <c r="Q16" i="109" s="1"/>
  <c r="P16" i="108"/>
  <c r="Q16" i="94"/>
  <c r="N16" i="117"/>
  <c r="Q15" i="117"/>
  <c r="Q16" i="117" s="1"/>
  <c r="P16" i="116"/>
  <c r="N16" i="110"/>
  <c r="N16" i="102"/>
  <c r="N16" i="101"/>
  <c r="Q15" i="101"/>
  <c r="Q16" i="101" s="1"/>
  <c r="P16" i="100"/>
  <c r="Q16" i="97"/>
  <c r="N16" i="119"/>
  <c r="N16" i="88"/>
  <c r="N16" i="96"/>
  <c r="N16" i="113"/>
  <c r="N16" i="105"/>
  <c r="N16" i="97"/>
  <c r="N16" i="89"/>
  <c r="N16" i="111"/>
  <c r="N16" i="103"/>
  <c r="Q7" i="95"/>
  <c r="Q16" i="95" s="1"/>
  <c r="Q7" i="112"/>
  <c r="Q16" i="112" s="1"/>
  <c r="Q7" i="104"/>
  <c r="Q16" i="104" s="1"/>
  <c r="E31" i="87"/>
  <c r="K31" i="87"/>
  <c r="J45" i="87"/>
  <c r="J44" i="87"/>
  <c r="E46" i="87"/>
  <c r="Q26" i="87"/>
  <c r="Q28" i="87"/>
  <c r="Q30" i="87"/>
  <c r="L31" i="87"/>
  <c r="J46" i="87"/>
  <c r="G46" i="87"/>
  <c r="Q31" i="87"/>
  <c r="N31" i="87"/>
  <c r="J31" i="87"/>
  <c r="G31" i="87"/>
  <c r="Q7" i="87"/>
  <c r="J31" i="94" l="1"/>
  <c r="J31" i="103"/>
  <c r="M16" i="87" l="1"/>
  <c r="L16" i="87"/>
  <c r="R16" i="87"/>
  <c r="P16" i="87"/>
  <c r="O16" i="87"/>
  <c r="N16" i="87"/>
  <c r="Q15" i="87"/>
  <c r="Q16" i="87" s="1"/>
  <c r="Q14" i="87"/>
  <c r="Q13" i="87"/>
  <c r="Q11" i="87"/>
  <c r="Q10" i="87"/>
  <c r="Q8" i="87"/>
  <c r="K7" i="87"/>
  <c r="I7" i="87"/>
  <c r="H7" i="87"/>
  <c r="G7" i="87"/>
  <c r="F7" i="87"/>
  <c r="K15" i="88"/>
  <c r="I15" i="88"/>
  <c r="H15" i="88"/>
  <c r="G15" i="88"/>
  <c r="J15" i="88" s="1"/>
  <c r="F15" i="88"/>
  <c r="E15" i="88"/>
  <c r="K14" i="88"/>
  <c r="I14" i="88"/>
  <c r="H14" i="88"/>
  <c r="G14" i="88"/>
  <c r="K13" i="88"/>
  <c r="I13" i="88"/>
  <c r="H13" i="88"/>
  <c r="G13" i="88"/>
  <c r="F13" i="88"/>
  <c r="K12" i="88"/>
  <c r="F12" i="88"/>
  <c r="K11" i="88"/>
  <c r="I11" i="88"/>
  <c r="H11" i="88"/>
  <c r="G11" i="88"/>
  <c r="F11" i="88"/>
  <c r="K10" i="88"/>
  <c r="I10" i="88"/>
  <c r="H10" i="88"/>
  <c r="G10" i="88"/>
  <c r="F10" i="88"/>
  <c r="K9" i="88"/>
  <c r="E9" i="88"/>
  <c r="K8" i="88"/>
  <c r="I8" i="88"/>
  <c r="H8" i="88"/>
  <c r="J8" i="88" s="1"/>
  <c r="G8" i="88"/>
  <c r="F8" i="88"/>
  <c r="E8" i="88"/>
  <c r="K7" i="88"/>
  <c r="K16" i="88" s="1"/>
  <c r="I7" i="88"/>
  <c r="H7" i="88"/>
  <c r="H16" i="88" s="1"/>
  <c r="G7" i="88"/>
  <c r="J7" i="88" s="1"/>
  <c r="F7" i="88"/>
  <c r="E16" i="88"/>
  <c r="I16" i="88"/>
  <c r="J14" i="88"/>
  <c r="J13" i="88"/>
  <c r="J11" i="88"/>
  <c r="J10" i="88"/>
  <c r="J16" i="88" l="1"/>
  <c r="F16" i="88"/>
  <c r="G16" i="88"/>
  <c r="R44" i="90" l="1"/>
  <c r="M44" i="90"/>
  <c r="L44" i="90"/>
  <c r="L43" i="90"/>
  <c r="Q42" i="90"/>
  <c r="P42" i="90"/>
  <c r="O42" i="90"/>
  <c r="N42" i="90"/>
  <c r="L42" i="90"/>
  <c r="O41" i="90"/>
  <c r="L41" i="90"/>
  <c r="N40" i="90"/>
  <c r="L40" i="90"/>
  <c r="Q39" i="90"/>
  <c r="P39" i="90"/>
  <c r="O39" i="90"/>
  <c r="N39" i="90"/>
  <c r="M39" i="90"/>
  <c r="L38" i="90"/>
  <c r="R45" i="90"/>
  <c r="J15" i="90"/>
  <c r="I16" i="90"/>
  <c r="P46" i="90" s="1"/>
  <c r="H16" i="90"/>
  <c r="O46" i="90" s="1"/>
  <c r="G16" i="90"/>
  <c r="N46" i="90" s="1"/>
  <c r="F16" i="90"/>
  <c r="M46" i="90" s="1"/>
  <c r="L45" i="90"/>
  <c r="P44" i="90"/>
  <c r="O44" i="90"/>
  <c r="N44" i="90"/>
  <c r="R43" i="90"/>
  <c r="P43" i="90"/>
  <c r="O43" i="90"/>
  <c r="N43" i="90"/>
  <c r="M43" i="90"/>
  <c r="R42" i="90"/>
  <c r="M42" i="90"/>
  <c r="R41" i="90"/>
  <c r="P41" i="90"/>
  <c r="J11" i="90"/>
  <c r="Q41" i="90" s="1"/>
  <c r="M41" i="90"/>
  <c r="R40" i="90"/>
  <c r="J10" i="90"/>
  <c r="Q40" i="90" s="1"/>
  <c r="P40" i="90"/>
  <c r="O40" i="90"/>
  <c r="M40" i="90"/>
  <c r="R39" i="90"/>
  <c r="L39" i="90"/>
  <c r="R38" i="90"/>
  <c r="J8" i="90"/>
  <c r="Q38" i="90" s="1"/>
  <c r="P38" i="90"/>
  <c r="O38" i="90"/>
  <c r="N38" i="90"/>
  <c r="M38" i="90"/>
  <c r="P37" i="90"/>
  <c r="O37" i="90"/>
  <c r="N37" i="90"/>
  <c r="M37" i="90"/>
  <c r="E16" i="90"/>
  <c r="L46" i="90" s="1"/>
  <c r="P45" i="91"/>
  <c r="O44" i="91"/>
  <c r="M44" i="91"/>
  <c r="L44" i="91"/>
  <c r="N43" i="91"/>
  <c r="L43" i="91"/>
  <c r="Q42" i="91"/>
  <c r="P42" i="91"/>
  <c r="O42" i="91"/>
  <c r="N42" i="91"/>
  <c r="M42" i="91"/>
  <c r="L42" i="91"/>
  <c r="L41" i="91"/>
  <c r="L40" i="91"/>
  <c r="R39" i="91"/>
  <c r="Q39" i="91"/>
  <c r="P39" i="91"/>
  <c r="O39" i="91"/>
  <c r="N39" i="91"/>
  <c r="M39" i="91"/>
  <c r="P37" i="91"/>
  <c r="K16" i="91"/>
  <c r="R46" i="91" s="1"/>
  <c r="I16" i="91"/>
  <c r="P46" i="91" s="1"/>
  <c r="O45" i="91"/>
  <c r="F16" i="91"/>
  <c r="M46" i="91" s="1"/>
  <c r="E16" i="91"/>
  <c r="L46" i="91" s="1"/>
  <c r="R44" i="91"/>
  <c r="J14" i="91"/>
  <c r="Q44" i="91" s="1"/>
  <c r="P44" i="91"/>
  <c r="N44" i="91"/>
  <c r="R43" i="91"/>
  <c r="P43" i="91"/>
  <c r="O43" i="91"/>
  <c r="J13" i="91"/>
  <c r="Q43" i="91" s="1"/>
  <c r="M43" i="91"/>
  <c r="R42" i="91"/>
  <c r="R41" i="91"/>
  <c r="P41" i="91"/>
  <c r="O41" i="91"/>
  <c r="N41" i="91"/>
  <c r="M41" i="91"/>
  <c r="R40" i="91"/>
  <c r="P40" i="91"/>
  <c r="O40" i="91"/>
  <c r="N40" i="91"/>
  <c r="M40" i="91"/>
  <c r="L39" i="91"/>
  <c r="R38" i="91"/>
  <c r="P38" i="91"/>
  <c r="O38" i="91"/>
  <c r="N38" i="91"/>
  <c r="M38" i="91"/>
  <c r="L38" i="91"/>
  <c r="R37" i="91"/>
  <c r="H16" i="91"/>
  <c r="O46" i="91" s="1"/>
  <c r="N37" i="91"/>
  <c r="M37" i="91"/>
  <c r="L37" i="91"/>
  <c r="M45" i="92"/>
  <c r="M44" i="92"/>
  <c r="L44" i="92"/>
  <c r="L43" i="92"/>
  <c r="R42" i="92"/>
  <c r="Q42" i="92"/>
  <c r="P42" i="92"/>
  <c r="O42" i="92"/>
  <c r="N42" i="92"/>
  <c r="L42" i="92"/>
  <c r="L41" i="92"/>
  <c r="P40" i="92"/>
  <c r="L40" i="92"/>
  <c r="Q39" i="92"/>
  <c r="P39" i="92"/>
  <c r="O39" i="92"/>
  <c r="N39" i="92"/>
  <c r="M39" i="92"/>
  <c r="N38" i="92"/>
  <c r="M37" i="92"/>
  <c r="K16" i="92"/>
  <c r="R46" i="92" s="1"/>
  <c r="I16" i="92"/>
  <c r="P46" i="92" s="1"/>
  <c r="H16" i="92"/>
  <c r="O46" i="92" s="1"/>
  <c r="J15" i="92"/>
  <c r="F16" i="92"/>
  <c r="M46" i="92" s="1"/>
  <c r="L45" i="92"/>
  <c r="R44" i="92"/>
  <c r="P44" i="92"/>
  <c r="O44" i="92"/>
  <c r="N44" i="92"/>
  <c r="R43" i="92"/>
  <c r="P43" i="92"/>
  <c r="O43" i="92"/>
  <c r="N43" i="92"/>
  <c r="M43" i="92"/>
  <c r="M42" i="92"/>
  <c r="R41" i="92"/>
  <c r="P41" i="92"/>
  <c r="N41" i="92"/>
  <c r="M41" i="92"/>
  <c r="R40" i="92"/>
  <c r="O40" i="92"/>
  <c r="N40" i="92"/>
  <c r="M40" i="92"/>
  <c r="R39" i="92"/>
  <c r="L39" i="92"/>
  <c r="R38" i="92"/>
  <c r="P38" i="92"/>
  <c r="O38" i="92"/>
  <c r="J8" i="92"/>
  <c r="Q38" i="92" s="1"/>
  <c r="M38" i="92"/>
  <c r="L38" i="92"/>
  <c r="R37" i="92"/>
  <c r="P37" i="92"/>
  <c r="O37" i="92"/>
  <c r="J7" i="92"/>
  <c r="Q37" i="92" s="1"/>
  <c r="L37" i="92"/>
  <c r="R45" i="93"/>
  <c r="M44" i="93"/>
  <c r="L44" i="93"/>
  <c r="P43" i="93"/>
  <c r="L43" i="93"/>
  <c r="Q42" i="93"/>
  <c r="P42" i="93"/>
  <c r="O42" i="93"/>
  <c r="N42" i="93"/>
  <c r="L42" i="93"/>
  <c r="N41" i="93"/>
  <c r="L41" i="93"/>
  <c r="M40" i="93"/>
  <c r="L40" i="93"/>
  <c r="Q39" i="93"/>
  <c r="P39" i="93"/>
  <c r="O39" i="93"/>
  <c r="N39" i="93"/>
  <c r="M39" i="93"/>
  <c r="L39" i="93"/>
  <c r="R37" i="93"/>
  <c r="K16" i="93"/>
  <c r="R46" i="93" s="1"/>
  <c r="H16" i="93"/>
  <c r="O46" i="93" s="1"/>
  <c r="G16" i="93"/>
  <c r="N46" i="93" s="1"/>
  <c r="F16" i="93"/>
  <c r="M46" i="93" s="1"/>
  <c r="E16" i="93"/>
  <c r="L46" i="93" s="1"/>
  <c r="R44" i="93"/>
  <c r="P44" i="93"/>
  <c r="N44" i="93"/>
  <c r="R43" i="93"/>
  <c r="O43" i="93"/>
  <c r="N43" i="93"/>
  <c r="M43" i="93"/>
  <c r="R42" i="93"/>
  <c r="M42" i="93"/>
  <c r="R41" i="93"/>
  <c r="P41" i="93"/>
  <c r="O41" i="93"/>
  <c r="J11" i="93"/>
  <c r="Q41" i="93" s="1"/>
  <c r="M41" i="93"/>
  <c r="R40" i="93"/>
  <c r="P40" i="93"/>
  <c r="O40" i="93"/>
  <c r="N40" i="93"/>
  <c r="R39" i="93"/>
  <c r="R38" i="93"/>
  <c r="P38" i="93"/>
  <c r="O38" i="93"/>
  <c r="N38" i="93"/>
  <c r="M38" i="93"/>
  <c r="L38" i="93"/>
  <c r="J7" i="93"/>
  <c r="Q37" i="93" s="1"/>
  <c r="P37" i="93"/>
  <c r="O37" i="93"/>
  <c r="N37" i="93"/>
  <c r="M37" i="93"/>
  <c r="L37" i="93"/>
  <c r="O45" i="94"/>
  <c r="N44" i="94"/>
  <c r="M44" i="94"/>
  <c r="L44" i="94"/>
  <c r="M43" i="94"/>
  <c r="L43" i="94"/>
  <c r="Q42" i="94"/>
  <c r="P42" i="94"/>
  <c r="O42" i="94"/>
  <c r="N42" i="94"/>
  <c r="L42" i="94"/>
  <c r="L41" i="94"/>
  <c r="R40" i="94"/>
  <c r="L40" i="94"/>
  <c r="Q39" i="94"/>
  <c r="P39" i="94"/>
  <c r="O39" i="94"/>
  <c r="N39" i="94"/>
  <c r="M39" i="94"/>
  <c r="P38" i="94"/>
  <c r="O37" i="94"/>
  <c r="K16" i="94"/>
  <c r="R46" i="94" s="1"/>
  <c r="I16" i="94"/>
  <c r="P46" i="94" s="1"/>
  <c r="H16" i="94"/>
  <c r="O46" i="94" s="1"/>
  <c r="J15" i="94"/>
  <c r="E16" i="94"/>
  <c r="L46" i="94" s="1"/>
  <c r="R44" i="94"/>
  <c r="P44" i="94"/>
  <c r="O44" i="94"/>
  <c r="J14" i="94"/>
  <c r="Q44" i="94" s="1"/>
  <c r="R43" i="94"/>
  <c r="J13" i="94"/>
  <c r="Q43" i="94" s="1"/>
  <c r="P43" i="94"/>
  <c r="O43" i="94"/>
  <c r="N43" i="94"/>
  <c r="R42" i="94"/>
  <c r="M42" i="94"/>
  <c r="R41" i="94"/>
  <c r="J11" i="94"/>
  <c r="Q41" i="94" s="1"/>
  <c r="P41" i="94"/>
  <c r="O41" i="94"/>
  <c r="N41" i="94"/>
  <c r="M41" i="94"/>
  <c r="P40" i="94"/>
  <c r="N40" i="94"/>
  <c r="M40" i="94"/>
  <c r="R39" i="94"/>
  <c r="L39" i="94"/>
  <c r="R38" i="94"/>
  <c r="N38" i="94"/>
  <c r="M38" i="94"/>
  <c r="L38" i="94"/>
  <c r="R37" i="94"/>
  <c r="P37" i="94"/>
  <c r="M37" i="94"/>
  <c r="L37" i="94"/>
  <c r="L45" i="95"/>
  <c r="M44" i="95"/>
  <c r="L44" i="95"/>
  <c r="R43" i="95"/>
  <c r="L43" i="95"/>
  <c r="Q42" i="95"/>
  <c r="P42" i="95"/>
  <c r="O42" i="95"/>
  <c r="N42" i="95"/>
  <c r="L42" i="95"/>
  <c r="P41" i="95"/>
  <c r="L41" i="95"/>
  <c r="O40" i="95"/>
  <c r="L40" i="95"/>
  <c r="Q39" i="95"/>
  <c r="P39" i="95"/>
  <c r="O39" i="95"/>
  <c r="N39" i="95"/>
  <c r="M39" i="95"/>
  <c r="M38" i="95"/>
  <c r="L37" i="95"/>
  <c r="I16" i="95"/>
  <c r="P46" i="95" s="1"/>
  <c r="H16" i="95"/>
  <c r="O46" i="95" s="1"/>
  <c r="G16" i="95"/>
  <c r="N46" i="95" s="1"/>
  <c r="F16" i="95"/>
  <c r="M46" i="95" s="1"/>
  <c r="E16" i="95"/>
  <c r="L46" i="95" s="1"/>
  <c r="R44" i="95"/>
  <c r="J14" i="95"/>
  <c r="Q44" i="95" s="1"/>
  <c r="P44" i="95"/>
  <c r="O44" i="95"/>
  <c r="N44" i="95"/>
  <c r="P43" i="95"/>
  <c r="O43" i="95"/>
  <c r="M43" i="95"/>
  <c r="R42" i="95"/>
  <c r="M42" i="95"/>
  <c r="R41" i="95"/>
  <c r="O41" i="95"/>
  <c r="M41" i="95"/>
  <c r="R40" i="95"/>
  <c r="P40" i="95"/>
  <c r="J10" i="95"/>
  <c r="Q40" i="95" s="1"/>
  <c r="M40" i="95"/>
  <c r="R39" i="95"/>
  <c r="L39" i="95"/>
  <c r="R38" i="95"/>
  <c r="P38" i="95"/>
  <c r="O38" i="95"/>
  <c r="J8" i="95"/>
  <c r="Q38" i="95" s="1"/>
  <c r="L38" i="95"/>
  <c r="R37" i="95"/>
  <c r="P37" i="95"/>
  <c r="O37" i="95"/>
  <c r="J7" i="95"/>
  <c r="Q37" i="95" s="1"/>
  <c r="M37" i="95"/>
  <c r="P44" i="96"/>
  <c r="M44" i="96"/>
  <c r="L44" i="96"/>
  <c r="O43" i="96"/>
  <c r="L43" i="96"/>
  <c r="Q42" i="96"/>
  <c r="P42" i="96"/>
  <c r="O42" i="96"/>
  <c r="N42" i="96"/>
  <c r="L42" i="96"/>
  <c r="M41" i="96"/>
  <c r="L41" i="96"/>
  <c r="L40" i="96"/>
  <c r="Q39" i="96"/>
  <c r="P39" i="96"/>
  <c r="O39" i="96"/>
  <c r="N39" i="96"/>
  <c r="M39" i="96"/>
  <c r="R38" i="96"/>
  <c r="K16" i="96"/>
  <c r="R46" i="96" s="1"/>
  <c r="P45" i="96"/>
  <c r="G16" i="96"/>
  <c r="N46" i="96" s="1"/>
  <c r="F16" i="96"/>
  <c r="M46" i="96" s="1"/>
  <c r="E16" i="96"/>
  <c r="L46" i="96" s="1"/>
  <c r="R44" i="96"/>
  <c r="O44" i="96"/>
  <c r="R43" i="96"/>
  <c r="J13" i="96"/>
  <c r="Q43" i="96" s="1"/>
  <c r="P43" i="96"/>
  <c r="N43" i="96"/>
  <c r="M43" i="96"/>
  <c r="R42" i="96"/>
  <c r="M42" i="96"/>
  <c r="R41" i="96"/>
  <c r="J11" i="96"/>
  <c r="Q41" i="96" s="1"/>
  <c r="P41" i="96"/>
  <c r="O41" i="96"/>
  <c r="N41" i="96"/>
  <c r="R40" i="96"/>
  <c r="J10" i="96"/>
  <c r="Q40" i="96" s="1"/>
  <c r="P40" i="96"/>
  <c r="O40" i="96"/>
  <c r="N40" i="96"/>
  <c r="M40" i="96"/>
  <c r="R39" i="96"/>
  <c r="L39" i="96"/>
  <c r="J8" i="96"/>
  <c r="Q38" i="96" s="1"/>
  <c r="P38" i="96"/>
  <c r="O38" i="96"/>
  <c r="N38" i="96"/>
  <c r="M38" i="96"/>
  <c r="L38" i="96"/>
  <c r="R37" i="96"/>
  <c r="O37" i="96"/>
  <c r="N37" i="96"/>
  <c r="M37" i="96"/>
  <c r="L37" i="96"/>
  <c r="N45" i="97"/>
  <c r="M44" i="97"/>
  <c r="L44" i="97"/>
  <c r="L43" i="97"/>
  <c r="Q42" i="97"/>
  <c r="P42" i="97"/>
  <c r="O42" i="97"/>
  <c r="N42" i="97"/>
  <c r="L42" i="97"/>
  <c r="R41" i="97"/>
  <c r="L41" i="97"/>
  <c r="L40" i="97"/>
  <c r="Q39" i="97"/>
  <c r="P39" i="97"/>
  <c r="O39" i="97"/>
  <c r="N39" i="97"/>
  <c r="M39" i="97"/>
  <c r="O38" i="97"/>
  <c r="N37" i="97"/>
  <c r="M46" i="97"/>
  <c r="R46" i="97"/>
  <c r="P46" i="97"/>
  <c r="O46" i="97"/>
  <c r="M45" i="97"/>
  <c r="R44" i="97"/>
  <c r="P44" i="97"/>
  <c r="O44" i="97"/>
  <c r="Q44" i="97"/>
  <c r="R43" i="97"/>
  <c r="P43" i="97"/>
  <c r="O43" i="97"/>
  <c r="N43" i="97"/>
  <c r="M43" i="97"/>
  <c r="R42" i="97"/>
  <c r="M42" i="97"/>
  <c r="P41" i="97"/>
  <c r="O41" i="97"/>
  <c r="N41" i="97"/>
  <c r="M41" i="97"/>
  <c r="R40" i="97"/>
  <c r="P40" i="97"/>
  <c r="O40" i="97"/>
  <c r="M40" i="97"/>
  <c r="R39" i="97"/>
  <c r="L39" i="97"/>
  <c r="R38" i="97"/>
  <c r="P38" i="97"/>
  <c r="M38" i="97"/>
  <c r="L38" i="97"/>
  <c r="R37" i="97"/>
  <c r="Q37" i="97"/>
  <c r="P37" i="97"/>
  <c r="O37" i="97"/>
  <c r="M37" i="97"/>
  <c r="L37" i="97"/>
  <c r="R44" i="98"/>
  <c r="M44" i="98"/>
  <c r="L44" i="98"/>
  <c r="L43" i="98"/>
  <c r="Q42" i="98"/>
  <c r="P42" i="98"/>
  <c r="O42" i="98"/>
  <c r="N42" i="98"/>
  <c r="L42" i="98"/>
  <c r="O41" i="98"/>
  <c r="L41" i="98"/>
  <c r="N40" i="98"/>
  <c r="L40" i="98"/>
  <c r="Q39" i="98"/>
  <c r="P39" i="98"/>
  <c r="O39" i="98"/>
  <c r="N39" i="98"/>
  <c r="M39" i="98"/>
  <c r="L38" i="98"/>
  <c r="R45" i="98"/>
  <c r="J15" i="98"/>
  <c r="I16" i="98"/>
  <c r="P46" i="98" s="1"/>
  <c r="H16" i="98"/>
  <c r="O46" i="98" s="1"/>
  <c r="G16" i="98"/>
  <c r="N46" i="98" s="1"/>
  <c r="F16" i="98"/>
  <c r="M46" i="98" s="1"/>
  <c r="L45" i="98"/>
  <c r="P44" i="98"/>
  <c r="O44" i="98"/>
  <c r="N44" i="98"/>
  <c r="R43" i="98"/>
  <c r="P43" i="98"/>
  <c r="O43" i="98"/>
  <c r="N43" i="98"/>
  <c r="M43" i="98"/>
  <c r="R42" i="98"/>
  <c r="M42" i="98"/>
  <c r="R41" i="98"/>
  <c r="P41" i="98"/>
  <c r="J11" i="98"/>
  <c r="Q41" i="98" s="1"/>
  <c r="M41" i="98"/>
  <c r="R40" i="98"/>
  <c r="P40" i="98"/>
  <c r="J10" i="98"/>
  <c r="Q40" i="98" s="1"/>
  <c r="M40" i="98"/>
  <c r="R39" i="98"/>
  <c r="L39" i="98"/>
  <c r="R38" i="98"/>
  <c r="J8" i="98"/>
  <c r="Q38" i="98" s="1"/>
  <c r="O38" i="98"/>
  <c r="N38" i="98"/>
  <c r="M38" i="98"/>
  <c r="R37" i="98"/>
  <c r="P37" i="98"/>
  <c r="O37" i="98"/>
  <c r="N37" i="98"/>
  <c r="M37" i="98"/>
  <c r="E16" i="98"/>
  <c r="L46" i="98" s="1"/>
  <c r="P45" i="99"/>
  <c r="M44" i="99"/>
  <c r="L44" i="99"/>
  <c r="L43" i="99"/>
  <c r="Q42" i="99"/>
  <c r="P42" i="99"/>
  <c r="O42" i="99"/>
  <c r="N42" i="99"/>
  <c r="L42" i="99"/>
  <c r="L41" i="99"/>
  <c r="L40" i="99"/>
  <c r="Q39" i="99"/>
  <c r="P39" i="99"/>
  <c r="O39" i="99"/>
  <c r="N39" i="99"/>
  <c r="M39" i="99"/>
  <c r="M45" i="99"/>
  <c r="L45" i="99"/>
  <c r="R44" i="99"/>
  <c r="P44" i="99"/>
  <c r="O44" i="99"/>
  <c r="R43" i="99"/>
  <c r="P43" i="99"/>
  <c r="O43" i="99"/>
  <c r="N43" i="99"/>
  <c r="M43" i="99"/>
  <c r="R42" i="99"/>
  <c r="M42" i="99"/>
  <c r="R41" i="99"/>
  <c r="P41" i="99"/>
  <c r="O41" i="99"/>
  <c r="N41" i="99"/>
  <c r="M41" i="99"/>
  <c r="R40" i="99"/>
  <c r="P40" i="99"/>
  <c r="O40" i="99"/>
  <c r="M40" i="99"/>
  <c r="R39" i="99"/>
  <c r="L39" i="99"/>
  <c r="R38" i="99"/>
  <c r="P38" i="99"/>
  <c r="O38" i="99"/>
  <c r="M38" i="99"/>
  <c r="L38" i="99"/>
  <c r="R37" i="99"/>
  <c r="P37" i="99"/>
  <c r="O37" i="99"/>
  <c r="N37" i="99"/>
  <c r="R45" i="100"/>
  <c r="N45" i="100"/>
  <c r="M45" i="100"/>
  <c r="R44" i="100"/>
  <c r="M44" i="100"/>
  <c r="L44" i="100"/>
  <c r="L43" i="100"/>
  <c r="Q42" i="100"/>
  <c r="P42" i="100"/>
  <c r="O42" i="100"/>
  <c r="N42" i="100"/>
  <c r="L42" i="100"/>
  <c r="R41" i="100"/>
  <c r="N41" i="100"/>
  <c r="L41" i="100"/>
  <c r="P40" i="100"/>
  <c r="L40" i="100"/>
  <c r="Q39" i="100"/>
  <c r="P39" i="100"/>
  <c r="O39" i="100"/>
  <c r="N39" i="100"/>
  <c r="M39" i="100"/>
  <c r="O38" i="100"/>
  <c r="L38" i="100"/>
  <c r="R37" i="100"/>
  <c r="N37" i="100"/>
  <c r="J15" i="100"/>
  <c r="H16" i="100"/>
  <c r="O46" i="100" s="1"/>
  <c r="L45" i="100"/>
  <c r="P44" i="100"/>
  <c r="O44" i="100"/>
  <c r="N44" i="100"/>
  <c r="R43" i="100"/>
  <c r="P43" i="100"/>
  <c r="N43" i="100"/>
  <c r="M43" i="100"/>
  <c r="R42" i="100"/>
  <c r="M42" i="100"/>
  <c r="P41" i="100"/>
  <c r="O41" i="100"/>
  <c r="M41" i="100"/>
  <c r="R40" i="100"/>
  <c r="O40" i="100"/>
  <c r="M40" i="100"/>
  <c r="R39" i="100"/>
  <c r="L39" i="100"/>
  <c r="R38" i="100"/>
  <c r="P38" i="100"/>
  <c r="M38" i="100"/>
  <c r="K16" i="100"/>
  <c r="R46" i="100" s="1"/>
  <c r="J7" i="100"/>
  <c r="Q37" i="100" s="1"/>
  <c r="P37" i="100"/>
  <c r="O37" i="100"/>
  <c r="G16" i="100"/>
  <c r="N46" i="100" s="1"/>
  <c r="R45" i="101"/>
  <c r="P45" i="101"/>
  <c r="O45" i="101"/>
  <c r="R44" i="101"/>
  <c r="N44" i="101"/>
  <c r="M44" i="101"/>
  <c r="L44" i="101"/>
  <c r="P43" i="101"/>
  <c r="N43" i="101"/>
  <c r="M43" i="101"/>
  <c r="L43" i="101"/>
  <c r="Q42" i="101"/>
  <c r="P42" i="101"/>
  <c r="O42" i="101"/>
  <c r="N42" i="101"/>
  <c r="M42" i="101"/>
  <c r="L42" i="101"/>
  <c r="O41" i="101"/>
  <c r="N41" i="101"/>
  <c r="L41" i="101"/>
  <c r="N40" i="101"/>
  <c r="M40" i="101"/>
  <c r="L40" i="101"/>
  <c r="R39" i="101"/>
  <c r="Q39" i="101"/>
  <c r="P39" i="101"/>
  <c r="O39" i="101"/>
  <c r="N39" i="101"/>
  <c r="M39" i="101"/>
  <c r="P38" i="101"/>
  <c r="L38" i="101"/>
  <c r="P37" i="101"/>
  <c r="G16" i="101"/>
  <c r="N46" i="101" s="1"/>
  <c r="I16" i="101"/>
  <c r="P46" i="101" s="1"/>
  <c r="N45" i="101"/>
  <c r="E16" i="101"/>
  <c r="L46" i="101" s="1"/>
  <c r="P44" i="101"/>
  <c r="R43" i="101"/>
  <c r="J13" i="101"/>
  <c r="Q43" i="101" s="1"/>
  <c r="O43" i="101"/>
  <c r="R42" i="101"/>
  <c r="R41" i="101"/>
  <c r="J11" i="101"/>
  <c r="Q41" i="101" s="1"/>
  <c r="P41" i="101"/>
  <c r="M41" i="101"/>
  <c r="R40" i="101"/>
  <c r="P40" i="101"/>
  <c r="O40" i="101"/>
  <c r="J10" i="101"/>
  <c r="Q40" i="101" s="1"/>
  <c r="L39" i="101"/>
  <c r="R38" i="101"/>
  <c r="O38" i="101"/>
  <c r="N38" i="101"/>
  <c r="M38" i="101"/>
  <c r="R37" i="101"/>
  <c r="J7" i="101"/>
  <c r="Q37" i="101" s="1"/>
  <c r="O37" i="101"/>
  <c r="N37" i="101"/>
  <c r="M37" i="101"/>
  <c r="L37" i="101"/>
  <c r="P45" i="102"/>
  <c r="O45" i="102"/>
  <c r="L45" i="102"/>
  <c r="O44" i="102"/>
  <c r="N44" i="102"/>
  <c r="M44" i="102"/>
  <c r="L44" i="102"/>
  <c r="M43" i="102"/>
  <c r="L43" i="102"/>
  <c r="R42" i="102"/>
  <c r="Q42" i="102"/>
  <c r="P42" i="102"/>
  <c r="O42" i="102"/>
  <c r="N42" i="102"/>
  <c r="M42" i="102"/>
  <c r="L42" i="102"/>
  <c r="P41" i="102"/>
  <c r="L41" i="102"/>
  <c r="R40" i="102"/>
  <c r="P40" i="102"/>
  <c r="L40" i="102"/>
  <c r="Q39" i="102"/>
  <c r="P39" i="102"/>
  <c r="O39" i="102"/>
  <c r="N39" i="102"/>
  <c r="M39" i="102"/>
  <c r="N38" i="102"/>
  <c r="P37" i="102"/>
  <c r="M37" i="102"/>
  <c r="I16" i="102"/>
  <c r="P46" i="102" s="1"/>
  <c r="R44" i="102"/>
  <c r="J14" i="102"/>
  <c r="Q44" i="102" s="1"/>
  <c r="P44" i="102"/>
  <c r="R43" i="102"/>
  <c r="J13" i="102"/>
  <c r="Q43" i="102" s="1"/>
  <c r="P43" i="102"/>
  <c r="O43" i="102"/>
  <c r="N43" i="102"/>
  <c r="R41" i="102"/>
  <c r="J11" i="102"/>
  <c r="Q41" i="102" s="1"/>
  <c r="O41" i="102"/>
  <c r="N41" i="102"/>
  <c r="M41" i="102"/>
  <c r="N40" i="102"/>
  <c r="M40" i="102"/>
  <c r="R39" i="102"/>
  <c r="L39" i="102"/>
  <c r="R38" i="102"/>
  <c r="P38" i="102"/>
  <c r="M38" i="102"/>
  <c r="L38" i="102"/>
  <c r="R37" i="102"/>
  <c r="H16" i="102"/>
  <c r="O46" i="102" s="1"/>
  <c r="E16" i="102"/>
  <c r="L46" i="102" s="1"/>
  <c r="M45" i="103"/>
  <c r="L45" i="103"/>
  <c r="P44" i="103"/>
  <c r="M44" i="103"/>
  <c r="L44" i="103"/>
  <c r="R43" i="103"/>
  <c r="P43" i="103"/>
  <c r="O43" i="103"/>
  <c r="L43" i="103"/>
  <c r="R42" i="103"/>
  <c r="Q42" i="103"/>
  <c r="P42" i="103"/>
  <c r="O42" i="103"/>
  <c r="N42" i="103"/>
  <c r="L42" i="103"/>
  <c r="P41" i="103"/>
  <c r="N41" i="103"/>
  <c r="M41" i="103"/>
  <c r="L41" i="103"/>
  <c r="P40" i="103"/>
  <c r="O40" i="103"/>
  <c r="L40" i="103"/>
  <c r="Q39" i="103"/>
  <c r="P39" i="103"/>
  <c r="O39" i="103"/>
  <c r="N39" i="103"/>
  <c r="M39" i="103"/>
  <c r="L39" i="103"/>
  <c r="N38" i="103"/>
  <c r="R37" i="103"/>
  <c r="M37" i="103"/>
  <c r="E16" i="103"/>
  <c r="L46" i="103" s="1"/>
  <c r="K16" i="103"/>
  <c r="R46" i="103" s="1"/>
  <c r="G16" i="103"/>
  <c r="N46" i="103" s="1"/>
  <c r="F16" i="103"/>
  <c r="M46" i="103" s="1"/>
  <c r="R44" i="103"/>
  <c r="O44" i="103"/>
  <c r="M43" i="103"/>
  <c r="M42" i="103"/>
  <c r="R41" i="103"/>
  <c r="O41" i="103"/>
  <c r="R40" i="103"/>
  <c r="J10" i="103"/>
  <c r="Q40" i="103" s="1"/>
  <c r="N40" i="103"/>
  <c r="M40" i="103"/>
  <c r="R39" i="103"/>
  <c r="R38" i="103"/>
  <c r="J8" i="103"/>
  <c r="Q38" i="103" s="1"/>
  <c r="P38" i="103"/>
  <c r="O38" i="103"/>
  <c r="M38" i="103"/>
  <c r="L38" i="103"/>
  <c r="J7" i="103"/>
  <c r="Q37" i="103" s="1"/>
  <c r="P37" i="103"/>
  <c r="O37" i="103"/>
  <c r="N37" i="103"/>
  <c r="L37" i="103"/>
  <c r="R45" i="104"/>
  <c r="O45" i="104"/>
  <c r="N45" i="104"/>
  <c r="P44" i="104"/>
  <c r="M44" i="104"/>
  <c r="L44" i="104"/>
  <c r="P43" i="104"/>
  <c r="O43" i="104"/>
  <c r="M43" i="104"/>
  <c r="L43" i="104"/>
  <c r="Q42" i="104"/>
  <c r="P42" i="104"/>
  <c r="O42" i="104"/>
  <c r="N42" i="104"/>
  <c r="L42" i="104"/>
  <c r="R41" i="104"/>
  <c r="N41" i="104"/>
  <c r="M41" i="104"/>
  <c r="L41" i="104"/>
  <c r="M40" i="104"/>
  <c r="L40" i="104"/>
  <c r="Q39" i="104"/>
  <c r="P39" i="104"/>
  <c r="O39" i="104"/>
  <c r="N39" i="104"/>
  <c r="M39" i="104"/>
  <c r="L39" i="104"/>
  <c r="P38" i="104"/>
  <c r="O38" i="104"/>
  <c r="R37" i="104"/>
  <c r="O37" i="104"/>
  <c r="G16" i="104"/>
  <c r="N46" i="104" s="1"/>
  <c r="F16" i="104"/>
  <c r="M46" i="104" s="1"/>
  <c r="K16" i="104"/>
  <c r="R46" i="104" s="1"/>
  <c r="P45" i="104"/>
  <c r="H16" i="104"/>
  <c r="O46" i="104" s="1"/>
  <c r="M45" i="104"/>
  <c r="R44" i="104"/>
  <c r="O44" i="104"/>
  <c r="J14" i="104"/>
  <c r="Q44" i="104" s="1"/>
  <c r="R43" i="104"/>
  <c r="J13" i="104"/>
  <c r="Q43" i="104" s="1"/>
  <c r="N43" i="104"/>
  <c r="R42" i="104"/>
  <c r="M42" i="104"/>
  <c r="P41" i="104"/>
  <c r="O41" i="104"/>
  <c r="R40" i="104"/>
  <c r="P40" i="104"/>
  <c r="O40" i="104"/>
  <c r="N40" i="104"/>
  <c r="R39" i="104"/>
  <c r="R38" i="104"/>
  <c r="N38" i="104"/>
  <c r="M38" i="104"/>
  <c r="L38" i="104"/>
  <c r="P37" i="104"/>
  <c r="N37" i="104"/>
  <c r="M37" i="104"/>
  <c r="L37" i="104"/>
  <c r="O45" i="105"/>
  <c r="N45" i="105"/>
  <c r="L45" i="105"/>
  <c r="R44" i="105"/>
  <c r="N44" i="105"/>
  <c r="M44" i="105"/>
  <c r="L44" i="105"/>
  <c r="R43" i="105"/>
  <c r="L43" i="105"/>
  <c r="Q42" i="105"/>
  <c r="P42" i="105"/>
  <c r="O42" i="105"/>
  <c r="N42" i="105"/>
  <c r="L42" i="105"/>
  <c r="R41" i="105"/>
  <c r="O41" i="105"/>
  <c r="L41" i="105"/>
  <c r="R40" i="105"/>
  <c r="L40" i="105"/>
  <c r="Q39" i="105"/>
  <c r="P39" i="105"/>
  <c r="O39" i="105"/>
  <c r="N39" i="105"/>
  <c r="M39" i="105"/>
  <c r="P38" i="105"/>
  <c r="O38" i="105"/>
  <c r="M38" i="105"/>
  <c r="O37" i="105"/>
  <c r="L37" i="105"/>
  <c r="K16" i="105"/>
  <c r="R46" i="105" s="1"/>
  <c r="R45" i="105"/>
  <c r="J15" i="105"/>
  <c r="I16" i="105"/>
  <c r="P46" i="105" s="1"/>
  <c r="H16" i="105"/>
  <c r="O46" i="105" s="1"/>
  <c r="E16" i="105"/>
  <c r="L46" i="105" s="1"/>
  <c r="J14" i="105"/>
  <c r="Q44" i="105" s="1"/>
  <c r="P44" i="105"/>
  <c r="O44" i="105"/>
  <c r="J13" i="105"/>
  <c r="Q43" i="105" s="1"/>
  <c r="P43" i="105"/>
  <c r="O43" i="105"/>
  <c r="N43" i="105"/>
  <c r="M43" i="105"/>
  <c r="R42" i="105"/>
  <c r="M42" i="105"/>
  <c r="J11" i="105"/>
  <c r="Q41" i="105" s="1"/>
  <c r="P41" i="105"/>
  <c r="N41" i="105"/>
  <c r="M41" i="105"/>
  <c r="P40" i="105"/>
  <c r="O40" i="105"/>
  <c r="M40" i="105"/>
  <c r="R39" i="105"/>
  <c r="L39" i="105"/>
  <c r="R38" i="105"/>
  <c r="L38" i="105"/>
  <c r="R37" i="105"/>
  <c r="P37" i="105"/>
  <c r="J7" i="105"/>
  <c r="Q37" i="105" s="1"/>
  <c r="M37" i="105"/>
  <c r="P45" i="106"/>
  <c r="L45" i="106"/>
  <c r="R44" i="106"/>
  <c r="O44" i="106"/>
  <c r="M44" i="106"/>
  <c r="L44" i="106"/>
  <c r="O43" i="106"/>
  <c r="N43" i="106"/>
  <c r="L43" i="106"/>
  <c r="Q42" i="106"/>
  <c r="P42" i="106"/>
  <c r="O42" i="106"/>
  <c r="N42" i="106"/>
  <c r="L42" i="106"/>
  <c r="P41" i="106"/>
  <c r="O41" i="106"/>
  <c r="L41" i="106"/>
  <c r="O40" i="106"/>
  <c r="N40" i="106"/>
  <c r="L40" i="106"/>
  <c r="Q39" i="106"/>
  <c r="P39" i="106"/>
  <c r="O39" i="106"/>
  <c r="N39" i="106"/>
  <c r="M39" i="106"/>
  <c r="R38" i="106"/>
  <c r="M38" i="106"/>
  <c r="L38" i="106"/>
  <c r="L37" i="106"/>
  <c r="R45" i="106"/>
  <c r="J15" i="106"/>
  <c r="O45" i="106"/>
  <c r="F16" i="106"/>
  <c r="M46" i="106" s="1"/>
  <c r="E16" i="106"/>
  <c r="L46" i="106" s="1"/>
  <c r="J14" i="106"/>
  <c r="Q44" i="106" s="1"/>
  <c r="N44" i="106"/>
  <c r="R43" i="106"/>
  <c r="P43" i="106"/>
  <c r="J13" i="106"/>
  <c r="Q43" i="106" s="1"/>
  <c r="M43" i="106"/>
  <c r="R42" i="106"/>
  <c r="M42" i="106"/>
  <c r="R41" i="106"/>
  <c r="M41" i="106"/>
  <c r="R40" i="106"/>
  <c r="J10" i="106"/>
  <c r="Q40" i="106" s="1"/>
  <c r="P40" i="106"/>
  <c r="M40" i="106"/>
  <c r="R39" i="106"/>
  <c r="L39" i="106"/>
  <c r="J8" i="106"/>
  <c r="Q38" i="106" s="1"/>
  <c r="P38" i="106"/>
  <c r="O38" i="106"/>
  <c r="N38" i="106"/>
  <c r="R37" i="106"/>
  <c r="P37" i="106"/>
  <c r="N37" i="106"/>
  <c r="M37" i="106"/>
  <c r="P45" i="107"/>
  <c r="M45" i="107"/>
  <c r="P44" i="107"/>
  <c r="O44" i="107"/>
  <c r="M44" i="107"/>
  <c r="L44" i="107"/>
  <c r="O43" i="107"/>
  <c r="N43" i="107"/>
  <c r="L43" i="107"/>
  <c r="R42" i="107"/>
  <c r="Q42" i="107"/>
  <c r="P42" i="107"/>
  <c r="O42" i="107"/>
  <c r="N42" i="107"/>
  <c r="M42" i="107"/>
  <c r="L42" i="107"/>
  <c r="M41" i="107"/>
  <c r="L41" i="107"/>
  <c r="L40" i="107"/>
  <c r="R39" i="107"/>
  <c r="Q39" i="107"/>
  <c r="P39" i="107"/>
  <c r="O39" i="107"/>
  <c r="N39" i="107"/>
  <c r="M39" i="107"/>
  <c r="R38" i="107"/>
  <c r="O38" i="107"/>
  <c r="N37" i="107"/>
  <c r="M37" i="107"/>
  <c r="H16" i="107"/>
  <c r="O46" i="107" s="1"/>
  <c r="F16" i="107"/>
  <c r="M46" i="107" s="1"/>
  <c r="K16" i="107"/>
  <c r="R46" i="107" s="1"/>
  <c r="O45" i="107"/>
  <c r="R44" i="107"/>
  <c r="R43" i="107"/>
  <c r="P43" i="107"/>
  <c r="J13" i="107"/>
  <c r="Q43" i="107" s="1"/>
  <c r="M43" i="107"/>
  <c r="R41" i="107"/>
  <c r="P41" i="107"/>
  <c r="O41" i="107"/>
  <c r="N41" i="107"/>
  <c r="R40" i="107"/>
  <c r="P40" i="107"/>
  <c r="O40" i="107"/>
  <c r="N40" i="107"/>
  <c r="M40" i="107"/>
  <c r="L39" i="107"/>
  <c r="P38" i="107"/>
  <c r="N38" i="107"/>
  <c r="M38" i="107"/>
  <c r="L38" i="107"/>
  <c r="R37" i="107"/>
  <c r="O37" i="107"/>
  <c r="L37" i="107"/>
  <c r="R45" i="108"/>
  <c r="N45" i="108"/>
  <c r="M44" i="108"/>
  <c r="L44" i="108"/>
  <c r="L43" i="108"/>
  <c r="R42" i="108"/>
  <c r="Q42" i="108"/>
  <c r="P42" i="108"/>
  <c r="O42" i="108"/>
  <c r="N42" i="108"/>
  <c r="L42" i="108"/>
  <c r="R41" i="108"/>
  <c r="O41" i="108"/>
  <c r="L41" i="108"/>
  <c r="M40" i="108"/>
  <c r="L40" i="108"/>
  <c r="Q39" i="108"/>
  <c r="P39" i="108"/>
  <c r="O39" i="108"/>
  <c r="N39" i="108"/>
  <c r="M39" i="108"/>
  <c r="L39" i="108"/>
  <c r="O38" i="108"/>
  <c r="F16" i="108"/>
  <c r="M46" i="108" s="1"/>
  <c r="K16" i="108"/>
  <c r="R46" i="108" s="1"/>
  <c r="H16" i="108"/>
  <c r="O46" i="108" s="1"/>
  <c r="M45" i="108"/>
  <c r="R44" i="108"/>
  <c r="P44" i="108"/>
  <c r="O44" i="108"/>
  <c r="N44" i="108"/>
  <c r="R43" i="108"/>
  <c r="J13" i="108"/>
  <c r="Q43" i="108" s="1"/>
  <c r="P43" i="108"/>
  <c r="O43" i="108"/>
  <c r="N43" i="108"/>
  <c r="M43" i="108"/>
  <c r="M42" i="108"/>
  <c r="J11" i="108"/>
  <c r="Q41" i="108" s="1"/>
  <c r="P41" i="108"/>
  <c r="N41" i="108"/>
  <c r="M41" i="108"/>
  <c r="R40" i="108"/>
  <c r="P40" i="108"/>
  <c r="O40" i="108"/>
  <c r="J10" i="108"/>
  <c r="Q40" i="108" s="1"/>
  <c r="R39" i="108"/>
  <c r="R38" i="108"/>
  <c r="P38" i="108"/>
  <c r="M38" i="108"/>
  <c r="L38" i="108"/>
  <c r="R37" i="108"/>
  <c r="P37" i="108"/>
  <c r="O37" i="108"/>
  <c r="M37" i="108"/>
  <c r="L37" i="108"/>
  <c r="N45" i="109"/>
  <c r="L45" i="109"/>
  <c r="R44" i="109"/>
  <c r="M44" i="109"/>
  <c r="L44" i="109"/>
  <c r="R43" i="109"/>
  <c r="L43" i="109"/>
  <c r="Q42" i="109"/>
  <c r="P42" i="109"/>
  <c r="O42" i="109"/>
  <c r="N42" i="109"/>
  <c r="L42" i="109"/>
  <c r="R41" i="109"/>
  <c r="P41" i="109"/>
  <c r="O41" i="109"/>
  <c r="L41" i="109"/>
  <c r="O40" i="109"/>
  <c r="N40" i="109"/>
  <c r="L40" i="109"/>
  <c r="Q39" i="109"/>
  <c r="P39" i="109"/>
  <c r="O39" i="109"/>
  <c r="N39" i="109"/>
  <c r="M39" i="109"/>
  <c r="O38" i="109"/>
  <c r="M38" i="109"/>
  <c r="N37" i="109"/>
  <c r="L37" i="109"/>
  <c r="K16" i="109"/>
  <c r="R46" i="109" s="1"/>
  <c r="R45" i="109"/>
  <c r="J15" i="109"/>
  <c r="P45" i="109"/>
  <c r="H16" i="109"/>
  <c r="O46" i="109" s="1"/>
  <c r="G16" i="109"/>
  <c r="N46" i="109" s="1"/>
  <c r="M45" i="109"/>
  <c r="E16" i="109"/>
  <c r="L46" i="109" s="1"/>
  <c r="P44" i="109"/>
  <c r="O44" i="109"/>
  <c r="N44" i="109"/>
  <c r="P43" i="109"/>
  <c r="O43" i="109"/>
  <c r="M43" i="109"/>
  <c r="R42" i="109"/>
  <c r="M42" i="109"/>
  <c r="M41" i="109"/>
  <c r="R40" i="109"/>
  <c r="P40" i="109"/>
  <c r="J10" i="109"/>
  <c r="Q40" i="109" s="1"/>
  <c r="M40" i="109"/>
  <c r="R39" i="109"/>
  <c r="L39" i="109"/>
  <c r="R38" i="109"/>
  <c r="P38" i="109"/>
  <c r="J8" i="109"/>
  <c r="Q38" i="109" s="1"/>
  <c r="L38" i="109"/>
  <c r="R37" i="109"/>
  <c r="I16" i="109"/>
  <c r="P46" i="109" s="1"/>
  <c r="O37" i="109"/>
  <c r="J7" i="109"/>
  <c r="Q37" i="109" s="1"/>
  <c r="F16" i="109"/>
  <c r="M46" i="109" s="1"/>
  <c r="P45" i="110"/>
  <c r="R44" i="110"/>
  <c r="P44" i="110"/>
  <c r="O44" i="110"/>
  <c r="M44" i="110"/>
  <c r="L44" i="110"/>
  <c r="O43" i="110"/>
  <c r="N43" i="110"/>
  <c r="L43" i="110"/>
  <c r="Q42" i="110"/>
  <c r="P42" i="110"/>
  <c r="O42" i="110"/>
  <c r="N42" i="110"/>
  <c r="M42" i="110"/>
  <c r="L42" i="110"/>
  <c r="O41" i="110"/>
  <c r="M41" i="110"/>
  <c r="L41" i="110"/>
  <c r="N40" i="110"/>
  <c r="L40" i="110"/>
  <c r="R39" i="110"/>
  <c r="Q39" i="110"/>
  <c r="P39" i="110"/>
  <c r="O39" i="110"/>
  <c r="N39" i="110"/>
  <c r="M39" i="110"/>
  <c r="R38" i="110"/>
  <c r="L38" i="110"/>
  <c r="P37" i="110"/>
  <c r="R45" i="110"/>
  <c r="O45" i="110"/>
  <c r="F16" i="110"/>
  <c r="M46" i="110" s="1"/>
  <c r="E16" i="110"/>
  <c r="L46" i="110" s="1"/>
  <c r="R43" i="110"/>
  <c r="P43" i="110"/>
  <c r="J13" i="110"/>
  <c r="Q43" i="110" s="1"/>
  <c r="M43" i="110"/>
  <c r="R42" i="110"/>
  <c r="R41" i="110"/>
  <c r="P41" i="110"/>
  <c r="J11" i="110"/>
  <c r="Q41" i="110" s="1"/>
  <c r="N41" i="110"/>
  <c r="R40" i="110"/>
  <c r="J10" i="110"/>
  <c r="Q40" i="110" s="1"/>
  <c r="P40" i="110"/>
  <c r="O40" i="110"/>
  <c r="M40" i="110"/>
  <c r="L39" i="110"/>
  <c r="J8" i="110"/>
  <c r="Q38" i="110" s="1"/>
  <c r="P38" i="110"/>
  <c r="O38" i="110"/>
  <c r="N38" i="110"/>
  <c r="M38" i="110"/>
  <c r="K16" i="110"/>
  <c r="R46" i="110" s="1"/>
  <c r="I16" i="110"/>
  <c r="P46" i="110" s="1"/>
  <c r="O37" i="110"/>
  <c r="N37" i="110"/>
  <c r="M37" i="110"/>
  <c r="L37" i="110"/>
  <c r="N45" i="111"/>
  <c r="M45" i="111"/>
  <c r="M44" i="111"/>
  <c r="L44" i="111"/>
  <c r="L43" i="111"/>
  <c r="R42" i="111"/>
  <c r="Q42" i="111"/>
  <c r="P42" i="111"/>
  <c r="O42" i="111"/>
  <c r="N42" i="111"/>
  <c r="L42" i="111"/>
  <c r="R41" i="111"/>
  <c r="L41" i="111"/>
  <c r="P40" i="111"/>
  <c r="L40" i="111"/>
  <c r="Q39" i="111"/>
  <c r="P39" i="111"/>
  <c r="O39" i="111"/>
  <c r="N39" i="111"/>
  <c r="M39" i="111"/>
  <c r="O38" i="111"/>
  <c r="N38" i="111"/>
  <c r="N37" i="111"/>
  <c r="F16" i="111"/>
  <c r="M46" i="111" s="1"/>
  <c r="K16" i="111"/>
  <c r="R46" i="111" s="1"/>
  <c r="J15" i="111"/>
  <c r="I16" i="111"/>
  <c r="P46" i="111" s="1"/>
  <c r="H16" i="111"/>
  <c r="O46" i="111" s="1"/>
  <c r="G16" i="111"/>
  <c r="N46" i="111" s="1"/>
  <c r="L45" i="111"/>
  <c r="R44" i="111"/>
  <c r="P44" i="111"/>
  <c r="O44" i="111"/>
  <c r="J14" i="111"/>
  <c r="Q44" i="111" s="1"/>
  <c r="R43" i="111"/>
  <c r="P43" i="111"/>
  <c r="N43" i="111"/>
  <c r="M43" i="111"/>
  <c r="M42" i="111"/>
  <c r="P41" i="111"/>
  <c r="N41" i="111"/>
  <c r="M41" i="111"/>
  <c r="R40" i="111"/>
  <c r="O40" i="111"/>
  <c r="M40" i="111"/>
  <c r="R39" i="111"/>
  <c r="L39" i="111"/>
  <c r="R38" i="111"/>
  <c r="P38" i="111"/>
  <c r="J8" i="111"/>
  <c r="Q38" i="111" s="1"/>
  <c r="M38" i="111"/>
  <c r="L38" i="111"/>
  <c r="R37" i="111"/>
  <c r="P37" i="111"/>
  <c r="O37" i="111"/>
  <c r="J7" i="111"/>
  <c r="Q37" i="111" s="1"/>
  <c r="M37" i="111"/>
  <c r="L37" i="111"/>
  <c r="R45" i="112"/>
  <c r="R44" i="112"/>
  <c r="M44" i="112"/>
  <c r="L44" i="112"/>
  <c r="P43" i="112"/>
  <c r="L43" i="112"/>
  <c r="Q42" i="112"/>
  <c r="P42" i="112"/>
  <c r="O42" i="112"/>
  <c r="N42" i="112"/>
  <c r="L42" i="112"/>
  <c r="O41" i="112"/>
  <c r="N41" i="112"/>
  <c r="L41" i="112"/>
  <c r="N40" i="112"/>
  <c r="M40" i="112"/>
  <c r="L40" i="112"/>
  <c r="Q39" i="112"/>
  <c r="P39" i="112"/>
  <c r="O39" i="112"/>
  <c r="N39" i="112"/>
  <c r="M39" i="112"/>
  <c r="L39" i="112"/>
  <c r="L38" i="112"/>
  <c r="J15" i="112"/>
  <c r="Q45" i="112" s="1"/>
  <c r="H16" i="112"/>
  <c r="O46" i="112" s="1"/>
  <c r="G16" i="112"/>
  <c r="N46" i="112" s="1"/>
  <c r="F16" i="112"/>
  <c r="M46" i="112" s="1"/>
  <c r="E16" i="112"/>
  <c r="L46" i="112" s="1"/>
  <c r="P44" i="112"/>
  <c r="N44" i="112"/>
  <c r="R43" i="112"/>
  <c r="O43" i="112"/>
  <c r="N43" i="112"/>
  <c r="M43" i="112"/>
  <c r="R42" i="112"/>
  <c r="M42" i="112"/>
  <c r="R41" i="112"/>
  <c r="P41" i="112"/>
  <c r="J11" i="112"/>
  <c r="Q41" i="112" s="1"/>
  <c r="M41" i="112"/>
  <c r="R40" i="112"/>
  <c r="P40" i="112"/>
  <c r="O40" i="112"/>
  <c r="J10" i="112"/>
  <c r="Q40" i="112" s="1"/>
  <c r="R39" i="112"/>
  <c r="R38" i="112"/>
  <c r="P38" i="112"/>
  <c r="J8" i="112"/>
  <c r="Q38" i="112" s="1"/>
  <c r="N38" i="112"/>
  <c r="M38" i="112"/>
  <c r="R37" i="112"/>
  <c r="J7" i="112"/>
  <c r="Q37" i="112" s="1"/>
  <c r="P37" i="112"/>
  <c r="O37" i="112"/>
  <c r="N37" i="112"/>
  <c r="M37" i="112"/>
  <c r="L37" i="112"/>
  <c r="P45" i="113"/>
  <c r="O45" i="113"/>
  <c r="O44" i="113"/>
  <c r="N44" i="113"/>
  <c r="M44" i="113"/>
  <c r="L44" i="113"/>
  <c r="N43" i="113"/>
  <c r="M43" i="113"/>
  <c r="L43" i="113"/>
  <c r="Q42" i="113"/>
  <c r="P42" i="113"/>
  <c r="O42" i="113"/>
  <c r="N42" i="113"/>
  <c r="M42" i="113"/>
  <c r="L42" i="113"/>
  <c r="L41" i="113"/>
  <c r="R40" i="113"/>
  <c r="L40" i="113"/>
  <c r="R39" i="113"/>
  <c r="Q39" i="113"/>
  <c r="P39" i="113"/>
  <c r="O39" i="113"/>
  <c r="N39" i="113"/>
  <c r="M39" i="113"/>
  <c r="R44" i="113"/>
  <c r="P44" i="113"/>
  <c r="J14" i="113"/>
  <c r="Q44" i="113" s="1"/>
  <c r="R43" i="113"/>
  <c r="J13" i="113"/>
  <c r="Q43" i="113" s="1"/>
  <c r="P43" i="113"/>
  <c r="O43" i="113"/>
  <c r="R42" i="113"/>
  <c r="R41" i="113"/>
  <c r="J11" i="113"/>
  <c r="Q41" i="113" s="1"/>
  <c r="P41" i="113"/>
  <c r="O41" i="113"/>
  <c r="N41" i="113"/>
  <c r="M41" i="113"/>
  <c r="P40" i="113"/>
  <c r="N40" i="113"/>
  <c r="M40" i="113"/>
  <c r="L39" i="113"/>
  <c r="R38" i="113"/>
  <c r="P38" i="113"/>
  <c r="N38" i="113"/>
  <c r="M38" i="113"/>
  <c r="L38" i="113"/>
  <c r="R37" i="113"/>
  <c r="P37" i="113"/>
  <c r="O37" i="113"/>
  <c r="G16" i="113"/>
  <c r="N46" i="113" s="1"/>
  <c r="M37" i="113"/>
  <c r="L37" i="113"/>
  <c r="M44" i="114"/>
  <c r="L44" i="114"/>
  <c r="R43" i="114"/>
  <c r="L43" i="114"/>
  <c r="R42" i="114"/>
  <c r="Q42" i="114"/>
  <c r="P42" i="114"/>
  <c r="O42" i="114"/>
  <c r="N42" i="114"/>
  <c r="L42" i="114"/>
  <c r="L41" i="114"/>
  <c r="L40" i="114"/>
  <c r="Q39" i="114"/>
  <c r="P39" i="114"/>
  <c r="O39" i="114"/>
  <c r="N39" i="114"/>
  <c r="M39" i="114"/>
  <c r="E16" i="114"/>
  <c r="L46" i="114" s="1"/>
  <c r="L45" i="114"/>
  <c r="R44" i="114"/>
  <c r="P44" i="114"/>
  <c r="O44" i="114"/>
  <c r="N44" i="114"/>
  <c r="P43" i="114"/>
  <c r="O43" i="114"/>
  <c r="N43" i="114"/>
  <c r="M43" i="114"/>
  <c r="M42" i="114"/>
  <c r="R41" i="114"/>
  <c r="P41" i="114"/>
  <c r="O41" i="114"/>
  <c r="N41" i="114"/>
  <c r="M41" i="114"/>
  <c r="R40" i="114"/>
  <c r="J10" i="114"/>
  <c r="Q40" i="114" s="1"/>
  <c r="P40" i="114"/>
  <c r="O40" i="114"/>
  <c r="N40" i="114"/>
  <c r="M40" i="114"/>
  <c r="R39" i="114"/>
  <c r="L39" i="114"/>
  <c r="R38" i="114"/>
  <c r="J8" i="114"/>
  <c r="Q38" i="114" s="1"/>
  <c r="P38" i="114"/>
  <c r="O38" i="114"/>
  <c r="N38" i="114"/>
  <c r="M38" i="114"/>
  <c r="L38" i="114"/>
  <c r="R37" i="114"/>
  <c r="P37" i="114"/>
  <c r="O37" i="114"/>
  <c r="N37" i="114"/>
  <c r="M37" i="114"/>
  <c r="L37" i="114"/>
  <c r="P45" i="115"/>
  <c r="P44" i="115"/>
  <c r="O44" i="115"/>
  <c r="M44" i="115"/>
  <c r="L44" i="115"/>
  <c r="O43" i="115"/>
  <c r="N43" i="115"/>
  <c r="L43" i="115"/>
  <c r="Q42" i="115"/>
  <c r="P42" i="115"/>
  <c r="O42" i="115"/>
  <c r="N42" i="115"/>
  <c r="M42" i="115"/>
  <c r="L42" i="115"/>
  <c r="M41" i="115"/>
  <c r="L41" i="115"/>
  <c r="L40" i="115"/>
  <c r="R39" i="115"/>
  <c r="Q39" i="115"/>
  <c r="P39" i="115"/>
  <c r="O39" i="115"/>
  <c r="N39" i="115"/>
  <c r="M39" i="115"/>
  <c r="R38" i="115"/>
  <c r="O38" i="115"/>
  <c r="P37" i="115"/>
  <c r="N37" i="115"/>
  <c r="R45" i="115"/>
  <c r="O45" i="115"/>
  <c r="G16" i="115"/>
  <c r="N46" i="115" s="1"/>
  <c r="M45" i="115"/>
  <c r="E16" i="115"/>
  <c r="L46" i="115" s="1"/>
  <c r="R44" i="115"/>
  <c r="N44" i="115"/>
  <c r="R43" i="115"/>
  <c r="P43" i="115"/>
  <c r="J13" i="115"/>
  <c r="Q43" i="115" s="1"/>
  <c r="M43" i="115"/>
  <c r="R42" i="115"/>
  <c r="R41" i="115"/>
  <c r="P41" i="115"/>
  <c r="O41" i="115"/>
  <c r="J11" i="115"/>
  <c r="Q41" i="115" s="1"/>
  <c r="R40" i="115"/>
  <c r="P40" i="115"/>
  <c r="O40" i="115"/>
  <c r="N40" i="115"/>
  <c r="M40" i="115"/>
  <c r="L39" i="115"/>
  <c r="P38" i="115"/>
  <c r="N38" i="115"/>
  <c r="M38" i="115"/>
  <c r="L38" i="115"/>
  <c r="K16" i="115"/>
  <c r="R46" i="115" s="1"/>
  <c r="I16" i="115"/>
  <c r="P46" i="115" s="1"/>
  <c r="O37" i="115"/>
  <c r="J7" i="115"/>
  <c r="Q37" i="115" s="1"/>
  <c r="F16" i="115"/>
  <c r="M46" i="115" s="1"/>
  <c r="L37" i="115"/>
  <c r="N45" i="116"/>
  <c r="M45" i="116"/>
  <c r="M44" i="116"/>
  <c r="L44" i="116"/>
  <c r="L43" i="116"/>
  <c r="R42" i="116"/>
  <c r="Q42" i="116"/>
  <c r="P42" i="116"/>
  <c r="O42" i="116"/>
  <c r="N42" i="116"/>
  <c r="L42" i="116"/>
  <c r="R41" i="116"/>
  <c r="L41" i="116"/>
  <c r="P40" i="116"/>
  <c r="L40" i="116"/>
  <c r="Q39" i="116"/>
  <c r="P39" i="116"/>
  <c r="O39" i="116"/>
  <c r="N39" i="116"/>
  <c r="M39" i="116"/>
  <c r="O38" i="116"/>
  <c r="N38" i="116"/>
  <c r="N37" i="116"/>
  <c r="M37" i="116"/>
  <c r="K16" i="116"/>
  <c r="R46" i="116" s="1"/>
  <c r="J15" i="116"/>
  <c r="I16" i="116"/>
  <c r="P46" i="116" s="1"/>
  <c r="H16" i="116"/>
  <c r="O46" i="116" s="1"/>
  <c r="G16" i="116"/>
  <c r="N46" i="116" s="1"/>
  <c r="L45" i="116"/>
  <c r="R44" i="116"/>
  <c r="J14" i="116"/>
  <c r="Q44" i="116" s="1"/>
  <c r="O44" i="116"/>
  <c r="N44" i="116"/>
  <c r="R43" i="116"/>
  <c r="P43" i="116"/>
  <c r="O43" i="116"/>
  <c r="N43" i="116"/>
  <c r="M43" i="116"/>
  <c r="M42" i="116"/>
  <c r="P41" i="116"/>
  <c r="O41" i="116"/>
  <c r="N41" i="116"/>
  <c r="M41" i="116"/>
  <c r="R40" i="116"/>
  <c r="O40" i="116"/>
  <c r="N40" i="116"/>
  <c r="M40" i="116"/>
  <c r="R39" i="116"/>
  <c r="L39" i="116"/>
  <c r="R38" i="116"/>
  <c r="P38" i="116"/>
  <c r="J8" i="116"/>
  <c r="Q38" i="116" s="1"/>
  <c r="M38" i="116"/>
  <c r="L38" i="116"/>
  <c r="R37" i="116"/>
  <c r="P37" i="116"/>
  <c r="O37" i="116"/>
  <c r="J7" i="116"/>
  <c r="Q37" i="116" s="1"/>
  <c r="F16" i="116"/>
  <c r="M46" i="116" s="1"/>
  <c r="L37" i="116"/>
  <c r="R45" i="117"/>
  <c r="R44" i="117"/>
  <c r="M44" i="117"/>
  <c r="L44" i="117"/>
  <c r="P43" i="117"/>
  <c r="L43" i="117"/>
  <c r="Q42" i="117"/>
  <c r="P42" i="117"/>
  <c r="O42" i="117"/>
  <c r="N42" i="117"/>
  <c r="L42" i="117"/>
  <c r="O41" i="117"/>
  <c r="N41" i="117"/>
  <c r="L41" i="117"/>
  <c r="N40" i="117"/>
  <c r="M40" i="117"/>
  <c r="L40" i="117"/>
  <c r="Q39" i="117"/>
  <c r="P39" i="117"/>
  <c r="O39" i="117"/>
  <c r="N39" i="117"/>
  <c r="M39" i="117"/>
  <c r="L39" i="117"/>
  <c r="L38" i="117"/>
  <c r="R37" i="117"/>
  <c r="I16" i="117"/>
  <c r="P46" i="117" s="1"/>
  <c r="H16" i="117"/>
  <c r="O46" i="117" s="1"/>
  <c r="G16" i="117"/>
  <c r="N46" i="117" s="1"/>
  <c r="F16" i="117"/>
  <c r="M46" i="117" s="1"/>
  <c r="L45" i="117"/>
  <c r="P44" i="117"/>
  <c r="O44" i="117"/>
  <c r="N44" i="117"/>
  <c r="R43" i="117"/>
  <c r="O43" i="117"/>
  <c r="N43" i="117"/>
  <c r="M43" i="117"/>
  <c r="R42" i="117"/>
  <c r="M42" i="117"/>
  <c r="R41" i="117"/>
  <c r="P41" i="117"/>
  <c r="J11" i="117"/>
  <c r="Q41" i="117" s="1"/>
  <c r="M41" i="117"/>
  <c r="R40" i="117"/>
  <c r="P40" i="117"/>
  <c r="O40" i="117"/>
  <c r="J10" i="117"/>
  <c r="Q40" i="117" s="1"/>
  <c r="R39" i="117"/>
  <c r="R38" i="117"/>
  <c r="P38" i="117"/>
  <c r="O38" i="117"/>
  <c r="J8" i="117"/>
  <c r="Q38" i="117" s="1"/>
  <c r="M38" i="117"/>
  <c r="K16" i="117"/>
  <c r="R46" i="117" s="1"/>
  <c r="J7" i="117"/>
  <c r="Q37" i="117" s="1"/>
  <c r="P37" i="117"/>
  <c r="O37" i="117"/>
  <c r="N37" i="117"/>
  <c r="M37" i="117"/>
  <c r="E16" i="117"/>
  <c r="L46" i="117" s="1"/>
  <c r="P45" i="118"/>
  <c r="O45" i="118"/>
  <c r="O44" i="118"/>
  <c r="N44" i="118"/>
  <c r="M44" i="118"/>
  <c r="L44" i="118"/>
  <c r="N43" i="118"/>
  <c r="M43" i="118"/>
  <c r="L43" i="118"/>
  <c r="Q42" i="118"/>
  <c r="P42" i="118"/>
  <c r="O42" i="118"/>
  <c r="N42" i="118"/>
  <c r="M42" i="118"/>
  <c r="L42" i="118"/>
  <c r="L41" i="118"/>
  <c r="R40" i="118"/>
  <c r="L40" i="118"/>
  <c r="R39" i="118"/>
  <c r="Q39" i="118"/>
  <c r="P39" i="118"/>
  <c r="O39" i="118"/>
  <c r="N39" i="118"/>
  <c r="M39" i="118"/>
  <c r="P38" i="118"/>
  <c r="P37" i="118"/>
  <c r="O37" i="118"/>
  <c r="K16" i="118"/>
  <c r="R46" i="118" s="1"/>
  <c r="I16" i="118"/>
  <c r="P46" i="118" s="1"/>
  <c r="N45" i="118"/>
  <c r="F16" i="118"/>
  <c r="M46" i="118" s="1"/>
  <c r="E16" i="118"/>
  <c r="L46" i="118" s="1"/>
  <c r="R44" i="118"/>
  <c r="P44" i="118"/>
  <c r="J14" i="118"/>
  <c r="Q44" i="118" s="1"/>
  <c r="R43" i="118"/>
  <c r="J13" i="118"/>
  <c r="Q43" i="118" s="1"/>
  <c r="P43" i="118"/>
  <c r="O43" i="118"/>
  <c r="R42" i="118"/>
  <c r="R41" i="118"/>
  <c r="J11" i="118"/>
  <c r="Q41" i="118" s="1"/>
  <c r="P41" i="118"/>
  <c r="O41" i="118"/>
  <c r="N41" i="118"/>
  <c r="M41" i="118"/>
  <c r="P40" i="118"/>
  <c r="O40" i="118"/>
  <c r="N40" i="118"/>
  <c r="M40" i="118"/>
  <c r="L39" i="118"/>
  <c r="R38" i="118"/>
  <c r="O38" i="118"/>
  <c r="N38" i="118"/>
  <c r="M38" i="118"/>
  <c r="L38" i="118"/>
  <c r="R37" i="118"/>
  <c r="H16" i="118"/>
  <c r="O46" i="118" s="1"/>
  <c r="N37" i="118"/>
  <c r="M37" i="118"/>
  <c r="L37" i="118"/>
  <c r="M45" i="119"/>
  <c r="L45" i="119"/>
  <c r="M44" i="119"/>
  <c r="L44" i="119"/>
  <c r="R43" i="119"/>
  <c r="L43" i="119"/>
  <c r="R42" i="119"/>
  <c r="Q42" i="119"/>
  <c r="P42" i="119"/>
  <c r="O42" i="119"/>
  <c r="N42" i="119"/>
  <c r="L42" i="119"/>
  <c r="P41" i="119"/>
  <c r="L41" i="119"/>
  <c r="P40" i="119"/>
  <c r="O40" i="119"/>
  <c r="L40" i="119"/>
  <c r="Q39" i="119"/>
  <c r="P39" i="119"/>
  <c r="O39" i="119"/>
  <c r="N39" i="119"/>
  <c r="M39" i="119"/>
  <c r="N38" i="119"/>
  <c r="M38" i="119"/>
  <c r="M37" i="119"/>
  <c r="L37" i="119"/>
  <c r="K16" i="119"/>
  <c r="R46" i="119" s="1"/>
  <c r="J15" i="119"/>
  <c r="I16" i="119"/>
  <c r="P46" i="119" s="1"/>
  <c r="H16" i="119"/>
  <c r="O46" i="119" s="1"/>
  <c r="G16" i="119"/>
  <c r="N46" i="119" s="1"/>
  <c r="F16" i="119"/>
  <c r="M46" i="119" s="1"/>
  <c r="R44" i="119"/>
  <c r="J14" i="119"/>
  <c r="Q44" i="119" s="1"/>
  <c r="P44" i="119"/>
  <c r="O44" i="119"/>
  <c r="N44" i="119"/>
  <c r="P43" i="119"/>
  <c r="O43" i="119"/>
  <c r="N43" i="119"/>
  <c r="M43" i="119"/>
  <c r="M42" i="119"/>
  <c r="R41" i="119"/>
  <c r="O41" i="119"/>
  <c r="N41" i="119"/>
  <c r="M41" i="119"/>
  <c r="R40" i="119"/>
  <c r="J10" i="119"/>
  <c r="Q40" i="119" s="1"/>
  <c r="N40" i="119"/>
  <c r="M40" i="119"/>
  <c r="R39" i="119"/>
  <c r="L39" i="119"/>
  <c r="R38" i="119"/>
  <c r="P38" i="119"/>
  <c r="J8" i="119"/>
  <c r="Q38" i="119" s="1"/>
  <c r="L38" i="119"/>
  <c r="R37" i="119"/>
  <c r="P37" i="119"/>
  <c r="O37" i="119"/>
  <c r="J7" i="119"/>
  <c r="Q37" i="119" s="1"/>
  <c r="E16" i="119"/>
  <c r="L46" i="119" s="1"/>
  <c r="R45" i="89"/>
  <c r="P44" i="89"/>
  <c r="M44" i="89"/>
  <c r="L44" i="89"/>
  <c r="P43" i="89"/>
  <c r="O43" i="89"/>
  <c r="L43" i="89"/>
  <c r="Q42" i="89"/>
  <c r="P42" i="89"/>
  <c r="O42" i="89"/>
  <c r="N42" i="89"/>
  <c r="L42" i="89"/>
  <c r="N41" i="89"/>
  <c r="M41" i="89"/>
  <c r="L41" i="89"/>
  <c r="M40" i="89"/>
  <c r="L40" i="89"/>
  <c r="Q39" i="89"/>
  <c r="P39" i="89"/>
  <c r="O39" i="89"/>
  <c r="N39" i="89"/>
  <c r="M39" i="89"/>
  <c r="L39" i="89"/>
  <c r="R38" i="89"/>
  <c r="R37" i="89"/>
  <c r="R46" i="89"/>
  <c r="P45" i="89"/>
  <c r="H16" i="89"/>
  <c r="O46" i="89" s="1"/>
  <c r="G16" i="89"/>
  <c r="N46" i="89" s="1"/>
  <c r="F16" i="89"/>
  <c r="M46" i="89" s="1"/>
  <c r="E16" i="89"/>
  <c r="L46" i="89" s="1"/>
  <c r="R44" i="89"/>
  <c r="O44" i="89"/>
  <c r="N44" i="89"/>
  <c r="R43" i="89"/>
  <c r="J13" i="89"/>
  <c r="Q43" i="89" s="1"/>
  <c r="N43" i="89"/>
  <c r="M43" i="89"/>
  <c r="R42" i="89"/>
  <c r="M42" i="89"/>
  <c r="R41" i="89"/>
  <c r="J11" i="89"/>
  <c r="Q41" i="89" s="1"/>
  <c r="P41" i="89"/>
  <c r="O41" i="89"/>
  <c r="R40" i="89"/>
  <c r="J10" i="89"/>
  <c r="Q40" i="89" s="1"/>
  <c r="P40" i="89"/>
  <c r="O40" i="89"/>
  <c r="N40" i="89"/>
  <c r="R39" i="89"/>
  <c r="J8" i="89"/>
  <c r="Q38" i="89" s="1"/>
  <c r="P38" i="89"/>
  <c r="O38" i="89"/>
  <c r="N38" i="89"/>
  <c r="M38" i="89"/>
  <c r="L38" i="89"/>
  <c r="P37" i="89"/>
  <c r="O37" i="89"/>
  <c r="N37" i="89"/>
  <c r="M37" i="89"/>
  <c r="L37" i="89"/>
  <c r="R45" i="88"/>
  <c r="R44" i="88"/>
  <c r="M44" i="88"/>
  <c r="L44" i="88"/>
  <c r="P43" i="88"/>
  <c r="L43" i="88"/>
  <c r="Q42" i="88"/>
  <c r="P42" i="88"/>
  <c r="O42" i="88"/>
  <c r="N42" i="88"/>
  <c r="L42" i="88"/>
  <c r="O41" i="88"/>
  <c r="N41" i="88"/>
  <c r="L41" i="88"/>
  <c r="N40" i="88"/>
  <c r="M40" i="88"/>
  <c r="L40" i="88"/>
  <c r="Q39" i="88"/>
  <c r="P39" i="88"/>
  <c r="O39" i="88"/>
  <c r="N39" i="88"/>
  <c r="M39" i="88"/>
  <c r="L39" i="88"/>
  <c r="L38" i="88"/>
  <c r="R37" i="88"/>
  <c r="P46" i="88"/>
  <c r="O46" i="88"/>
  <c r="N46" i="88"/>
  <c r="M46" i="88"/>
  <c r="L46" i="88"/>
  <c r="P44" i="88"/>
  <c r="O44" i="88"/>
  <c r="N44" i="88"/>
  <c r="R43" i="88"/>
  <c r="O43" i="88"/>
  <c r="N43" i="88"/>
  <c r="M43" i="88"/>
  <c r="R42" i="88"/>
  <c r="M42" i="88"/>
  <c r="R41" i="88"/>
  <c r="P41" i="88"/>
  <c r="Q41" i="88"/>
  <c r="M41" i="88"/>
  <c r="R40" i="88"/>
  <c r="P40" i="88"/>
  <c r="O40" i="88"/>
  <c r="Q40" i="88"/>
  <c r="R39" i="88"/>
  <c r="R38" i="88"/>
  <c r="P38" i="88"/>
  <c r="O38" i="88"/>
  <c r="Q38" i="88"/>
  <c r="M38" i="88"/>
  <c r="R46" i="88"/>
  <c r="Q37" i="88"/>
  <c r="P37" i="88"/>
  <c r="O37" i="88"/>
  <c r="N37" i="88"/>
  <c r="M37" i="88"/>
  <c r="L37" i="88"/>
  <c r="I16" i="113" l="1"/>
  <c r="P46" i="113" s="1"/>
  <c r="K16" i="113"/>
  <c r="R46" i="113" s="1"/>
  <c r="H16" i="113"/>
  <c r="O46" i="113" s="1"/>
  <c r="E16" i="113"/>
  <c r="L46" i="113" s="1"/>
  <c r="J16" i="111"/>
  <c r="Q46" i="111" s="1"/>
  <c r="J16" i="116"/>
  <c r="Q46" i="116" s="1"/>
  <c r="Q45" i="100"/>
  <c r="J16" i="100"/>
  <c r="Q46" i="100" s="1"/>
  <c r="J16" i="119"/>
  <c r="Q46" i="119" s="1"/>
  <c r="E16" i="116"/>
  <c r="L46" i="116" s="1"/>
  <c r="M37" i="99"/>
  <c r="F16" i="99"/>
  <c r="M46" i="99" s="1"/>
  <c r="J15" i="117"/>
  <c r="J10" i="115"/>
  <c r="Q40" i="115" s="1"/>
  <c r="L37" i="100"/>
  <c r="E16" i="100"/>
  <c r="L46" i="100" s="1"/>
  <c r="J15" i="89"/>
  <c r="N37" i="119"/>
  <c r="O38" i="119"/>
  <c r="N45" i="119"/>
  <c r="J8" i="118"/>
  <c r="Q38" i="118" s="1"/>
  <c r="J10" i="118"/>
  <c r="Q40" i="118" s="1"/>
  <c r="J14" i="117"/>
  <c r="Q44" i="117" s="1"/>
  <c r="L37" i="117"/>
  <c r="J11" i="116"/>
  <c r="Q41" i="116" s="1"/>
  <c r="J13" i="116"/>
  <c r="Q43" i="116" s="1"/>
  <c r="O45" i="116"/>
  <c r="R37" i="115"/>
  <c r="N41" i="115"/>
  <c r="I16" i="112"/>
  <c r="P46" i="112" s="1"/>
  <c r="P45" i="112"/>
  <c r="N40" i="111"/>
  <c r="J10" i="111"/>
  <c r="Q40" i="111" s="1"/>
  <c r="G16" i="110"/>
  <c r="N46" i="110" s="1"/>
  <c r="N45" i="110"/>
  <c r="J15" i="110"/>
  <c r="P37" i="107"/>
  <c r="I16" i="107"/>
  <c r="P46" i="107" s="1"/>
  <c r="Q45" i="106"/>
  <c r="L37" i="102"/>
  <c r="M37" i="100"/>
  <c r="F16" i="100"/>
  <c r="M46" i="100" s="1"/>
  <c r="J8" i="100"/>
  <c r="Q38" i="100" s="1"/>
  <c r="N38" i="100"/>
  <c r="I16" i="89"/>
  <c r="P46" i="89" s="1"/>
  <c r="O38" i="113"/>
  <c r="J8" i="113"/>
  <c r="Q38" i="113" s="1"/>
  <c r="J14" i="114"/>
  <c r="Q44" i="114" s="1"/>
  <c r="N37" i="113"/>
  <c r="J7" i="113"/>
  <c r="Q37" i="113" s="1"/>
  <c r="L45" i="107"/>
  <c r="E16" i="107"/>
  <c r="L46" i="107" s="1"/>
  <c r="J14" i="89"/>
  <c r="Q44" i="89" s="1"/>
  <c r="L45" i="89"/>
  <c r="J11" i="119"/>
  <c r="Q41" i="119" s="1"/>
  <c r="J13" i="119"/>
  <c r="Q43" i="119" s="1"/>
  <c r="O45" i="119"/>
  <c r="J7" i="118"/>
  <c r="Q37" i="118" s="1"/>
  <c r="R45" i="118"/>
  <c r="N38" i="117"/>
  <c r="M45" i="117"/>
  <c r="P45" i="116"/>
  <c r="J15" i="115"/>
  <c r="O44" i="112"/>
  <c r="J14" i="112"/>
  <c r="Q44" i="112" s="1"/>
  <c r="J16" i="109"/>
  <c r="Q46" i="109" s="1"/>
  <c r="Q45" i="109"/>
  <c r="L45" i="108"/>
  <c r="E16" i="108"/>
  <c r="L46" i="108" s="1"/>
  <c r="O37" i="106"/>
  <c r="H16" i="106"/>
  <c r="O46" i="106" s="1"/>
  <c r="J10" i="105"/>
  <c r="Q40" i="105" s="1"/>
  <c r="N40" i="105"/>
  <c r="M45" i="105"/>
  <c r="F16" i="105"/>
  <c r="M46" i="105" s="1"/>
  <c r="P45" i="103"/>
  <c r="I16" i="103"/>
  <c r="P46" i="103" s="1"/>
  <c r="M45" i="89"/>
  <c r="P45" i="119"/>
  <c r="J15" i="118"/>
  <c r="N45" i="117"/>
  <c r="J10" i="116"/>
  <c r="Q40" i="116" s="1"/>
  <c r="P44" i="116"/>
  <c r="Q45" i="116"/>
  <c r="J14" i="115"/>
  <c r="Q44" i="115" s="1"/>
  <c r="L45" i="115"/>
  <c r="J11" i="114"/>
  <c r="Q41" i="114" s="1"/>
  <c r="J13" i="114"/>
  <c r="Q43" i="114" s="1"/>
  <c r="F16" i="114"/>
  <c r="M46" i="114" s="1"/>
  <c r="M45" i="114"/>
  <c r="N44" i="110"/>
  <c r="J14" i="110"/>
  <c r="Q44" i="110" s="1"/>
  <c r="J14" i="109"/>
  <c r="Q44" i="109" s="1"/>
  <c r="N40" i="108"/>
  <c r="J8" i="105"/>
  <c r="Q38" i="105" s="1"/>
  <c r="N38" i="105"/>
  <c r="H16" i="103"/>
  <c r="O46" i="103" s="1"/>
  <c r="O45" i="103"/>
  <c r="J7" i="89"/>
  <c r="Q37" i="89" s="1"/>
  <c r="J10" i="100"/>
  <c r="Q40" i="100" s="1"/>
  <c r="N40" i="100"/>
  <c r="N45" i="89"/>
  <c r="Q45" i="119"/>
  <c r="L45" i="118"/>
  <c r="J13" i="117"/>
  <c r="Q43" i="117" s="1"/>
  <c r="O45" i="117"/>
  <c r="R45" i="116"/>
  <c r="M37" i="115"/>
  <c r="J15" i="114"/>
  <c r="G16" i="114"/>
  <c r="N46" i="114" s="1"/>
  <c r="N45" i="114"/>
  <c r="F16" i="113"/>
  <c r="M46" i="113" s="1"/>
  <c r="M45" i="113"/>
  <c r="J16" i="112"/>
  <c r="Q46" i="112" s="1"/>
  <c r="E16" i="111"/>
  <c r="L46" i="111" s="1"/>
  <c r="N43" i="109"/>
  <c r="J13" i="109"/>
  <c r="Q43" i="109" s="1"/>
  <c r="F16" i="102"/>
  <c r="M46" i="102" s="1"/>
  <c r="M45" i="102"/>
  <c r="O45" i="99"/>
  <c r="H16" i="99"/>
  <c r="O46" i="99" s="1"/>
  <c r="Q45" i="94"/>
  <c r="N37" i="108"/>
  <c r="J7" i="108"/>
  <c r="Q37" i="108" s="1"/>
  <c r="O45" i="89"/>
  <c r="R45" i="119"/>
  <c r="M45" i="118"/>
  <c r="P45" i="117"/>
  <c r="N45" i="115"/>
  <c r="H16" i="114"/>
  <c r="O46" i="114" s="1"/>
  <c r="O45" i="114"/>
  <c r="N45" i="113"/>
  <c r="J15" i="113"/>
  <c r="K16" i="112"/>
  <c r="R46" i="112" s="1"/>
  <c r="H16" i="110"/>
  <c r="O46" i="110" s="1"/>
  <c r="N41" i="109"/>
  <c r="J11" i="109"/>
  <c r="Q41" i="109" s="1"/>
  <c r="N38" i="108"/>
  <c r="J8" i="108"/>
  <c r="Q38" i="108" s="1"/>
  <c r="J10" i="102"/>
  <c r="Q40" i="102" s="1"/>
  <c r="O40" i="102"/>
  <c r="J15" i="102"/>
  <c r="N45" i="102"/>
  <c r="G16" i="102"/>
  <c r="N46" i="102" s="1"/>
  <c r="N40" i="99"/>
  <c r="J10" i="99"/>
  <c r="Q40" i="99" s="1"/>
  <c r="N44" i="99"/>
  <c r="J14" i="99"/>
  <c r="Q44" i="99" s="1"/>
  <c r="G16" i="118"/>
  <c r="N46" i="118" s="1"/>
  <c r="H16" i="115"/>
  <c r="O46" i="115" s="1"/>
  <c r="K16" i="114"/>
  <c r="R46" i="114" s="1"/>
  <c r="R45" i="114"/>
  <c r="O41" i="111"/>
  <c r="J11" i="111"/>
  <c r="Q41" i="111" s="1"/>
  <c r="J8" i="115"/>
  <c r="Q38" i="115" s="1"/>
  <c r="N44" i="103"/>
  <c r="J14" i="103"/>
  <c r="Q44" i="103" s="1"/>
  <c r="I16" i="100"/>
  <c r="P46" i="100" s="1"/>
  <c r="P45" i="100"/>
  <c r="J7" i="114"/>
  <c r="Q37" i="114" s="1"/>
  <c r="I16" i="114"/>
  <c r="P46" i="114" s="1"/>
  <c r="P45" i="114"/>
  <c r="O40" i="113"/>
  <c r="J10" i="113"/>
  <c r="Q40" i="113" s="1"/>
  <c r="O43" i="111"/>
  <c r="J13" i="111"/>
  <c r="Q43" i="111" s="1"/>
  <c r="P44" i="106"/>
  <c r="L37" i="99"/>
  <c r="E16" i="99"/>
  <c r="L46" i="99" s="1"/>
  <c r="N38" i="99"/>
  <c r="J8" i="99"/>
  <c r="Q38" i="99" s="1"/>
  <c r="L45" i="112"/>
  <c r="N44" i="111"/>
  <c r="O45" i="111"/>
  <c r="J7" i="110"/>
  <c r="Q37" i="110" s="1"/>
  <c r="R37" i="110"/>
  <c r="M37" i="109"/>
  <c r="N38" i="109"/>
  <c r="G16" i="108"/>
  <c r="N46" i="108" s="1"/>
  <c r="N37" i="105"/>
  <c r="E16" i="104"/>
  <c r="L46" i="104" s="1"/>
  <c r="L45" i="104"/>
  <c r="I16" i="104"/>
  <c r="P46" i="104" s="1"/>
  <c r="J8" i="102"/>
  <c r="Q38" i="102" s="1"/>
  <c r="O38" i="102"/>
  <c r="O37" i="102"/>
  <c r="H16" i="101"/>
  <c r="O46" i="101" s="1"/>
  <c r="O40" i="94"/>
  <c r="J10" i="94"/>
  <c r="Q40" i="94" s="1"/>
  <c r="P45" i="93"/>
  <c r="I16" i="93"/>
  <c r="P46" i="93" s="1"/>
  <c r="Q45" i="90"/>
  <c r="R45" i="113"/>
  <c r="M45" i="112"/>
  <c r="P45" i="111"/>
  <c r="J15" i="107"/>
  <c r="G16" i="107"/>
  <c r="N46" i="107" s="1"/>
  <c r="J7" i="102"/>
  <c r="Q37" i="102" s="1"/>
  <c r="N37" i="102"/>
  <c r="F16" i="101"/>
  <c r="M46" i="101" s="1"/>
  <c r="M45" i="101"/>
  <c r="N44" i="96"/>
  <c r="J14" i="96"/>
  <c r="Q44" i="96" s="1"/>
  <c r="O38" i="112"/>
  <c r="N45" i="112"/>
  <c r="Q45" i="111"/>
  <c r="L45" i="110"/>
  <c r="O45" i="109"/>
  <c r="I16" i="108"/>
  <c r="P46" i="108" s="1"/>
  <c r="P45" i="108"/>
  <c r="J11" i="106"/>
  <c r="Q41" i="106" s="1"/>
  <c r="N41" i="106"/>
  <c r="I16" i="106"/>
  <c r="P46" i="106" s="1"/>
  <c r="J16" i="105"/>
  <c r="Q46" i="105" s="1"/>
  <c r="Q45" i="105"/>
  <c r="J11" i="104"/>
  <c r="Q41" i="104" s="1"/>
  <c r="J15" i="104"/>
  <c r="N44" i="104"/>
  <c r="N43" i="103"/>
  <c r="J13" i="103"/>
  <c r="Q43" i="103" s="1"/>
  <c r="K16" i="102"/>
  <c r="R46" i="102" s="1"/>
  <c r="R45" i="102"/>
  <c r="K16" i="101"/>
  <c r="R46" i="101" s="1"/>
  <c r="L45" i="97"/>
  <c r="L46" i="97"/>
  <c r="P37" i="96"/>
  <c r="I16" i="96"/>
  <c r="P46" i="96" s="1"/>
  <c r="J7" i="94"/>
  <c r="Q37" i="94" s="1"/>
  <c r="N37" i="94"/>
  <c r="G16" i="94"/>
  <c r="N46" i="94" s="1"/>
  <c r="L45" i="113"/>
  <c r="J13" i="112"/>
  <c r="Q43" i="112" s="1"/>
  <c r="O45" i="112"/>
  <c r="R45" i="111"/>
  <c r="M45" i="110"/>
  <c r="P37" i="109"/>
  <c r="J15" i="108"/>
  <c r="J14" i="107"/>
  <c r="Q44" i="107" s="1"/>
  <c r="N44" i="107"/>
  <c r="K16" i="106"/>
  <c r="R46" i="106" s="1"/>
  <c r="J11" i="103"/>
  <c r="Q41" i="103" s="1"/>
  <c r="R45" i="103"/>
  <c r="O43" i="100"/>
  <c r="J13" i="100"/>
  <c r="Q43" i="100" s="1"/>
  <c r="N43" i="95"/>
  <c r="J13" i="95"/>
  <c r="Q43" i="95" s="1"/>
  <c r="R37" i="90"/>
  <c r="K16" i="90"/>
  <c r="R46" i="90" s="1"/>
  <c r="J14" i="108"/>
  <c r="Q44" i="108" s="1"/>
  <c r="J7" i="107"/>
  <c r="Q37" i="107" s="1"/>
  <c r="G16" i="106"/>
  <c r="N46" i="106" s="1"/>
  <c r="N45" i="106"/>
  <c r="J8" i="104"/>
  <c r="Q38" i="104" s="1"/>
  <c r="J10" i="104"/>
  <c r="Q40" i="104" s="1"/>
  <c r="J11" i="100"/>
  <c r="Q41" i="100" s="1"/>
  <c r="I16" i="99"/>
  <c r="P46" i="99" s="1"/>
  <c r="Q46" i="97"/>
  <c r="Q45" i="97"/>
  <c r="O41" i="92"/>
  <c r="J11" i="92"/>
  <c r="Q41" i="92" s="1"/>
  <c r="J16" i="92"/>
  <c r="Q46" i="92" s="1"/>
  <c r="Q45" i="92"/>
  <c r="J8" i="107"/>
  <c r="Q38" i="107" s="1"/>
  <c r="J10" i="107"/>
  <c r="Q40" i="107" s="1"/>
  <c r="N45" i="107"/>
  <c r="G16" i="105"/>
  <c r="N46" i="105" s="1"/>
  <c r="J7" i="104"/>
  <c r="Q37" i="104" s="1"/>
  <c r="J14" i="101"/>
  <c r="Q44" i="101" s="1"/>
  <c r="J15" i="101"/>
  <c r="O44" i="101"/>
  <c r="N45" i="99"/>
  <c r="J15" i="99"/>
  <c r="G16" i="99"/>
  <c r="N46" i="99" s="1"/>
  <c r="J11" i="107"/>
  <c r="Q41" i="107" s="1"/>
  <c r="J7" i="106"/>
  <c r="Q37" i="106" s="1"/>
  <c r="J15" i="103"/>
  <c r="J8" i="101"/>
  <c r="Q38" i="101" s="1"/>
  <c r="J14" i="100"/>
  <c r="Q44" i="100" s="1"/>
  <c r="J11" i="99"/>
  <c r="Q41" i="99" s="1"/>
  <c r="J13" i="99"/>
  <c r="Q43" i="99" s="1"/>
  <c r="R45" i="95"/>
  <c r="K16" i="95"/>
  <c r="R46" i="95" s="1"/>
  <c r="J8" i="94"/>
  <c r="Q38" i="94" s="1"/>
  <c r="O38" i="94"/>
  <c r="N45" i="91"/>
  <c r="J15" i="91"/>
  <c r="G16" i="91"/>
  <c r="N46" i="91" s="1"/>
  <c r="O44" i="93"/>
  <c r="J14" i="93"/>
  <c r="Q44" i="93" s="1"/>
  <c r="O45" i="108"/>
  <c r="R45" i="107"/>
  <c r="M45" i="106"/>
  <c r="P45" i="105"/>
  <c r="N45" i="103"/>
  <c r="L45" i="101"/>
  <c r="O45" i="100"/>
  <c r="J7" i="99"/>
  <c r="Q37" i="99" s="1"/>
  <c r="Q45" i="98"/>
  <c r="N40" i="97"/>
  <c r="Q40" i="97"/>
  <c r="N41" i="95"/>
  <c r="J11" i="95"/>
  <c r="Q41" i="95" s="1"/>
  <c r="E16" i="92"/>
  <c r="L46" i="92" s="1"/>
  <c r="Q38" i="97"/>
  <c r="N38" i="97"/>
  <c r="K16" i="99"/>
  <c r="R46" i="99" s="1"/>
  <c r="R45" i="99"/>
  <c r="K16" i="98"/>
  <c r="R46" i="98" s="1"/>
  <c r="O45" i="96"/>
  <c r="J15" i="96"/>
  <c r="H16" i="96"/>
  <c r="O46" i="96" s="1"/>
  <c r="M45" i="94"/>
  <c r="F16" i="94"/>
  <c r="M46" i="94" s="1"/>
  <c r="J7" i="91"/>
  <c r="Q37" i="91" s="1"/>
  <c r="O37" i="91"/>
  <c r="J7" i="98"/>
  <c r="Q37" i="98" s="1"/>
  <c r="N41" i="98"/>
  <c r="J15" i="95"/>
  <c r="N40" i="95"/>
  <c r="N45" i="94"/>
  <c r="J8" i="93"/>
  <c r="Q38" i="93" s="1"/>
  <c r="J10" i="93"/>
  <c r="Q40" i="93" s="1"/>
  <c r="J14" i="92"/>
  <c r="Q44" i="92" s="1"/>
  <c r="J11" i="91"/>
  <c r="Q41" i="91" s="1"/>
  <c r="J7" i="90"/>
  <c r="Q37" i="90" s="1"/>
  <c r="N41" i="90"/>
  <c r="J14" i="98"/>
  <c r="Q44" i="98" s="1"/>
  <c r="L37" i="98"/>
  <c r="O40" i="98"/>
  <c r="Q41" i="97"/>
  <c r="Q43" i="97"/>
  <c r="N46" i="97"/>
  <c r="N44" i="97"/>
  <c r="O45" i="97"/>
  <c r="J7" i="96"/>
  <c r="Q37" i="96" s="1"/>
  <c r="R45" i="96"/>
  <c r="N38" i="95"/>
  <c r="M45" i="95"/>
  <c r="P45" i="94"/>
  <c r="J15" i="93"/>
  <c r="N37" i="92"/>
  <c r="N45" i="92"/>
  <c r="J8" i="91"/>
  <c r="Q38" i="91" s="1"/>
  <c r="J10" i="91"/>
  <c r="Q40" i="91" s="1"/>
  <c r="J14" i="90"/>
  <c r="Q44" i="90" s="1"/>
  <c r="L37" i="90"/>
  <c r="M45" i="98"/>
  <c r="P45" i="97"/>
  <c r="N37" i="95"/>
  <c r="N45" i="95"/>
  <c r="L45" i="93"/>
  <c r="J13" i="92"/>
  <c r="Q43" i="92" s="1"/>
  <c r="G16" i="92"/>
  <c r="N46" i="92" s="1"/>
  <c r="O45" i="92"/>
  <c r="R45" i="91"/>
  <c r="M45" i="90"/>
  <c r="N45" i="98"/>
  <c r="L45" i="96"/>
  <c r="O45" i="95"/>
  <c r="R45" i="94"/>
  <c r="M45" i="93"/>
  <c r="P45" i="92"/>
  <c r="N45" i="90"/>
  <c r="J13" i="98"/>
  <c r="Q43" i="98" s="1"/>
  <c r="P38" i="98"/>
  <c r="O45" i="98"/>
  <c r="R45" i="97"/>
  <c r="M45" i="96"/>
  <c r="P45" i="95"/>
  <c r="N45" i="93"/>
  <c r="J10" i="92"/>
  <c r="Q40" i="92" s="1"/>
  <c r="L45" i="91"/>
  <c r="J13" i="90"/>
  <c r="Q43" i="90" s="1"/>
  <c r="O45" i="90"/>
  <c r="P45" i="98"/>
  <c r="N45" i="96"/>
  <c r="L45" i="94"/>
  <c r="J13" i="93"/>
  <c r="Q43" i="93" s="1"/>
  <c r="O45" i="93"/>
  <c r="R45" i="92"/>
  <c r="M45" i="91"/>
  <c r="P45" i="90"/>
  <c r="Q44" i="88"/>
  <c r="L45" i="88"/>
  <c r="N38" i="88"/>
  <c r="M45" i="88"/>
  <c r="N45" i="88"/>
  <c r="Q43" i="88"/>
  <c r="O45" i="88"/>
  <c r="P45" i="88"/>
  <c r="F16" i="87"/>
  <c r="G16" i="87"/>
  <c r="H16" i="87"/>
  <c r="I16" i="87"/>
  <c r="K16" i="87"/>
  <c r="E16" i="87"/>
  <c r="K15" i="87"/>
  <c r="I15" i="87"/>
  <c r="H15" i="87"/>
  <c r="G15" i="87"/>
  <c r="F15" i="87"/>
  <c r="E15" i="87"/>
  <c r="J15" i="87"/>
  <c r="K14" i="87"/>
  <c r="I14" i="87"/>
  <c r="H14" i="87"/>
  <c r="J14" i="87" s="1"/>
  <c r="G14" i="87"/>
  <c r="K13" i="87"/>
  <c r="I13" i="87"/>
  <c r="H13" i="87"/>
  <c r="J13" i="87" s="1"/>
  <c r="G13" i="87"/>
  <c r="F13" i="87"/>
  <c r="K12" i="87"/>
  <c r="F12" i="87"/>
  <c r="K11" i="87"/>
  <c r="I11" i="87"/>
  <c r="H11" i="87"/>
  <c r="J11" i="87" s="1"/>
  <c r="G11" i="87"/>
  <c r="F11" i="87"/>
  <c r="K10" i="87"/>
  <c r="I10" i="87"/>
  <c r="H10" i="87"/>
  <c r="G10" i="87"/>
  <c r="J10" i="87" s="1"/>
  <c r="F10" i="87"/>
  <c r="K9" i="87"/>
  <c r="E9" i="87"/>
  <c r="Q45" i="117" l="1"/>
  <c r="J16" i="117"/>
  <c r="Q46" i="117" s="1"/>
  <c r="Q45" i="99"/>
  <c r="J16" i="99"/>
  <c r="Q46" i="99" s="1"/>
  <c r="J16" i="90"/>
  <c r="Q46" i="90" s="1"/>
  <c r="J16" i="94"/>
  <c r="Q46" i="94" s="1"/>
  <c r="J16" i="95"/>
  <c r="Q46" i="95" s="1"/>
  <c r="Q45" i="95"/>
  <c r="J16" i="96"/>
  <c r="Q46" i="96" s="1"/>
  <c r="Q45" i="96"/>
  <c r="J16" i="91"/>
  <c r="Q46" i="91" s="1"/>
  <c r="Q45" i="91"/>
  <c r="J16" i="118"/>
  <c r="Q46" i="118" s="1"/>
  <c r="Q45" i="118"/>
  <c r="J16" i="89"/>
  <c r="Q46" i="89" s="1"/>
  <c r="Q45" i="89"/>
  <c r="Q45" i="93"/>
  <c r="J16" i="93"/>
  <c r="Q46" i="93" s="1"/>
  <c r="Q45" i="101"/>
  <c r="J16" i="101"/>
  <c r="Q46" i="101" s="1"/>
  <c r="Q45" i="108"/>
  <c r="J16" i="108"/>
  <c r="Q46" i="108" s="1"/>
  <c r="J16" i="102"/>
  <c r="Q46" i="102" s="1"/>
  <c r="Q45" i="102"/>
  <c r="Q45" i="115"/>
  <c r="J16" i="115"/>
  <c r="Q46" i="115" s="1"/>
  <c r="J16" i="104"/>
  <c r="Q46" i="104" s="1"/>
  <c r="Q45" i="104"/>
  <c r="J16" i="110"/>
  <c r="Q46" i="110" s="1"/>
  <c r="Q45" i="110"/>
  <c r="J16" i="103"/>
  <c r="Q46" i="103" s="1"/>
  <c r="Q45" i="103"/>
  <c r="J16" i="107"/>
  <c r="Q46" i="107" s="1"/>
  <c r="Q45" i="107"/>
  <c r="J16" i="113"/>
  <c r="Q46" i="113" s="1"/>
  <c r="Q45" i="113"/>
  <c r="J16" i="106"/>
  <c r="Q46" i="106" s="1"/>
  <c r="J16" i="98"/>
  <c r="Q46" i="98" s="1"/>
  <c r="J16" i="114"/>
  <c r="Q46" i="114" s="1"/>
  <c r="Q45" i="114"/>
  <c r="Q45" i="88"/>
  <c r="Q46" i="88"/>
  <c r="K8" i="87"/>
  <c r="J8" i="87"/>
  <c r="I8" i="87"/>
  <c r="H8" i="87"/>
  <c r="G8" i="87"/>
  <c r="F8" i="87"/>
  <c r="E8" i="87"/>
  <c r="R27" i="184"/>
  <c r="AF26" i="184"/>
  <c r="Z26" i="184"/>
  <c r="T26" i="184"/>
  <c r="N26" i="184"/>
  <c r="H26" i="184"/>
  <c r="AF25" i="184"/>
  <c r="Z25" i="184"/>
  <c r="T25" i="184"/>
  <c r="N25" i="184"/>
  <c r="H25" i="184"/>
  <c r="AF24" i="184"/>
  <c r="Z24" i="184"/>
  <c r="T24" i="184"/>
  <c r="N24" i="184"/>
  <c r="H24" i="184"/>
  <c r="AF23" i="184"/>
  <c r="Z23" i="184"/>
  <c r="T23" i="184"/>
  <c r="N23" i="184"/>
  <c r="H23" i="184"/>
  <c r="AE22" i="184"/>
  <c r="AD22" i="184"/>
  <c r="AC22" i="184"/>
  <c r="AB22" i="184"/>
  <c r="Y22" i="184"/>
  <c r="X22" i="184"/>
  <c r="W22" i="184"/>
  <c r="V22" i="184"/>
  <c r="S22" i="184"/>
  <c r="R22" i="184"/>
  <c r="Q22" i="184"/>
  <c r="P22" i="184"/>
  <c r="M22" i="184"/>
  <c r="L22" i="184"/>
  <c r="K22" i="184"/>
  <c r="J22" i="184"/>
  <c r="G22" i="184"/>
  <c r="F22" i="184"/>
  <c r="E22" i="184"/>
  <c r="D22" i="184"/>
  <c r="AF21" i="184"/>
  <c r="Z21" i="184"/>
  <c r="T21" i="184"/>
  <c r="N21" i="184"/>
  <c r="H21" i="184"/>
  <c r="AF20" i="184"/>
  <c r="Z20" i="184"/>
  <c r="T20" i="184"/>
  <c r="N20" i="184"/>
  <c r="H20" i="184"/>
  <c r="AF19" i="184"/>
  <c r="Z19" i="184"/>
  <c r="T19" i="184"/>
  <c r="N19" i="184"/>
  <c r="H19" i="184"/>
  <c r="AF18" i="184"/>
  <c r="Z18" i="184"/>
  <c r="T18" i="184"/>
  <c r="N18" i="184"/>
  <c r="H18" i="184"/>
  <c r="H22" i="184" s="1"/>
  <c r="AF17" i="184"/>
  <c r="Z17" i="184"/>
  <c r="T17" i="184"/>
  <c r="N17" i="184"/>
  <c r="H17" i="184"/>
  <c r="AF16" i="184"/>
  <c r="Z16" i="184"/>
  <c r="T16" i="184"/>
  <c r="N16" i="184"/>
  <c r="H16" i="184"/>
  <c r="AF15" i="184"/>
  <c r="Z15" i="184"/>
  <c r="T15" i="184"/>
  <c r="N15" i="184"/>
  <c r="H15" i="184"/>
  <c r="AF14" i="184"/>
  <c r="AF22" i="184" s="1"/>
  <c r="Z14" i="184"/>
  <c r="T14" i="184"/>
  <c r="N14" i="184"/>
  <c r="H14" i="184"/>
  <c r="AF13" i="184"/>
  <c r="Z13" i="184"/>
  <c r="T13" i="184"/>
  <c r="N13" i="184"/>
  <c r="H13" i="184"/>
  <c r="AE12" i="184"/>
  <c r="AE27" i="184" s="1"/>
  <c r="AD12" i="184"/>
  <c r="AD27" i="184" s="1"/>
  <c r="AC12" i="184"/>
  <c r="AC27" i="184" s="1"/>
  <c r="AB12" i="184"/>
  <c r="AA12" i="184"/>
  <c r="AA27" i="184" s="1"/>
  <c r="Y12" i="184"/>
  <c r="Y27" i="184" s="1"/>
  <c r="X12" i="184"/>
  <c r="X27" i="184" s="1"/>
  <c r="W12" i="184"/>
  <c r="W27" i="184" s="1"/>
  <c r="V12" i="184"/>
  <c r="V27" i="184" s="1"/>
  <c r="U12" i="184"/>
  <c r="U27" i="184" s="1"/>
  <c r="S12" i="184"/>
  <c r="S27" i="184" s="1"/>
  <c r="R12" i="184"/>
  <c r="Q12" i="184"/>
  <c r="Q27" i="184" s="1"/>
  <c r="P12" i="184"/>
  <c r="P27" i="184" s="1"/>
  <c r="O12" i="184"/>
  <c r="O27" i="184" s="1"/>
  <c r="M12" i="184"/>
  <c r="M27" i="184" s="1"/>
  <c r="L12" i="184"/>
  <c r="L27" i="184" s="1"/>
  <c r="K12" i="184"/>
  <c r="K27" i="184" s="1"/>
  <c r="J12" i="184"/>
  <c r="J27" i="184" s="1"/>
  <c r="I12" i="184"/>
  <c r="I27" i="184" s="1"/>
  <c r="G12" i="184"/>
  <c r="G27" i="184" s="1"/>
  <c r="F12" i="184"/>
  <c r="F27" i="184" s="1"/>
  <c r="E12" i="184"/>
  <c r="E27" i="184" s="1"/>
  <c r="D12" i="184"/>
  <c r="D27" i="184" s="1"/>
  <c r="C12" i="184"/>
  <c r="C27" i="184" s="1"/>
  <c r="AF11" i="184"/>
  <c r="Z11" i="184"/>
  <c r="T11" i="184"/>
  <c r="N11" i="184"/>
  <c r="H11" i="184"/>
  <c r="AF10" i="184"/>
  <c r="Z10" i="184"/>
  <c r="T10" i="184"/>
  <c r="N10" i="184"/>
  <c r="H10" i="184"/>
  <c r="AF9" i="184"/>
  <c r="Z9" i="184"/>
  <c r="T9" i="184"/>
  <c r="N9" i="184"/>
  <c r="H9" i="184"/>
  <c r="AF8" i="184"/>
  <c r="Z8" i="184"/>
  <c r="Z12" i="184" s="1"/>
  <c r="T8" i="184"/>
  <c r="N8" i="184"/>
  <c r="H8" i="184"/>
  <c r="AF7" i="184"/>
  <c r="Z7" i="184"/>
  <c r="T7" i="184"/>
  <c r="N7" i="184"/>
  <c r="H7" i="184"/>
  <c r="AF6" i="184"/>
  <c r="Z6" i="184"/>
  <c r="T6" i="184"/>
  <c r="N6" i="184"/>
  <c r="N12" i="184" s="1"/>
  <c r="H6" i="184"/>
  <c r="AE27" i="183"/>
  <c r="AD27" i="183"/>
  <c r="W27" i="183"/>
  <c r="O27" i="183"/>
  <c r="G27" i="183"/>
  <c r="AF26" i="183"/>
  <c r="Z26" i="183"/>
  <c r="T26" i="183"/>
  <c r="N26" i="183"/>
  <c r="H26" i="183"/>
  <c r="AF25" i="183"/>
  <c r="Z25" i="183"/>
  <c r="T25" i="183"/>
  <c r="N25" i="183"/>
  <c r="H25" i="183"/>
  <c r="AF24" i="183"/>
  <c r="Z24" i="183"/>
  <c r="T24" i="183"/>
  <c r="N24" i="183"/>
  <c r="H24" i="183"/>
  <c r="AF23" i="183"/>
  <c r="Z23" i="183"/>
  <c r="T23" i="183"/>
  <c r="N23" i="183"/>
  <c r="H23" i="183"/>
  <c r="AE22" i="183"/>
  <c r="AD22" i="183"/>
  <c r="AC22" i="183"/>
  <c r="AB22" i="183"/>
  <c r="Y22" i="183"/>
  <c r="X22" i="183"/>
  <c r="W22" i="183"/>
  <c r="V22" i="183"/>
  <c r="S22" i="183"/>
  <c r="R22" i="183"/>
  <c r="Q22" i="183"/>
  <c r="P22" i="183"/>
  <c r="M22" i="183"/>
  <c r="L22" i="183"/>
  <c r="K22" i="183"/>
  <c r="J22" i="183"/>
  <c r="G22" i="183"/>
  <c r="E22" i="183"/>
  <c r="D22" i="183"/>
  <c r="AF21" i="183"/>
  <c r="Z21" i="183"/>
  <c r="T21" i="183"/>
  <c r="N21" i="183"/>
  <c r="H21" i="183"/>
  <c r="AF20" i="183"/>
  <c r="Z20" i="183"/>
  <c r="T20" i="183"/>
  <c r="N20" i="183"/>
  <c r="N22" i="183" s="1"/>
  <c r="H20" i="183"/>
  <c r="AF19" i="183"/>
  <c r="Z19" i="183"/>
  <c r="T19" i="183"/>
  <c r="N19" i="183"/>
  <c r="H19" i="183"/>
  <c r="AF18" i="183"/>
  <c r="AF22" i="183" s="1"/>
  <c r="Z18" i="183"/>
  <c r="T18" i="183"/>
  <c r="N18" i="183"/>
  <c r="H18" i="183"/>
  <c r="AF17" i="183"/>
  <c r="Z17" i="183"/>
  <c r="T17" i="183"/>
  <c r="N17" i="183"/>
  <c r="H17" i="183"/>
  <c r="AF16" i="183"/>
  <c r="Z16" i="183"/>
  <c r="T16" i="183"/>
  <c r="N16" i="183"/>
  <c r="H16" i="183"/>
  <c r="AF15" i="183"/>
  <c r="Z15" i="183"/>
  <c r="T15" i="183"/>
  <c r="N15" i="183"/>
  <c r="H15" i="183"/>
  <c r="AF14" i="183"/>
  <c r="Z14" i="183"/>
  <c r="T14" i="183"/>
  <c r="T22" i="183" s="1"/>
  <c r="N14" i="183"/>
  <c r="H14" i="183"/>
  <c r="AF13" i="183"/>
  <c r="Z13" i="183"/>
  <c r="T13" i="183"/>
  <c r="N13" i="183"/>
  <c r="H13" i="183"/>
  <c r="AE12" i="183"/>
  <c r="AD12" i="183"/>
  <c r="AC12" i="183"/>
  <c r="AC27" i="183" s="1"/>
  <c r="AB12" i="183"/>
  <c r="AB27" i="183" s="1"/>
  <c r="AA12" i="183"/>
  <c r="AA27" i="183" s="1"/>
  <c r="Y12" i="183"/>
  <c r="Y27" i="183" s="1"/>
  <c r="X12" i="183"/>
  <c r="W12" i="183"/>
  <c r="V12" i="183"/>
  <c r="V27" i="183" s="1"/>
  <c r="U12" i="183"/>
  <c r="U27" i="183" s="1"/>
  <c r="S12" i="183"/>
  <c r="S27" i="183" s="1"/>
  <c r="R12" i="183"/>
  <c r="R27" i="183" s="1"/>
  <c r="Q12" i="183"/>
  <c r="Q27" i="183" s="1"/>
  <c r="P12" i="183"/>
  <c r="P27" i="183" s="1"/>
  <c r="O12" i="183"/>
  <c r="M12" i="183"/>
  <c r="M27" i="183" s="1"/>
  <c r="L12" i="183"/>
  <c r="L27" i="183" s="1"/>
  <c r="K12" i="183"/>
  <c r="K27" i="183" s="1"/>
  <c r="J12" i="183"/>
  <c r="J27" i="183" s="1"/>
  <c r="I12" i="183"/>
  <c r="I27" i="183" s="1"/>
  <c r="G12" i="183"/>
  <c r="F12" i="183"/>
  <c r="F27" i="183" s="1"/>
  <c r="E12" i="183"/>
  <c r="E27" i="183" s="1"/>
  <c r="D12" i="183"/>
  <c r="D27" i="183" s="1"/>
  <c r="C12" i="183"/>
  <c r="C27" i="183" s="1"/>
  <c r="AF11" i="183"/>
  <c r="Z11" i="183"/>
  <c r="T11" i="183"/>
  <c r="N11" i="183"/>
  <c r="H11" i="183"/>
  <c r="AF10" i="183"/>
  <c r="Z10" i="183"/>
  <c r="T10" i="183"/>
  <c r="N10" i="183"/>
  <c r="H10" i="183"/>
  <c r="AF9" i="183"/>
  <c r="Z9" i="183"/>
  <c r="T9" i="183"/>
  <c r="N9" i="183"/>
  <c r="H9" i="183"/>
  <c r="AF8" i="183"/>
  <c r="Z8" i="183"/>
  <c r="T8" i="183"/>
  <c r="N8" i="183"/>
  <c r="H8" i="183"/>
  <c r="AF7" i="183"/>
  <c r="Z7" i="183"/>
  <c r="T7" i="183"/>
  <c r="N7" i="183"/>
  <c r="H7" i="183"/>
  <c r="AF6" i="183"/>
  <c r="AF12" i="183" s="1"/>
  <c r="Z6" i="183"/>
  <c r="Z12" i="183" s="1"/>
  <c r="T6" i="183"/>
  <c r="N6" i="183"/>
  <c r="N12" i="183" s="1"/>
  <c r="N27" i="183" s="1"/>
  <c r="H6" i="183"/>
  <c r="H12" i="183" s="1"/>
  <c r="Q27" i="181"/>
  <c r="J27" i="181"/>
  <c r="AF26" i="181"/>
  <c r="Z26" i="181"/>
  <c r="T26" i="181"/>
  <c r="N26" i="181"/>
  <c r="H26" i="181"/>
  <c r="AF25" i="181"/>
  <c r="Z25" i="181"/>
  <c r="T25" i="181"/>
  <c r="N25" i="181"/>
  <c r="H25" i="181"/>
  <c r="AF24" i="181"/>
  <c r="Z24" i="181"/>
  <c r="T24" i="181"/>
  <c r="N24" i="181"/>
  <c r="H24" i="181"/>
  <c r="AF23" i="181"/>
  <c r="Z23" i="181"/>
  <c r="T23" i="181"/>
  <c r="N23" i="181"/>
  <c r="H23" i="181"/>
  <c r="AE22" i="181"/>
  <c r="AD22" i="181"/>
  <c r="AC22" i="181"/>
  <c r="AB22" i="181"/>
  <c r="Y22" i="181"/>
  <c r="X22" i="181"/>
  <c r="W22" i="181"/>
  <c r="V22" i="181"/>
  <c r="S22" i="181"/>
  <c r="R22" i="181"/>
  <c r="R27" i="181" s="1"/>
  <c r="Q22" i="181"/>
  <c r="P22" i="181"/>
  <c r="M22" i="181"/>
  <c r="L22" i="181"/>
  <c r="K22" i="181"/>
  <c r="J22" i="181"/>
  <c r="G22" i="181"/>
  <c r="E22" i="181"/>
  <c r="D22" i="181"/>
  <c r="AF21" i="181"/>
  <c r="Z21" i="181"/>
  <c r="T21" i="181"/>
  <c r="N21" i="181"/>
  <c r="H21" i="181"/>
  <c r="AF20" i="181"/>
  <c r="Z20" i="181"/>
  <c r="T20" i="181"/>
  <c r="N20" i="181"/>
  <c r="H20" i="181"/>
  <c r="AF19" i="181"/>
  <c r="Z19" i="181"/>
  <c r="T19" i="181"/>
  <c r="N19" i="181"/>
  <c r="H19" i="181"/>
  <c r="AF18" i="181"/>
  <c r="Z18" i="181"/>
  <c r="T18" i="181"/>
  <c r="N18" i="181"/>
  <c r="H18" i="181"/>
  <c r="AF17" i="181"/>
  <c r="Z17" i="181"/>
  <c r="T17" i="181"/>
  <c r="N17" i="181"/>
  <c r="H17" i="181"/>
  <c r="AF16" i="181"/>
  <c r="Z16" i="181"/>
  <c r="T16" i="181"/>
  <c r="N16" i="181"/>
  <c r="H16" i="181"/>
  <c r="H22" i="181" s="1"/>
  <c r="AF15" i="181"/>
  <c r="Z15" i="181"/>
  <c r="T15" i="181"/>
  <c r="N15" i="181"/>
  <c r="H15" i="181"/>
  <c r="AF14" i="181"/>
  <c r="Z14" i="181"/>
  <c r="Z22" i="181" s="1"/>
  <c r="T14" i="181"/>
  <c r="T22" i="181" s="1"/>
  <c r="N14" i="181"/>
  <c r="H14" i="181"/>
  <c r="AF13" i="181"/>
  <c r="Z13" i="181"/>
  <c r="T13" i="181"/>
  <c r="N13" i="181"/>
  <c r="H13" i="181"/>
  <c r="AE12" i="181"/>
  <c r="AE27" i="181" s="1"/>
  <c r="AD12" i="181"/>
  <c r="AD27" i="181" s="1"/>
  <c r="AC12" i="181"/>
  <c r="AC27" i="181" s="1"/>
  <c r="AB12" i="181"/>
  <c r="AB27" i="181" s="1"/>
  <c r="AA12" i="181"/>
  <c r="AA27" i="181" s="1"/>
  <c r="Y12" i="181"/>
  <c r="Y27" i="181" s="1"/>
  <c r="X12" i="181"/>
  <c r="X27" i="181" s="1"/>
  <c r="W12" i="181"/>
  <c r="W27" i="181" s="1"/>
  <c r="V12" i="181"/>
  <c r="V27" i="181" s="1"/>
  <c r="U12" i="181"/>
  <c r="U27" i="181" s="1"/>
  <c r="S12" i="181"/>
  <c r="S27" i="181" s="1"/>
  <c r="R12" i="181"/>
  <c r="Q12" i="181"/>
  <c r="P12" i="181"/>
  <c r="P27" i="181" s="1"/>
  <c r="O12" i="181"/>
  <c r="O27" i="181" s="1"/>
  <c r="M12" i="181"/>
  <c r="M27" i="181" s="1"/>
  <c r="L12" i="181"/>
  <c r="L27" i="181" s="1"/>
  <c r="K12" i="181"/>
  <c r="K27" i="181" s="1"/>
  <c r="J12" i="181"/>
  <c r="I12" i="181"/>
  <c r="I27" i="181" s="1"/>
  <c r="G12" i="181"/>
  <c r="F12" i="181"/>
  <c r="F27" i="181" s="1"/>
  <c r="E12" i="181"/>
  <c r="E27" i="181" s="1"/>
  <c r="D12" i="181"/>
  <c r="D27" i="181" s="1"/>
  <c r="C12" i="181"/>
  <c r="C27" i="181" s="1"/>
  <c r="AF11" i="181"/>
  <c r="Z11" i="181"/>
  <c r="T11" i="181"/>
  <c r="N11" i="181"/>
  <c r="H11" i="181"/>
  <c r="AF10" i="181"/>
  <c r="Z10" i="181"/>
  <c r="T10" i="181"/>
  <c r="N10" i="181"/>
  <c r="H10" i="181"/>
  <c r="H12" i="181" s="1"/>
  <c r="AF9" i="181"/>
  <c r="Z9" i="181"/>
  <c r="T9" i="181"/>
  <c r="N9" i="181"/>
  <c r="H9" i="181"/>
  <c r="AF8" i="181"/>
  <c r="Z8" i="181"/>
  <c r="T8" i="181"/>
  <c r="N8" i="181"/>
  <c r="H8" i="181"/>
  <c r="AF7" i="181"/>
  <c r="Z7" i="181"/>
  <c r="T7" i="181"/>
  <c r="N7" i="181"/>
  <c r="H7" i="181"/>
  <c r="AF6" i="181"/>
  <c r="AF12" i="181" s="1"/>
  <c r="Z6" i="181"/>
  <c r="T6" i="181"/>
  <c r="N6" i="181"/>
  <c r="N12" i="181" s="1"/>
  <c r="H6" i="181"/>
  <c r="AF28" i="180"/>
  <c r="Z28" i="180"/>
  <c r="T28" i="180"/>
  <c r="N28" i="180"/>
  <c r="H28" i="180"/>
  <c r="R27" i="180"/>
  <c r="J27" i="180"/>
  <c r="AF26" i="180"/>
  <c r="Z26" i="180"/>
  <c r="T26" i="180"/>
  <c r="N26" i="180"/>
  <c r="H26" i="180"/>
  <c r="AF25" i="180"/>
  <c r="Z25" i="180"/>
  <c r="T25" i="180"/>
  <c r="N25" i="180"/>
  <c r="H25" i="180"/>
  <c r="AF24" i="180"/>
  <c r="Z24" i="180"/>
  <c r="T24" i="180"/>
  <c r="N24" i="180"/>
  <c r="H24" i="180"/>
  <c r="AF23" i="180"/>
  <c r="Z23" i="180"/>
  <c r="T23" i="180"/>
  <c r="N23" i="180"/>
  <c r="H23" i="180"/>
  <c r="AE22" i="180"/>
  <c r="AD22" i="180"/>
  <c r="AC22" i="180"/>
  <c r="AB22" i="180"/>
  <c r="Z22" i="180"/>
  <c r="Y22" i="180"/>
  <c r="X22" i="180"/>
  <c r="W22" i="180"/>
  <c r="V22" i="180"/>
  <c r="S22" i="180"/>
  <c r="R22" i="180"/>
  <c r="Q22" i="180"/>
  <c r="P22" i="180"/>
  <c r="M22" i="180"/>
  <c r="L22" i="180"/>
  <c r="K22" i="180"/>
  <c r="J22" i="180"/>
  <c r="G22" i="180"/>
  <c r="E22" i="180"/>
  <c r="D22" i="180"/>
  <c r="AF21" i="180"/>
  <c r="Z21" i="180"/>
  <c r="T21" i="180"/>
  <c r="N21" i="180"/>
  <c r="H21" i="180"/>
  <c r="AF20" i="180"/>
  <c r="Z20" i="180"/>
  <c r="T20" i="180"/>
  <c r="N20" i="180"/>
  <c r="H20" i="180"/>
  <c r="AF19" i="180"/>
  <c r="Z19" i="180"/>
  <c r="T19" i="180"/>
  <c r="N19" i="180"/>
  <c r="H19" i="180"/>
  <c r="AF18" i="180"/>
  <c r="Z18" i="180"/>
  <c r="T18" i="180"/>
  <c r="N18" i="180"/>
  <c r="H18" i="180"/>
  <c r="AF17" i="180"/>
  <c r="Z17" i="180"/>
  <c r="T17" i="180"/>
  <c r="N17" i="180"/>
  <c r="H17" i="180"/>
  <c r="AF16" i="180"/>
  <c r="Z16" i="180"/>
  <c r="T16" i="180"/>
  <c r="N16" i="180"/>
  <c r="H16" i="180"/>
  <c r="H22" i="180" s="1"/>
  <c r="AF15" i="180"/>
  <c r="Z15" i="180"/>
  <c r="T15" i="180"/>
  <c r="N15" i="180"/>
  <c r="H15" i="180"/>
  <c r="AF14" i="180"/>
  <c r="AF22" i="180" s="1"/>
  <c r="Z14" i="180"/>
  <c r="T14" i="180"/>
  <c r="T22" i="180" s="1"/>
  <c r="N14" i="180"/>
  <c r="N22" i="180" s="1"/>
  <c r="H14" i="180"/>
  <c r="AF13" i="180"/>
  <c r="Z13" i="180"/>
  <c r="T13" i="180"/>
  <c r="N13" i="180"/>
  <c r="H13" i="180"/>
  <c r="AE12" i="180"/>
  <c r="AE27" i="180" s="1"/>
  <c r="AD12" i="180"/>
  <c r="AD27" i="180" s="1"/>
  <c r="AC12" i="180"/>
  <c r="AC27" i="180" s="1"/>
  <c r="AB12" i="180"/>
  <c r="AA12" i="180"/>
  <c r="AA27" i="180" s="1"/>
  <c r="Y12" i="180"/>
  <c r="Y27" i="180" s="1"/>
  <c r="X12" i="180"/>
  <c r="X27" i="180" s="1"/>
  <c r="W12" i="180"/>
  <c r="W27" i="180" s="1"/>
  <c r="V12" i="180"/>
  <c r="V27" i="180" s="1"/>
  <c r="U12" i="180"/>
  <c r="U27" i="180" s="1"/>
  <c r="S12" i="180"/>
  <c r="S27" i="180" s="1"/>
  <c r="R12" i="180"/>
  <c r="Q12" i="180"/>
  <c r="Q27" i="180" s="1"/>
  <c r="P12" i="180"/>
  <c r="P27" i="180" s="1"/>
  <c r="O12" i="180"/>
  <c r="O27" i="180" s="1"/>
  <c r="M12" i="180"/>
  <c r="M27" i="180" s="1"/>
  <c r="L12" i="180"/>
  <c r="L27" i="180" s="1"/>
  <c r="K12" i="180"/>
  <c r="K27" i="180" s="1"/>
  <c r="J12" i="180"/>
  <c r="I12" i="180"/>
  <c r="I27" i="180" s="1"/>
  <c r="H12" i="180"/>
  <c r="G12" i="180"/>
  <c r="G27" i="180" s="1"/>
  <c r="F12" i="180"/>
  <c r="F27" i="180" s="1"/>
  <c r="E12" i="180"/>
  <c r="E27" i="180" s="1"/>
  <c r="D12" i="180"/>
  <c r="D27" i="180" s="1"/>
  <c r="C12" i="180"/>
  <c r="C27" i="180" s="1"/>
  <c r="AF11" i="180"/>
  <c r="Z11" i="180"/>
  <c r="T11" i="180"/>
  <c r="N11" i="180"/>
  <c r="H11" i="180"/>
  <c r="AF10" i="180"/>
  <c r="Z10" i="180"/>
  <c r="T10" i="180"/>
  <c r="N10" i="180"/>
  <c r="H10" i="180"/>
  <c r="AF9" i="180"/>
  <c r="AF12" i="180" s="1"/>
  <c r="AF27" i="180" s="1"/>
  <c r="Z9" i="180"/>
  <c r="T9" i="180"/>
  <c r="N9" i="180"/>
  <c r="H9" i="180"/>
  <c r="AF8" i="180"/>
  <c r="Z8" i="180"/>
  <c r="T8" i="180"/>
  <c r="N8" i="180"/>
  <c r="H8" i="180"/>
  <c r="AF7" i="180"/>
  <c r="Z7" i="180"/>
  <c r="T7" i="180"/>
  <c r="N7" i="180"/>
  <c r="H7" i="180"/>
  <c r="AF6" i="180"/>
  <c r="Z6" i="180"/>
  <c r="Z12" i="180" s="1"/>
  <c r="Z27" i="180" s="1"/>
  <c r="T6" i="180"/>
  <c r="T12" i="180" s="1"/>
  <c r="T27" i="180" s="1"/>
  <c r="N6" i="180"/>
  <c r="H6" i="180"/>
  <c r="M27" i="178"/>
  <c r="L27" i="178"/>
  <c r="AF26" i="178"/>
  <c r="Z26" i="178"/>
  <c r="T26" i="178"/>
  <c r="N26" i="178"/>
  <c r="H26" i="178"/>
  <c r="AF25" i="178"/>
  <c r="Z25" i="178"/>
  <c r="T25" i="178"/>
  <c r="N25" i="178"/>
  <c r="H25" i="178"/>
  <c r="AF24" i="178"/>
  <c r="Z24" i="178"/>
  <c r="T24" i="178"/>
  <c r="N24" i="178"/>
  <c r="H24" i="178"/>
  <c r="AF23" i="178"/>
  <c r="Z23" i="178"/>
  <c r="T23" i="178"/>
  <c r="N23" i="178"/>
  <c r="H23" i="178"/>
  <c r="AE22" i="178"/>
  <c r="AD22" i="178"/>
  <c r="AC22" i="178"/>
  <c r="AB22" i="178"/>
  <c r="Y22" i="178"/>
  <c r="X22" i="178"/>
  <c r="W22" i="178"/>
  <c r="V22" i="178"/>
  <c r="S22" i="178"/>
  <c r="R22" i="178"/>
  <c r="Q22" i="178"/>
  <c r="P22" i="178"/>
  <c r="M22" i="178"/>
  <c r="L22" i="178"/>
  <c r="K22" i="178"/>
  <c r="J22" i="178"/>
  <c r="G22" i="178"/>
  <c r="F22" i="178"/>
  <c r="E22" i="178"/>
  <c r="D22" i="178"/>
  <c r="AF21" i="178"/>
  <c r="Z21" i="178"/>
  <c r="T21" i="178"/>
  <c r="N21" i="178"/>
  <c r="H21" i="178"/>
  <c r="AF20" i="178"/>
  <c r="Z20" i="178"/>
  <c r="T20" i="178"/>
  <c r="N20" i="178"/>
  <c r="H20" i="178"/>
  <c r="AF19" i="178"/>
  <c r="Z19" i="178"/>
  <c r="T19" i="178"/>
  <c r="N19" i="178"/>
  <c r="H19" i="178"/>
  <c r="AF18" i="178"/>
  <c r="Z18" i="178"/>
  <c r="T18" i="178"/>
  <c r="N18" i="178"/>
  <c r="H18" i="178"/>
  <c r="AF17" i="178"/>
  <c r="Z17" i="178"/>
  <c r="T17" i="178"/>
  <c r="N17" i="178"/>
  <c r="H17" i="178"/>
  <c r="AF16" i="178"/>
  <c r="Z16" i="178"/>
  <c r="T16" i="178"/>
  <c r="N16" i="178"/>
  <c r="H16" i="178"/>
  <c r="AF15" i="178"/>
  <c r="Z15" i="178"/>
  <c r="T15" i="178"/>
  <c r="T22" i="178" s="1"/>
  <c r="N15" i="178"/>
  <c r="H15" i="178"/>
  <c r="AF14" i="178"/>
  <c r="Z14" i="178"/>
  <c r="Z22" i="178" s="1"/>
  <c r="T14" i="178"/>
  <c r="N14" i="178"/>
  <c r="H14" i="178"/>
  <c r="AF13" i="178"/>
  <c r="Z13" i="178"/>
  <c r="T13" i="178"/>
  <c r="N13" i="178"/>
  <c r="H13" i="178"/>
  <c r="AE12" i="178"/>
  <c r="AD12" i="178"/>
  <c r="AC12" i="178"/>
  <c r="AC27" i="178" s="1"/>
  <c r="AB12" i="178"/>
  <c r="AB27" i="178" s="1"/>
  <c r="AA12" i="178"/>
  <c r="AA27" i="178" s="1"/>
  <c r="Y12" i="178"/>
  <c r="Y27" i="178" s="1"/>
  <c r="X12" i="178"/>
  <c r="X27" i="178" s="1"/>
  <c r="W12" i="178"/>
  <c r="W27" i="178" s="1"/>
  <c r="V12" i="178"/>
  <c r="V27" i="178" s="1"/>
  <c r="U12" i="178"/>
  <c r="U27" i="178" s="1"/>
  <c r="T12" i="178"/>
  <c r="T27" i="178" s="1"/>
  <c r="S12" i="178"/>
  <c r="S27" i="178" s="1"/>
  <c r="R12" i="178"/>
  <c r="R27" i="178" s="1"/>
  <c r="Q12" i="178"/>
  <c r="Q27" i="178" s="1"/>
  <c r="P12" i="178"/>
  <c r="P27" i="178" s="1"/>
  <c r="O12" i="178"/>
  <c r="O27" i="178" s="1"/>
  <c r="M12" i="178"/>
  <c r="L12" i="178"/>
  <c r="K12" i="178"/>
  <c r="K27" i="178" s="1"/>
  <c r="J12" i="178"/>
  <c r="J27" i="178" s="1"/>
  <c r="I12" i="178"/>
  <c r="I27" i="178" s="1"/>
  <c r="G12" i="178"/>
  <c r="G27" i="178" s="1"/>
  <c r="F12" i="178"/>
  <c r="F27" i="178" s="1"/>
  <c r="E12" i="178"/>
  <c r="E27" i="178" s="1"/>
  <c r="D12" i="178"/>
  <c r="D27" i="178" s="1"/>
  <c r="C12" i="178"/>
  <c r="C27" i="178" s="1"/>
  <c r="AF11" i="178"/>
  <c r="Z11" i="178"/>
  <c r="T11" i="178"/>
  <c r="N11" i="178"/>
  <c r="H11" i="178"/>
  <c r="AF10" i="178"/>
  <c r="Z10" i="178"/>
  <c r="T10" i="178"/>
  <c r="N10" i="178"/>
  <c r="H10" i="178"/>
  <c r="AF9" i="178"/>
  <c r="Z9" i="178"/>
  <c r="T9" i="178"/>
  <c r="N9" i="178"/>
  <c r="H9" i="178"/>
  <c r="AF8" i="178"/>
  <c r="Z8" i="178"/>
  <c r="T8" i="178"/>
  <c r="N8" i="178"/>
  <c r="H8" i="178"/>
  <c r="AF7" i="178"/>
  <c r="Z7" i="178"/>
  <c r="T7" i="178"/>
  <c r="N7" i="178"/>
  <c r="H7" i="178"/>
  <c r="AF6" i="178"/>
  <c r="Z6" i="178"/>
  <c r="T6" i="178"/>
  <c r="N6" i="178"/>
  <c r="H6" i="178"/>
  <c r="H12" i="178" s="1"/>
  <c r="X27" i="177"/>
  <c r="Q27" i="177"/>
  <c r="AF26" i="177"/>
  <c r="Z26" i="177"/>
  <c r="T26" i="177"/>
  <c r="N26" i="177"/>
  <c r="H26" i="177"/>
  <c r="AF25" i="177"/>
  <c r="Z25" i="177"/>
  <c r="T25" i="177"/>
  <c r="N25" i="177"/>
  <c r="H25" i="177"/>
  <c r="AF24" i="177"/>
  <c r="Z24" i="177"/>
  <c r="T24" i="177"/>
  <c r="N24" i="177"/>
  <c r="H24" i="177"/>
  <c r="AF23" i="177"/>
  <c r="Z23" i="177"/>
  <c r="T23" i="177"/>
  <c r="N23" i="177"/>
  <c r="H23" i="177"/>
  <c r="AE22" i="177"/>
  <c r="AD22" i="177"/>
  <c r="AC22" i="177"/>
  <c r="AB22" i="177"/>
  <c r="Z22" i="177"/>
  <c r="Y22" i="177"/>
  <c r="X22" i="177"/>
  <c r="W22" i="177"/>
  <c r="V22" i="177"/>
  <c r="S22" i="177"/>
  <c r="R22" i="177"/>
  <c r="Q22" i="177"/>
  <c r="P22" i="177"/>
  <c r="M22" i="177"/>
  <c r="L22" i="177"/>
  <c r="K22" i="177"/>
  <c r="J22" i="177"/>
  <c r="G22" i="177"/>
  <c r="F22" i="177"/>
  <c r="E22" i="177"/>
  <c r="D22" i="177"/>
  <c r="AF21" i="177"/>
  <c r="Z21" i="177"/>
  <c r="T21" i="177"/>
  <c r="N21" i="177"/>
  <c r="H21" i="177"/>
  <c r="AF20" i="177"/>
  <c r="Z20" i="177"/>
  <c r="T20" i="177"/>
  <c r="N20" i="177"/>
  <c r="H20" i="177"/>
  <c r="AF19" i="177"/>
  <c r="Z19" i="177"/>
  <c r="T19" i="177"/>
  <c r="N19" i="177"/>
  <c r="H19" i="177"/>
  <c r="AF18" i="177"/>
  <c r="Z18" i="177"/>
  <c r="T18" i="177"/>
  <c r="N18" i="177"/>
  <c r="H18" i="177"/>
  <c r="AF17" i="177"/>
  <c r="Z17" i="177"/>
  <c r="T17" i="177"/>
  <c r="N17" i="177"/>
  <c r="H17" i="177"/>
  <c r="AF16" i="177"/>
  <c r="Z16" i="177"/>
  <c r="T16" i="177"/>
  <c r="N16" i="177"/>
  <c r="H16" i="177"/>
  <c r="AF15" i="177"/>
  <c r="Z15" i="177"/>
  <c r="T15" i="177"/>
  <c r="N15" i="177"/>
  <c r="H15" i="177"/>
  <c r="AF14" i="177"/>
  <c r="AF22" i="177" s="1"/>
  <c r="Z14" i="177"/>
  <c r="T14" i="177"/>
  <c r="T22" i="177" s="1"/>
  <c r="N14" i="177"/>
  <c r="N22" i="177" s="1"/>
  <c r="H14" i="177"/>
  <c r="H22" i="177" s="1"/>
  <c r="AF13" i="177"/>
  <c r="Z13" i="177"/>
  <c r="T13" i="177"/>
  <c r="N13" i="177"/>
  <c r="H13" i="177"/>
  <c r="AE12" i="177"/>
  <c r="AE27" i="177" s="1"/>
  <c r="AD12" i="177"/>
  <c r="AD27" i="177" s="1"/>
  <c r="AC12" i="177"/>
  <c r="AC27" i="177" s="1"/>
  <c r="AB12" i="177"/>
  <c r="AB27" i="177" s="1"/>
  <c r="AA12" i="177"/>
  <c r="AA27" i="177" s="1"/>
  <c r="Y12" i="177"/>
  <c r="Y27" i="177" s="1"/>
  <c r="X12" i="177"/>
  <c r="W12" i="177"/>
  <c r="W27" i="177" s="1"/>
  <c r="V12" i="177"/>
  <c r="V27" i="177" s="1"/>
  <c r="U12" i="177"/>
  <c r="U27" i="177" s="1"/>
  <c r="S12" i="177"/>
  <c r="S27" i="177" s="1"/>
  <c r="R12" i="177"/>
  <c r="R27" i="177" s="1"/>
  <c r="Q12" i="177"/>
  <c r="P12" i="177"/>
  <c r="P27" i="177" s="1"/>
  <c r="O12" i="177"/>
  <c r="O27" i="177" s="1"/>
  <c r="M12" i="177"/>
  <c r="M27" i="177" s="1"/>
  <c r="L12" i="177"/>
  <c r="L27" i="177" s="1"/>
  <c r="K12" i="177"/>
  <c r="K27" i="177" s="1"/>
  <c r="J12" i="177"/>
  <c r="J27" i="177" s="1"/>
  <c r="I12" i="177"/>
  <c r="I27" i="177" s="1"/>
  <c r="H12" i="177"/>
  <c r="H27" i="177" s="1"/>
  <c r="G12" i="177"/>
  <c r="G27" i="177" s="1"/>
  <c r="F12" i="177"/>
  <c r="F27" i="177" s="1"/>
  <c r="E12" i="177"/>
  <c r="E27" i="177" s="1"/>
  <c r="D12" i="177"/>
  <c r="D27" i="177" s="1"/>
  <c r="C12" i="177"/>
  <c r="C27" i="177" s="1"/>
  <c r="AF11" i="177"/>
  <c r="Z11" i="177"/>
  <c r="T11" i="177"/>
  <c r="N11" i="177"/>
  <c r="H11" i="177"/>
  <c r="AF10" i="177"/>
  <c r="Z10" i="177"/>
  <c r="T10" i="177"/>
  <c r="N10" i="177"/>
  <c r="H10" i="177"/>
  <c r="AF9" i="177"/>
  <c r="Z9" i="177"/>
  <c r="T9" i="177"/>
  <c r="N9" i="177"/>
  <c r="H9" i="177"/>
  <c r="AF8" i="177"/>
  <c r="Z8" i="177"/>
  <c r="T8" i="177"/>
  <c r="N8" i="177"/>
  <c r="H8" i="177"/>
  <c r="AF7" i="177"/>
  <c r="Z7" i="177"/>
  <c r="T7" i="177"/>
  <c r="N7" i="177"/>
  <c r="H7" i="177"/>
  <c r="AF6" i="177"/>
  <c r="AF12" i="177" s="1"/>
  <c r="AF27" i="177" s="1"/>
  <c r="Z6" i="177"/>
  <c r="Z12" i="177" s="1"/>
  <c r="T6" i="177"/>
  <c r="T12" i="177" s="1"/>
  <c r="T27" i="177" s="1"/>
  <c r="N6" i="177"/>
  <c r="H6" i="177"/>
  <c r="M27" i="176"/>
  <c r="L27" i="176"/>
  <c r="AF26" i="176"/>
  <c r="Z26" i="176"/>
  <c r="T26" i="176"/>
  <c r="N26" i="176"/>
  <c r="H26" i="176"/>
  <c r="AF25" i="176"/>
  <c r="Z25" i="176"/>
  <c r="T25" i="176"/>
  <c r="N25" i="176"/>
  <c r="H25" i="176"/>
  <c r="AF24" i="176"/>
  <c r="Z24" i="176"/>
  <c r="T24" i="176"/>
  <c r="N24" i="176"/>
  <c r="H24" i="176"/>
  <c r="AF23" i="176"/>
  <c r="Z23" i="176"/>
  <c r="T23" i="176"/>
  <c r="N23" i="176"/>
  <c r="H23" i="176"/>
  <c r="AE22" i="176"/>
  <c r="AD22" i="176"/>
  <c r="AC22" i="176"/>
  <c r="AB22" i="176"/>
  <c r="Y22" i="176"/>
  <c r="X22" i="176"/>
  <c r="W22" i="176"/>
  <c r="V22" i="176"/>
  <c r="S22" i="176"/>
  <c r="R22" i="176"/>
  <c r="Q22" i="176"/>
  <c r="P22" i="176"/>
  <c r="M22" i="176"/>
  <c r="L22" i="176"/>
  <c r="K22" i="176"/>
  <c r="J22" i="176"/>
  <c r="G22" i="176"/>
  <c r="F22" i="176"/>
  <c r="E22" i="176"/>
  <c r="D22" i="176"/>
  <c r="AF21" i="176"/>
  <c r="Z21" i="176"/>
  <c r="T21" i="176"/>
  <c r="N21" i="176"/>
  <c r="H21" i="176"/>
  <c r="AF20" i="176"/>
  <c r="Z20" i="176"/>
  <c r="T20" i="176"/>
  <c r="N20" i="176"/>
  <c r="H20" i="176"/>
  <c r="AF19" i="176"/>
  <c r="Z19" i="176"/>
  <c r="T19" i="176"/>
  <c r="N19" i="176"/>
  <c r="H19" i="176"/>
  <c r="AF18" i="176"/>
  <c r="Z18" i="176"/>
  <c r="T18" i="176"/>
  <c r="N18" i="176"/>
  <c r="H18" i="176"/>
  <c r="AF17" i="176"/>
  <c r="Z17" i="176"/>
  <c r="T17" i="176"/>
  <c r="N17" i="176"/>
  <c r="H17" i="176"/>
  <c r="AF16" i="176"/>
  <c r="Z16" i="176"/>
  <c r="T16" i="176"/>
  <c r="N16" i="176"/>
  <c r="H16" i="176"/>
  <c r="AF15" i="176"/>
  <c r="Z15" i="176"/>
  <c r="T15" i="176"/>
  <c r="T22" i="176" s="1"/>
  <c r="N15" i="176"/>
  <c r="H15" i="176"/>
  <c r="AF14" i="176"/>
  <c r="Z14" i="176"/>
  <c r="T14" i="176"/>
  <c r="N14" i="176"/>
  <c r="H14" i="176"/>
  <c r="AF13" i="176"/>
  <c r="Z13" i="176"/>
  <c r="T13" i="176"/>
  <c r="N13" i="176"/>
  <c r="H13" i="176"/>
  <c r="AE12" i="176"/>
  <c r="AD12" i="176"/>
  <c r="AC12" i="176"/>
  <c r="AC27" i="176" s="1"/>
  <c r="AB12" i="176"/>
  <c r="AB27" i="176" s="1"/>
  <c r="AA12" i="176"/>
  <c r="AA27" i="176" s="1"/>
  <c r="Y12" i="176"/>
  <c r="Y27" i="176" s="1"/>
  <c r="X12" i="176"/>
  <c r="X27" i="176" s="1"/>
  <c r="W12" i="176"/>
  <c r="W27" i="176" s="1"/>
  <c r="V12" i="176"/>
  <c r="V27" i="176" s="1"/>
  <c r="U12" i="176"/>
  <c r="U27" i="176" s="1"/>
  <c r="T12" i="176"/>
  <c r="S12" i="176"/>
  <c r="S27" i="176" s="1"/>
  <c r="R12" i="176"/>
  <c r="R27" i="176" s="1"/>
  <c r="Q12" i="176"/>
  <c r="Q27" i="176" s="1"/>
  <c r="P12" i="176"/>
  <c r="P27" i="176" s="1"/>
  <c r="O12" i="176"/>
  <c r="O27" i="176" s="1"/>
  <c r="M12" i="176"/>
  <c r="L12" i="176"/>
  <c r="K12" i="176"/>
  <c r="K27" i="176" s="1"/>
  <c r="J12" i="176"/>
  <c r="J27" i="176" s="1"/>
  <c r="I12" i="176"/>
  <c r="I27" i="176" s="1"/>
  <c r="G12" i="176"/>
  <c r="G27" i="176" s="1"/>
  <c r="F12" i="176"/>
  <c r="F27" i="176" s="1"/>
  <c r="E12" i="176"/>
  <c r="E27" i="176" s="1"/>
  <c r="D12" i="176"/>
  <c r="D27" i="176" s="1"/>
  <c r="C12" i="176"/>
  <c r="C27" i="176" s="1"/>
  <c r="AF11" i="176"/>
  <c r="Z11" i="176"/>
  <c r="T11" i="176"/>
  <c r="N11" i="176"/>
  <c r="H11" i="176"/>
  <c r="AF10" i="176"/>
  <c r="Z10" i="176"/>
  <c r="T10" i="176"/>
  <c r="N10" i="176"/>
  <c r="H10" i="176"/>
  <c r="AF9" i="176"/>
  <c r="Z9" i="176"/>
  <c r="T9" i="176"/>
  <c r="N9" i="176"/>
  <c r="H9" i="176"/>
  <c r="AF8" i="176"/>
  <c r="Z8" i="176"/>
  <c r="T8" i="176"/>
  <c r="N8" i="176"/>
  <c r="H8" i="176"/>
  <c r="AF7" i="176"/>
  <c r="Z7" i="176"/>
  <c r="T7" i="176"/>
  <c r="N7" i="176"/>
  <c r="H7" i="176"/>
  <c r="AF6" i="176"/>
  <c r="AF12" i="176" s="1"/>
  <c r="Z6" i="176"/>
  <c r="T6" i="176"/>
  <c r="N6" i="176"/>
  <c r="H6" i="176"/>
  <c r="H12" i="176" s="1"/>
  <c r="Q27" i="173"/>
  <c r="AF26" i="173"/>
  <c r="Z26" i="173"/>
  <c r="T26" i="173"/>
  <c r="N26" i="173"/>
  <c r="H26" i="173"/>
  <c r="AF25" i="173"/>
  <c r="Z25" i="173"/>
  <c r="T25" i="173"/>
  <c r="N25" i="173"/>
  <c r="H25" i="173"/>
  <c r="AF24" i="173"/>
  <c r="Z24" i="173"/>
  <c r="T24" i="173"/>
  <c r="N24" i="173"/>
  <c r="H24" i="173"/>
  <c r="AF23" i="173"/>
  <c r="Z23" i="173"/>
  <c r="T23" i="173"/>
  <c r="N23" i="173"/>
  <c r="H23" i="173"/>
  <c r="AE22" i="173"/>
  <c r="AD22" i="173"/>
  <c r="AC22" i="173"/>
  <c r="AB22" i="173"/>
  <c r="Z22" i="173"/>
  <c r="Y22" i="173"/>
  <c r="X22" i="173"/>
  <c r="W22" i="173"/>
  <c r="V22" i="173"/>
  <c r="S22" i="173"/>
  <c r="R22" i="173"/>
  <c r="Q22" i="173"/>
  <c r="P22" i="173"/>
  <c r="M22" i="173"/>
  <c r="L22" i="173"/>
  <c r="K22" i="173"/>
  <c r="J22" i="173"/>
  <c r="G22" i="173"/>
  <c r="F22" i="173"/>
  <c r="E22" i="173"/>
  <c r="D22" i="173"/>
  <c r="AF21" i="173"/>
  <c r="Z21" i="173"/>
  <c r="T21" i="173"/>
  <c r="N21" i="173"/>
  <c r="H21" i="173"/>
  <c r="AF20" i="173"/>
  <c r="Z20" i="173"/>
  <c r="T20" i="173"/>
  <c r="N20" i="173"/>
  <c r="H20" i="173"/>
  <c r="AF19" i="173"/>
  <c r="Z19" i="173"/>
  <c r="T19" i="173"/>
  <c r="N19" i="173"/>
  <c r="H19" i="173"/>
  <c r="AF18" i="173"/>
  <c r="Z18" i="173"/>
  <c r="T18" i="173"/>
  <c r="N18" i="173"/>
  <c r="H18" i="173"/>
  <c r="AF17" i="173"/>
  <c r="Z17" i="173"/>
  <c r="T17" i="173"/>
  <c r="N17" i="173"/>
  <c r="H17" i="173"/>
  <c r="AF16" i="173"/>
  <c r="Z16" i="173"/>
  <c r="T16" i="173"/>
  <c r="N16" i="173"/>
  <c r="H16" i="173"/>
  <c r="AF15" i="173"/>
  <c r="Z15" i="173"/>
  <c r="T15" i="173"/>
  <c r="N15" i="173"/>
  <c r="H15" i="173"/>
  <c r="AF14" i="173"/>
  <c r="AF22" i="173" s="1"/>
  <c r="Z14" i="173"/>
  <c r="T14" i="173"/>
  <c r="T22" i="173" s="1"/>
  <c r="N14" i="173"/>
  <c r="N22" i="173" s="1"/>
  <c r="H14" i="173"/>
  <c r="H22" i="173" s="1"/>
  <c r="H27" i="173" s="1"/>
  <c r="AF13" i="173"/>
  <c r="Z13" i="173"/>
  <c r="T13" i="173"/>
  <c r="N13" i="173"/>
  <c r="H13" i="173"/>
  <c r="AE12" i="173"/>
  <c r="AE27" i="173" s="1"/>
  <c r="AD12" i="173"/>
  <c r="AD27" i="173" s="1"/>
  <c r="AC12" i="173"/>
  <c r="AC27" i="173" s="1"/>
  <c r="AB12" i="173"/>
  <c r="AB27" i="173" s="1"/>
  <c r="AA12" i="173"/>
  <c r="AA27" i="173" s="1"/>
  <c r="Y12" i="173"/>
  <c r="Y27" i="173" s="1"/>
  <c r="X12" i="173"/>
  <c r="X27" i="173" s="1"/>
  <c r="W12" i="173"/>
  <c r="W27" i="173" s="1"/>
  <c r="V12" i="173"/>
  <c r="V27" i="173" s="1"/>
  <c r="U12" i="173"/>
  <c r="U27" i="173" s="1"/>
  <c r="S12" i="173"/>
  <c r="S27" i="173" s="1"/>
  <c r="R12" i="173"/>
  <c r="R27" i="173" s="1"/>
  <c r="Q12" i="173"/>
  <c r="P12" i="173"/>
  <c r="P27" i="173" s="1"/>
  <c r="O12" i="173"/>
  <c r="O27" i="173" s="1"/>
  <c r="M12" i="173"/>
  <c r="M27" i="173" s="1"/>
  <c r="L12" i="173"/>
  <c r="L27" i="173" s="1"/>
  <c r="K12" i="173"/>
  <c r="K27" i="173" s="1"/>
  <c r="J12" i="173"/>
  <c r="J27" i="173" s="1"/>
  <c r="I12" i="173"/>
  <c r="I27" i="173" s="1"/>
  <c r="H12" i="173"/>
  <c r="G12" i="173"/>
  <c r="G27" i="173" s="1"/>
  <c r="F12" i="173"/>
  <c r="F27" i="173" s="1"/>
  <c r="E12" i="173"/>
  <c r="E27" i="173" s="1"/>
  <c r="D12" i="173"/>
  <c r="D27" i="173" s="1"/>
  <c r="C12" i="173"/>
  <c r="C27" i="173" s="1"/>
  <c r="AF11" i="173"/>
  <c r="Z11" i="173"/>
  <c r="T11" i="173"/>
  <c r="N11" i="173"/>
  <c r="H11" i="173"/>
  <c r="AF10" i="173"/>
  <c r="Z10" i="173"/>
  <c r="T10" i="173"/>
  <c r="N10" i="173"/>
  <c r="H10" i="173"/>
  <c r="AF9" i="173"/>
  <c r="Z9" i="173"/>
  <c r="T9" i="173"/>
  <c r="N9" i="173"/>
  <c r="H9" i="173"/>
  <c r="AF8" i="173"/>
  <c r="Z8" i="173"/>
  <c r="T8" i="173"/>
  <c r="N8" i="173"/>
  <c r="H8" i="173"/>
  <c r="AF7" i="173"/>
  <c r="Z7" i="173"/>
  <c r="T7" i="173"/>
  <c r="N7" i="173"/>
  <c r="H7" i="173"/>
  <c r="AF6" i="173"/>
  <c r="AF12" i="173" s="1"/>
  <c r="AF27" i="173" s="1"/>
  <c r="Z6" i="173"/>
  <c r="Z12" i="173" s="1"/>
  <c r="T6" i="173"/>
  <c r="T12" i="173" s="1"/>
  <c r="T27" i="173" s="1"/>
  <c r="N6" i="173"/>
  <c r="H6" i="173"/>
  <c r="L27" i="172"/>
  <c r="AF26" i="172"/>
  <c r="Z26" i="172"/>
  <c r="T26" i="172"/>
  <c r="N26" i="172"/>
  <c r="H26" i="172"/>
  <c r="AF25" i="172"/>
  <c r="Z25" i="172"/>
  <c r="T25" i="172"/>
  <c r="N25" i="172"/>
  <c r="H25" i="172"/>
  <c r="AF24" i="172"/>
  <c r="Z24" i="172"/>
  <c r="T24" i="172"/>
  <c r="N24" i="172"/>
  <c r="H24" i="172"/>
  <c r="AF23" i="172"/>
  <c r="Z23" i="172"/>
  <c r="T23" i="172"/>
  <c r="N23" i="172"/>
  <c r="H23" i="172"/>
  <c r="AE22" i="172"/>
  <c r="AD22" i="172"/>
  <c r="AC22" i="172"/>
  <c r="AB22" i="172"/>
  <c r="Y22" i="172"/>
  <c r="X22" i="172"/>
  <c r="W22" i="172"/>
  <c r="V22" i="172"/>
  <c r="S22" i="172"/>
  <c r="R22" i="172"/>
  <c r="Q22" i="172"/>
  <c r="P22" i="172"/>
  <c r="M22" i="172"/>
  <c r="L22" i="172"/>
  <c r="K22" i="172"/>
  <c r="J22" i="172"/>
  <c r="G22" i="172"/>
  <c r="F22" i="172"/>
  <c r="E22" i="172"/>
  <c r="D22" i="172"/>
  <c r="AF21" i="172"/>
  <c r="Z21" i="172"/>
  <c r="T21" i="172"/>
  <c r="N21" i="172"/>
  <c r="H21" i="172"/>
  <c r="AF20" i="172"/>
  <c r="Z20" i="172"/>
  <c r="T20" i="172"/>
  <c r="N20" i="172"/>
  <c r="H20" i="172"/>
  <c r="AF19" i="172"/>
  <c r="Z19" i="172"/>
  <c r="T19" i="172"/>
  <c r="N19" i="172"/>
  <c r="H19" i="172"/>
  <c r="AF18" i="172"/>
  <c r="Z18" i="172"/>
  <c r="T18" i="172"/>
  <c r="N18" i="172"/>
  <c r="H18" i="172"/>
  <c r="AF17" i="172"/>
  <c r="Z17" i="172"/>
  <c r="T17" i="172"/>
  <c r="N17" i="172"/>
  <c r="H17" i="172"/>
  <c r="AF16" i="172"/>
  <c r="Z16" i="172"/>
  <c r="T16" i="172"/>
  <c r="N16" i="172"/>
  <c r="H16" i="172"/>
  <c r="AF15" i="172"/>
  <c r="Z15" i="172"/>
  <c r="T15" i="172"/>
  <c r="T22" i="172" s="1"/>
  <c r="N15" i="172"/>
  <c r="H15" i="172"/>
  <c r="AF14" i="172"/>
  <c r="Z14" i="172"/>
  <c r="Z22" i="172" s="1"/>
  <c r="T14" i="172"/>
  <c r="N14" i="172"/>
  <c r="H14" i="172"/>
  <c r="AF13" i="172"/>
  <c r="Z13" i="172"/>
  <c r="T13" i="172"/>
  <c r="N13" i="172"/>
  <c r="H13" i="172"/>
  <c r="AE12" i="172"/>
  <c r="AE27" i="172" s="1"/>
  <c r="AD12" i="172"/>
  <c r="AC12" i="172"/>
  <c r="AC27" i="172" s="1"/>
  <c r="AB12" i="172"/>
  <c r="AB27" i="172" s="1"/>
  <c r="AA12" i="172"/>
  <c r="AA27" i="172" s="1"/>
  <c r="Y12" i="172"/>
  <c r="Y27" i="172" s="1"/>
  <c r="X12" i="172"/>
  <c r="X27" i="172" s="1"/>
  <c r="W12" i="172"/>
  <c r="W27" i="172" s="1"/>
  <c r="V12" i="172"/>
  <c r="V27" i="172" s="1"/>
  <c r="U12" i="172"/>
  <c r="U27" i="172" s="1"/>
  <c r="T12" i="172"/>
  <c r="S12" i="172"/>
  <c r="S27" i="172" s="1"/>
  <c r="R12" i="172"/>
  <c r="R27" i="172" s="1"/>
  <c r="Q12" i="172"/>
  <c r="Q27" i="172" s="1"/>
  <c r="P12" i="172"/>
  <c r="P27" i="172" s="1"/>
  <c r="O12" i="172"/>
  <c r="O27" i="172" s="1"/>
  <c r="M12" i="172"/>
  <c r="M27" i="172" s="1"/>
  <c r="L12" i="172"/>
  <c r="K12" i="172"/>
  <c r="K27" i="172" s="1"/>
  <c r="J12" i="172"/>
  <c r="J27" i="172" s="1"/>
  <c r="I12" i="172"/>
  <c r="I27" i="172" s="1"/>
  <c r="G12" i="172"/>
  <c r="G27" i="172" s="1"/>
  <c r="F12" i="172"/>
  <c r="F27" i="172" s="1"/>
  <c r="E12" i="172"/>
  <c r="E27" i="172" s="1"/>
  <c r="D12" i="172"/>
  <c r="D27" i="172" s="1"/>
  <c r="C12" i="172"/>
  <c r="C27" i="172" s="1"/>
  <c r="AF11" i="172"/>
  <c r="Z11" i="172"/>
  <c r="T11" i="172"/>
  <c r="N11" i="172"/>
  <c r="H11" i="172"/>
  <c r="AF10" i="172"/>
  <c r="Z10" i="172"/>
  <c r="T10" i="172"/>
  <c r="N10" i="172"/>
  <c r="H10" i="172"/>
  <c r="AF9" i="172"/>
  <c r="Z9" i="172"/>
  <c r="T9" i="172"/>
  <c r="N9" i="172"/>
  <c r="H9" i="172"/>
  <c r="AF8" i="172"/>
  <c r="Z8" i="172"/>
  <c r="T8" i="172"/>
  <c r="N8" i="172"/>
  <c r="H8" i="172"/>
  <c r="AF7" i="172"/>
  <c r="Z7" i="172"/>
  <c r="T7" i="172"/>
  <c r="N7" i="172"/>
  <c r="H7" i="172"/>
  <c r="AF6" i="172"/>
  <c r="Z6" i="172"/>
  <c r="T6" i="172"/>
  <c r="N6" i="172"/>
  <c r="H6" i="172"/>
  <c r="H12" i="172" s="1"/>
  <c r="X27" i="171"/>
  <c r="Q27" i="171"/>
  <c r="AF26" i="171"/>
  <c r="Z26" i="171"/>
  <c r="T26" i="171"/>
  <c r="N26" i="171"/>
  <c r="H26" i="171"/>
  <c r="AF25" i="171"/>
  <c r="Z25" i="171"/>
  <c r="T25" i="171"/>
  <c r="N25" i="171"/>
  <c r="H25" i="171"/>
  <c r="AF24" i="171"/>
  <c r="Z24" i="171"/>
  <c r="T24" i="171"/>
  <c r="N24" i="171"/>
  <c r="H24" i="171"/>
  <c r="AF23" i="171"/>
  <c r="Z23" i="171"/>
  <c r="T23" i="171"/>
  <c r="N23" i="171"/>
  <c r="H23" i="171"/>
  <c r="AE22" i="171"/>
  <c r="AD22" i="171"/>
  <c r="AC22" i="171"/>
  <c r="AB22" i="171"/>
  <c r="Z22" i="171"/>
  <c r="Y22" i="171"/>
  <c r="X22" i="171"/>
  <c r="W22" i="171"/>
  <c r="V22" i="171"/>
  <c r="S22" i="171"/>
  <c r="R22" i="171"/>
  <c r="Q22" i="171"/>
  <c r="P22" i="171"/>
  <c r="M22" i="171"/>
  <c r="L22" i="171"/>
  <c r="K22" i="171"/>
  <c r="J22" i="171"/>
  <c r="G22" i="171"/>
  <c r="F22" i="171"/>
  <c r="E22" i="171"/>
  <c r="D22" i="171"/>
  <c r="AF21" i="171"/>
  <c r="Z21" i="171"/>
  <c r="T21" i="171"/>
  <c r="N21" i="171"/>
  <c r="H21" i="171"/>
  <c r="AF20" i="171"/>
  <c r="Z20" i="171"/>
  <c r="T20" i="171"/>
  <c r="N20" i="171"/>
  <c r="H20" i="171"/>
  <c r="AF19" i="171"/>
  <c r="Z19" i="171"/>
  <c r="T19" i="171"/>
  <c r="N19" i="171"/>
  <c r="H19" i="171"/>
  <c r="AF18" i="171"/>
  <c r="Z18" i="171"/>
  <c r="T18" i="171"/>
  <c r="N18" i="171"/>
  <c r="H18" i="171"/>
  <c r="AF17" i="171"/>
  <c r="Z17" i="171"/>
  <c r="T17" i="171"/>
  <c r="N17" i="171"/>
  <c r="H17" i="171"/>
  <c r="AF16" i="171"/>
  <c r="Z16" i="171"/>
  <c r="T16" i="171"/>
  <c r="N16" i="171"/>
  <c r="H16" i="171"/>
  <c r="AF15" i="171"/>
  <c r="Z15" i="171"/>
  <c r="T15" i="171"/>
  <c r="N15" i="171"/>
  <c r="H15" i="171"/>
  <c r="AF14" i="171"/>
  <c r="AF22" i="171" s="1"/>
  <c r="Z14" i="171"/>
  <c r="T14" i="171"/>
  <c r="T22" i="171" s="1"/>
  <c r="N14" i="171"/>
  <c r="H14" i="171"/>
  <c r="H22" i="171" s="1"/>
  <c r="AF13" i="171"/>
  <c r="Z13" i="171"/>
  <c r="T13" i="171"/>
  <c r="N13" i="171"/>
  <c r="H13" i="171"/>
  <c r="AE12" i="171"/>
  <c r="AE27" i="171" s="1"/>
  <c r="AD12" i="171"/>
  <c r="AD27" i="171" s="1"/>
  <c r="AC12" i="171"/>
  <c r="AC27" i="171" s="1"/>
  <c r="AB12" i="171"/>
  <c r="AB27" i="171" s="1"/>
  <c r="AA12" i="171"/>
  <c r="AA27" i="171" s="1"/>
  <c r="Y12" i="171"/>
  <c r="Y27" i="171" s="1"/>
  <c r="X12" i="171"/>
  <c r="W12" i="171"/>
  <c r="W27" i="171" s="1"/>
  <c r="V12" i="171"/>
  <c r="V27" i="171" s="1"/>
  <c r="U12" i="171"/>
  <c r="U27" i="171" s="1"/>
  <c r="S12" i="171"/>
  <c r="S27" i="171" s="1"/>
  <c r="R12" i="171"/>
  <c r="R27" i="171" s="1"/>
  <c r="Q12" i="171"/>
  <c r="P12" i="171"/>
  <c r="P27" i="171" s="1"/>
  <c r="O12" i="171"/>
  <c r="O27" i="171" s="1"/>
  <c r="M12" i="171"/>
  <c r="M27" i="171" s="1"/>
  <c r="L12" i="171"/>
  <c r="L27" i="171" s="1"/>
  <c r="K12" i="171"/>
  <c r="K27" i="171" s="1"/>
  <c r="J12" i="171"/>
  <c r="J27" i="171" s="1"/>
  <c r="I12" i="171"/>
  <c r="I27" i="171" s="1"/>
  <c r="H12" i="171"/>
  <c r="H27" i="171" s="1"/>
  <c r="G12" i="171"/>
  <c r="G27" i="171" s="1"/>
  <c r="F12" i="171"/>
  <c r="F27" i="171" s="1"/>
  <c r="E12" i="171"/>
  <c r="E27" i="171" s="1"/>
  <c r="D12" i="171"/>
  <c r="D27" i="171" s="1"/>
  <c r="C12" i="171"/>
  <c r="C27" i="171" s="1"/>
  <c r="AF11" i="171"/>
  <c r="Z11" i="171"/>
  <c r="T11" i="171"/>
  <c r="N11" i="171"/>
  <c r="H11" i="171"/>
  <c r="AF10" i="171"/>
  <c r="Z10" i="171"/>
  <c r="T10" i="171"/>
  <c r="N10" i="171"/>
  <c r="H10" i="171"/>
  <c r="AF9" i="171"/>
  <c r="Z9" i="171"/>
  <c r="T9" i="171"/>
  <c r="N9" i="171"/>
  <c r="H9" i="171"/>
  <c r="AF8" i="171"/>
  <c r="Z8" i="171"/>
  <c r="T8" i="171"/>
  <c r="N8" i="171"/>
  <c r="H8" i="171"/>
  <c r="AF7" i="171"/>
  <c r="Z7" i="171"/>
  <c r="T7" i="171"/>
  <c r="N7" i="171"/>
  <c r="H7" i="171"/>
  <c r="AF6" i="171"/>
  <c r="AF12" i="171" s="1"/>
  <c r="AF27" i="171" s="1"/>
  <c r="Z6" i="171"/>
  <c r="Z12" i="171" s="1"/>
  <c r="T6" i="171"/>
  <c r="T12" i="171" s="1"/>
  <c r="T27" i="171" s="1"/>
  <c r="N6" i="171"/>
  <c r="H6" i="171"/>
  <c r="M27" i="168"/>
  <c r="L27" i="168"/>
  <c r="AF26" i="168"/>
  <c r="Z26" i="168"/>
  <c r="T26" i="168"/>
  <c r="N26" i="168"/>
  <c r="H26" i="168"/>
  <c r="AF25" i="168"/>
  <c r="Z25" i="168"/>
  <c r="T25" i="168"/>
  <c r="N25" i="168"/>
  <c r="H25" i="168"/>
  <c r="AF24" i="168"/>
  <c r="Z24" i="168"/>
  <c r="T24" i="168"/>
  <c r="N24" i="168"/>
  <c r="H24" i="168"/>
  <c r="AF23" i="168"/>
  <c r="Z23" i="168"/>
  <c r="T23" i="168"/>
  <c r="N23" i="168"/>
  <c r="H23" i="168"/>
  <c r="AE22" i="168"/>
  <c r="AD22" i="168"/>
  <c r="AC22" i="168"/>
  <c r="AB22" i="168"/>
  <c r="Y22" i="168"/>
  <c r="X22" i="168"/>
  <c r="W22" i="168"/>
  <c r="V22" i="168"/>
  <c r="S22" i="168"/>
  <c r="R22" i="168"/>
  <c r="Q22" i="168"/>
  <c r="P22" i="168"/>
  <c r="M22" i="168"/>
  <c r="L22" i="168"/>
  <c r="K22" i="168"/>
  <c r="J22" i="168"/>
  <c r="G22" i="168"/>
  <c r="F22" i="168"/>
  <c r="E22" i="168"/>
  <c r="D22" i="168"/>
  <c r="AF21" i="168"/>
  <c r="Z21" i="168"/>
  <c r="T21" i="168"/>
  <c r="N21" i="168"/>
  <c r="H21" i="168"/>
  <c r="AF20" i="168"/>
  <c r="Z20" i="168"/>
  <c r="T20" i="168"/>
  <c r="N20" i="168"/>
  <c r="H20" i="168"/>
  <c r="AF19" i="168"/>
  <c r="Z19" i="168"/>
  <c r="T19" i="168"/>
  <c r="N19" i="168"/>
  <c r="H19" i="168"/>
  <c r="AF18" i="168"/>
  <c r="Z18" i="168"/>
  <c r="T18" i="168"/>
  <c r="N18" i="168"/>
  <c r="H18" i="168"/>
  <c r="AF17" i="168"/>
  <c r="Z17" i="168"/>
  <c r="T17" i="168"/>
  <c r="N17" i="168"/>
  <c r="H17" i="168"/>
  <c r="AF16" i="168"/>
  <c r="Z16" i="168"/>
  <c r="T16" i="168"/>
  <c r="N16" i="168"/>
  <c r="H16" i="168"/>
  <c r="AF15" i="168"/>
  <c r="Z15" i="168"/>
  <c r="T15" i="168"/>
  <c r="T22" i="168" s="1"/>
  <c r="N15" i="168"/>
  <c r="H15" i="168"/>
  <c r="AF14" i="168"/>
  <c r="Z14" i="168"/>
  <c r="T14" i="168"/>
  <c r="N14" i="168"/>
  <c r="H14" i="168"/>
  <c r="AF13" i="168"/>
  <c r="Z13" i="168"/>
  <c r="T13" i="168"/>
  <c r="N13" i="168"/>
  <c r="H13" i="168"/>
  <c r="AE12" i="168"/>
  <c r="AD12" i="168"/>
  <c r="AC12" i="168"/>
  <c r="AC27" i="168" s="1"/>
  <c r="AB12" i="168"/>
  <c r="AB27" i="168" s="1"/>
  <c r="AA12" i="168"/>
  <c r="AA27" i="168" s="1"/>
  <c r="Y12" i="168"/>
  <c r="Y27" i="168" s="1"/>
  <c r="X12" i="168"/>
  <c r="X27" i="168" s="1"/>
  <c r="W12" i="168"/>
  <c r="W27" i="168" s="1"/>
  <c r="V12" i="168"/>
  <c r="V27" i="168" s="1"/>
  <c r="U12" i="168"/>
  <c r="U27" i="168" s="1"/>
  <c r="S12" i="168"/>
  <c r="S27" i="168" s="1"/>
  <c r="R12" i="168"/>
  <c r="R27" i="168" s="1"/>
  <c r="Q12" i="168"/>
  <c r="Q27" i="168" s="1"/>
  <c r="P12" i="168"/>
  <c r="P27" i="168" s="1"/>
  <c r="O12" i="168"/>
  <c r="O27" i="168" s="1"/>
  <c r="M12" i="168"/>
  <c r="L12" i="168"/>
  <c r="K12" i="168"/>
  <c r="K27" i="168" s="1"/>
  <c r="J12" i="168"/>
  <c r="J27" i="168" s="1"/>
  <c r="I12" i="168"/>
  <c r="I27" i="168" s="1"/>
  <c r="G12" i="168"/>
  <c r="G27" i="168" s="1"/>
  <c r="F12" i="168"/>
  <c r="F27" i="168" s="1"/>
  <c r="E12" i="168"/>
  <c r="E27" i="168" s="1"/>
  <c r="D12" i="168"/>
  <c r="D27" i="168" s="1"/>
  <c r="C12" i="168"/>
  <c r="C27" i="168" s="1"/>
  <c r="AF11" i="168"/>
  <c r="Z11" i="168"/>
  <c r="T11" i="168"/>
  <c r="N11" i="168"/>
  <c r="H11" i="168"/>
  <c r="AF10" i="168"/>
  <c r="Z10" i="168"/>
  <c r="T10" i="168"/>
  <c r="N10" i="168"/>
  <c r="H10" i="168"/>
  <c r="AF9" i="168"/>
  <c r="Z9" i="168"/>
  <c r="T9" i="168"/>
  <c r="N9" i="168"/>
  <c r="H9" i="168"/>
  <c r="AF8" i="168"/>
  <c r="Z8" i="168"/>
  <c r="T8" i="168"/>
  <c r="N8" i="168"/>
  <c r="H8" i="168"/>
  <c r="AF7" i="168"/>
  <c r="Z7" i="168"/>
  <c r="T7" i="168"/>
  <c r="T12" i="168" s="1"/>
  <c r="T27" i="168" s="1"/>
  <c r="N7" i="168"/>
  <c r="H7" i="168"/>
  <c r="AF6" i="168"/>
  <c r="AF12" i="168" s="1"/>
  <c r="Z6" i="168"/>
  <c r="T6" i="168"/>
  <c r="N6" i="168"/>
  <c r="H6" i="168"/>
  <c r="H12" i="168" s="1"/>
  <c r="AF26" i="163"/>
  <c r="Z26" i="163"/>
  <c r="T26" i="163"/>
  <c r="N26" i="163"/>
  <c r="H26" i="163"/>
  <c r="AF25" i="163"/>
  <c r="Z25" i="163"/>
  <c r="T25" i="163"/>
  <c r="N25" i="163"/>
  <c r="H25" i="163"/>
  <c r="J24" i="163"/>
  <c r="H24" i="163"/>
  <c r="AF23" i="163"/>
  <c r="Z23" i="163"/>
  <c r="T23" i="163"/>
  <c r="N23" i="163"/>
  <c r="H23" i="163"/>
  <c r="AE22" i="163"/>
  <c r="AD22" i="163"/>
  <c r="AC22" i="163"/>
  <c r="AB22" i="163"/>
  <c r="Y22" i="163"/>
  <c r="X22" i="163"/>
  <c r="W22" i="163"/>
  <c r="V22" i="163"/>
  <c r="S22" i="163"/>
  <c r="R22" i="163"/>
  <c r="Q22" i="163"/>
  <c r="P22" i="163"/>
  <c r="M22" i="163"/>
  <c r="L22" i="163"/>
  <c r="K22" i="163"/>
  <c r="J22" i="163"/>
  <c r="G22" i="163"/>
  <c r="E22" i="163"/>
  <c r="D22" i="163"/>
  <c r="AF21" i="163"/>
  <c r="Z21" i="163"/>
  <c r="T21" i="163"/>
  <c r="N21" i="163"/>
  <c r="H21" i="163"/>
  <c r="AF20" i="163"/>
  <c r="Z20" i="163"/>
  <c r="T20" i="163"/>
  <c r="N20" i="163"/>
  <c r="H20" i="163"/>
  <c r="AF19" i="163"/>
  <c r="Z19" i="163"/>
  <c r="T19" i="163"/>
  <c r="N19" i="163"/>
  <c r="H19" i="163"/>
  <c r="AF18" i="163"/>
  <c r="Z18" i="163"/>
  <c r="T18" i="163"/>
  <c r="T22" i="163" s="1"/>
  <c r="N18" i="163"/>
  <c r="H18" i="163"/>
  <c r="AF17" i="163"/>
  <c r="Z17" i="163"/>
  <c r="T17" i="163"/>
  <c r="N17" i="163"/>
  <c r="H17" i="163"/>
  <c r="AF16" i="163"/>
  <c r="Z16" i="163"/>
  <c r="T16" i="163"/>
  <c r="N16" i="163"/>
  <c r="H16" i="163"/>
  <c r="AF15" i="163"/>
  <c r="Z15" i="163"/>
  <c r="T15" i="163"/>
  <c r="N15" i="163"/>
  <c r="H15" i="163"/>
  <c r="AF14" i="163"/>
  <c r="Z14" i="163"/>
  <c r="T14" i="163"/>
  <c r="N14" i="163"/>
  <c r="N22" i="163" s="1"/>
  <c r="H14" i="163"/>
  <c r="C13" i="163"/>
  <c r="X12" i="163"/>
  <c r="X27" i="163" s="1"/>
  <c r="Q12" i="163"/>
  <c r="Q27" i="163" s="1"/>
  <c r="C11" i="163"/>
  <c r="AF10" i="163"/>
  <c r="Z10" i="163"/>
  <c r="T10" i="163"/>
  <c r="N10" i="163"/>
  <c r="H10" i="163"/>
  <c r="AF9" i="163"/>
  <c r="Z9" i="163"/>
  <c r="T9" i="163"/>
  <c r="N9" i="163"/>
  <c r="H9" i="163"/>
  <c r="AF8" i="163"/>
  <c r="AE8" i="163"/>
  <c r="AE12" i="163" s="1"/>
  <c r="AE27" i="163" s="1"/>
  <c r="AD8" i="163"/>
  <c r="AD12" i="163" s="1"/>
  <c r="AD27" i="163" s="1"/>
  <c r="AC8" i="163"/>
  <c r="AC12" i="163" s="1"/>
  <c r="AC27" i="163" s="1"/>
  <c r="AB8" i="163"/>
  <c r="AB12" i="163" s="1"/>
  <c r="Z8" i="163"/>
  <c r="Y8" i="163"/>
  <c r="Y12" i="163" s="1"/>
  <c r="Y27" i="163" s="1"/>
  <c r="X8" i="163"/>
  <c r="W8" i="163"/>
  <c r="W12" i="163" s="1"/>
  <c r="W27" i="163" s="1"/>
  <c r="V8" i="163"/>
  <c r="V12" i="163" s="1"/>
  <c r="S8" i="163"/>
  <c r="S12" i="163" s="1"/>
  <c r="S27" i="163" s="1"/>
  <c r="R8" i="163"/>
  <c r="R12" i="163" s="1"/>
  <c r="R27" i="163" s="1"/>
  <c r="Q8" i="163"/>
  <c r="P8" i="163"/>
  <c r="M8" i="163"/>
  <c r="M12" i="163" s="1"/>
  <c r="M27" i="163" s="1"/>
  <c r="L8" i="163"/>
  <c r="L12" i="163" s="1"/>
  <c r="L27" i="163" s="1"/>
  <c r="K8" i="163"/>
  <c r="K12" i="163" s="1"/>
  <c r="K27" i="163" s="1"/>
  <c r="J8" i="163"/>
  <c r="J12" i="163" s="1"/>
  <c r="J27" i="163" s="1"/>
  <c r="G8" i="163"/>
  <c r="G12" i="163" s="1"/>
  <c r="G27" i="163" s="1"/>
  <c r="F8" i="163"/>
  <c r="F12" i="163" s="1"/>
  <c r="F27" i="163" s="1"/>
  <c r="E8" i="163"/>
  <c r="E12" i="163" s="1"/>
  <c r="E27" i="163" s="1"/>
  <c r="D8" i="163"/>
  <c r="D12" i="163" s="1"/>
  <c r="D27" i="163" s="1"/>
  <c r="AF7" i="163"/>
  <c r="Z7" i="163"/>
  <c r="T7" i="163"/>
  <c r="N7" i="163"/>
  <c r="H7" i="163"/>
  <c r="AF6" i="163"/>
  <c r="Z6" i="163"/>
  <c r="T6" i="163"/>
  <c r="N6" i="163"/>
  <c r="H6" i="163"/>
  <c r="V27" i="162"/>
  <c r="E27" i="162"/>
  <c r="AF26" i="162"/>
  <c r="Z26" i="162"/>
  <c r="T26" i="162"/>
  <c r="N26" i="162"/>
  <c r="H26" i="162"/>
  <c r="AF25" i="162"/>
  <c r="Z25" i="162"/>
  <c r="T25" i="162"/>
  <c r="N25" i="162"/>
  <c r="H25" i="162"/>
  <c r="AF24" i="162"/>
  <c r="Z24" i="162"/>
  <c r="T24" i="162"/>
  <c r="N24" i="162"/>
  <c r="H24" i="162"/>
  <c r="AF23" i="162"/>
  <c r="Z23" i="162"/>
  <c r="T23" i="162"/>
  <c r="N23" i="162"/>
  <c r="H23" i="162"/>
  <c r="AF22" i="162"/>
  <c r="AE22" i="162"/>
  <c r="AD22" i="162"/>
  <c r="AC22" i="162"/>
  <c r="AB22" i="162"/>
  <c r="Y22" i="162"/>
  <c r="X22" i="162"/>
  <c r="W22" i="162"/>
  <c r="V22" i="162"/>
  <c r="S22" i="162"/>
  <c r="R22" i="162"/>
  <c r="Q22" i="162"/>
  <c r="P22" i="162"/>
  <c r="M22" i="162"/>
  <c r="L22" i="162"/>
  <c r="K22" i="162"/>
  <c r="J22" i="162"/>
  <c r="G22" i="162"/>
  <c r="F22" i="162"/>
  <c r="E22" i="162"/>
  <c r="D22" i="162"/>
  <c r="AF21" i="162"/>
  <c r="Z21" i="162"/>
  <c r="T21" i="162"/>
  <c r="N21" i="162"/>
  <c r="H21" i="162"/>
  <c r="AF20" i="162"/>
  <c r="Z20" i="162"/>
  <c r="T20" i="162"/>
  <c r="N20" i="162"/>
  <c r="H20" i="162"/>
  <c r="AF19" i="162"/>
  <c r="Z19" i="162"/>
  <c r="T19" i="162"/>
  <c r="N19" i="162"/>
  <c r="H19" i="162"/>
  <c r="AF18" i="162"/>
  <c r="Z18" i="162"/>
  <c r="T18" i="162"/>
  <c r="N18" i="162"/>
  <c r="H18" i="162"/>
  <c r="AF17" i="162"/>
  <c r="Z17" i="162"/>
  <c r="T17" i="162"/>
  <c r="N17" i="162"/>
  <c r="H17" i="162"/>
  <c r="AF16" i="162"/>
  <c r="Z16" i="162"/>
  <c r="T16" i="162"/>
  <c r="N16" i="162"/>
  <c r="H16" i="162"/>
  <c r="AF15" i="162"/>
  <c r="Z15" i="162"/>
  <c r="T15" i="162"/>
  <c r="N15" i="162"/>
  <c r="H15" i="162"/>
  <c r="AF14" i="162"/>
  <c r="Z14" i="162"/>
  <c r="Z22" i="162" s="1"/>
  <c r="T14" i="162"/>
  <c r="N14" i="162"/>
  <c r="N22" i="162" s="1"/>
  <c r="H14" i="162"/>
  <c r="H22" i="162" s="1"/>
  <c r="AF13" i="162"/>
  <c r="Z13" i="162"/>
  <c r="T13" i="162"/>
  <c r="N13" i="162"/>
  <c r="H13" i="162"/>
  <c r="AE12" i="162"/>
  <c r="AE27" i="162" s="1"/>
  <c r="AD12" i="162"/>
  <c r="AD27" i="162" s="1"/>
  <c r="AC12" i="162"/>
  <c r="AC27" i="162" s="1"/>
  <c r="AB12" i="162"/>
  <c r="AB27" i="162" s="1"/>
  <c r="AA12" i="162"/>
  <c r="AA27" i="162" s="1"/>
  <c r="Y12" i="162"/>
  <c r="Y27" i="162" s="1"/>
  <c r="X12" i="162"/>
  <c r="X27" i="162" s="1"/>
  <c r="W12" i="162"/>
  <c r="V12" i="162"/>
  <c r="U12" i="162"/>
  <c r="U27" i="162" s="1"/>
  <c r="S12" i="162"/>
  <c r="S27" i="162" s="1"/>
  <c r="R12" i="162"/>
  <c r="R27" i="162" s="1"/>
  <c r="Q12" i="162"/>
  <c r="Q27" i="162" s="1"/>
  <c r="P12" i="162"/>
  <c r="P27" i="162" s="1"/>
  <c r="O12" i="162"/>
  <c r="O27" i="162" s="1"/>
  <c r="M12" i="162"/>
  <c r="M27" i="162" s="1"/>
  <c r="L12" i="162"/>
  <c r="L27" i="162" s="1"/>
  <c r="K12" i="162"/>
  <c r="K27" i="162" s="1"/>
  <c r="J12" i="162"/>
  <c r="J27" i="162" s="1"/>
  <c r="I12" i="162"/>
  <c r="I27" i="162" s="1"/>
  <c r="G12" i="162"/>
  <c r="G27" i="162" s="1"/>
  <c r="F12" i="162"/>
  <c r="F27" i="162" s="1"/>
  <c r="E12" i="162"/>
  <c r="D12" i="162"/>
  <c r="D27" i="162" s="1"/>
  <c r="C12" i="162"/>
  <c r="C27" i="162" s="1"/>
  <c r="AF11" i="162"/>
  <c r="Z11" i="162"/>
  <c r="T11" i="162"/>
  <c r="N11" i="162"/>
  <c r="H11" i="162"/>
  <c r="AF10" i="162"/>
  <c r="Z10" i="162"/>
  <c r="T10" i="162"/>
  <c r="N10" i="162"/>
  <c r="H10" i="162"/>
  <c r="AF9" i="162"/>
  <c r="Z9" i="162"/>
  <c r="T9" i="162"/>
  <c r="N9" i="162"/>
  <c r="H9" i="162"/>
  <c r="AF8" i="162"/>
  <c r="Z8" i="162"/>
  <c r="T8" i="162"/>
  <c r="N8" i="162"/>
  <c r="H8" i="162"/>
  <c r="AF7" i="162"/>
  <c r="Z7" i="162"/>
  <c r="T7" i="162"/>
  <c r="N7" i="162"/>
  <c r="H7" i="162"/>
  <c r="AF6" i="162"/>
  <c r="Z6" i="162"/>
  <c r="Z12" i="162" s="1"/>
  <c r="Z27" i="162" s="1"/>
  <c r="T6" i="162"/>
  <c r="T12" i="162" s="1"/>
  <c r="N6" i="162"/>
  <c r="N12" i="162" s="1"/>
  <c r="N27" i="162" s="1"/>
  <c r="H6" i="162"/>
  <c r="H12" i="162" s="1"/>
  <c r="H27" i="162" s="1"/>
  <c r="Y27" i="161"/>
  <c r="J27" i="161"/>
  <c r="AF26" i="161"/>
  <c r="Z26" i="161"/>
  <c r="T26" i="161"/>
  <c r="N26" i="161"/>
  <c r="H26" i="161"/>
  <c r="AF25" i="161"/>
  <c r="Z25" i="161"/>
  <c r="T25" i="161"/>
  <c r="N25" i="161"/>
  <c r="H25" i="161"/>
  <c r="AF24" i="161"/>
  <c r="Z24" i="161"/>
  <c r="T24" i="161"/>
  <c r="N24" i="161"/>
  <c r="H24" i="161"/>
  <c r="AF23" i="161"/>
  <c r="Z23" i="161"/>
  <c r="T23" i="161"/>
  <c r="N23" i="161"/>
  <c r="H23" i="161"/>
  <c r="AE22" i="161"/>
  <c r="AD22" i="161"/>
  <c r="AC22" i="161"/>
  <c r="AB22" i="161"/>
  <c r="Y22" i="161"/>
  <c r="X22" i="161"/>
  <c r="W22" i="161"/>
  <c r="V22" i="161"/>
  <c r="S22" i="161"/>
  <c r="R22" i="161"/>
  <c r="Q22" i="161"/>
  <c r="P22" i="161"/>
  <c r="M22" i="161"/>
  <c r="L22" i="161"/>
  <c r="K22" i="161"/>
  <c r="J22" i="161"/>
  <c r="G22" i="161"/>
  <c r="F22" i="161"/>
  <c r="E22" i="161"/>
  <c r="D22" i="161"/>
  <c r="AF21" i="161"/>
  <c r="Z21" i="161"/>
  <c r="T21" i="161"/>
  <c r="N21" i="161"/>
  <c r="H21" i="161"/>
  <c r="AF20" i="161"/>
  <c r="Z20" i="161"/>
  <c r="T20" i="161"/>
  <c r="N20" i="161"/>
  <c r="H20" i="161"/>
  <c r="AF19" i="161"/>
  <c r="Z19" i="161"/>
  <c r="T19" i="161"/>
  <c r="N19" i="161"/>
  <c r="H19" i="161"/>
  <c r="AF18" i="161"/>
  <c r="Z18" i="161"/>
  <c r="T18" i="161"/>
  <c r="N18" i="161"/>
  <c r="H18" i="161"/>
  <c r="H22" i="161" s="1"/>
  <c r="AF17" i="161"/>
  <c r="Z17" i="161"/>
  <c r="T17" i="161"/>
  <c r="N17" i="161"/>
  <c r="H17" i="161"/>
  <c r="AF16" i="161"/>
  <c r="Z16" i="161"/>
  <c r="T16" i="161"/>
  <c r="N16" i="161"/>
  <c r="H16" i="161"/>
  <c r="AF15" i="161"/>
  <c r="Z15" i="161"/>
  <c r="T15" i="161"/>
  <c r="N15" i="161"/>
  <c r="H15" i="161"/>
  <c r="AF14" i="161"/>
  <c r="Z14" i="161"/>
  <c r="Z22" i="161" s="1"/>
  <c r="T14" i="161"/>
  <c r="T22" i="161" s="1"/>
  <c r="N14" i="161"/>
  <c r="H14" i="161"/>
  <c r="AF13" i="161"/>
  <c r="Z13" i="161"/>
  <c r="T13" i="161"/>
  <c r="N13" i="161"/>
  <c r="H13" i="161"/>
  <c r="AE12" i="161"/>
  <c r="AE27" i="161" s="1"/>
  <c r="AD12" i="161"/>
  <c r="AD27" i="161" s="1"/>
  <c r="AC12" i="161"/>
  <c r="AC27" i="161" s="1"/>
  <c r="AB12" i="161"/>
  <c r="AA12" i="161"/>
  <c r="AA27" i="161" s="1"/>
  <c r="Y12" i="161"/>
  <c r="X12" i="161"/>
  <c r="X27" i="161" s="1"/>
  <c r="W12" i="161"/>
  <c r="W27" i="161" s="1"/>
  <c r="V12" i="161"/>
  <c r="V27" i="161" s="1"/>
  <c r="U12" i="161"/>
  <c r="U27" i="161" s="1"/>
  <c r="S12" i="161"/>
  <c r="S27" i="161" s="1"/>
  <c r="R12" i="161"/>
  <c r="R27" i="161" s="1"/>
  <c r="Q12" i="161"/>
  <c r="Q27" i="161" s="1"/>
  <c r="P12" i="161"/>
  <c r="P27" i="161" s="1"/>
  <c r="O12" i="161"/>
  <c r="O27" i="161" s="1"/>
  <c r="M12" i="161"/>
  <c r="M27" i="161" s="1"/>
  <c r="L12" i="161"/>
  <c r="L27" i="161" s="1"/>
  <c r="K12" i="161"/>
  <c r="K27" i="161" s="1"/>
  <c r="J12" i="161"/>
  <c r="I12" i="161"/>
  <c r="I27" i="161" s="1"/>
  <c r="G12" i="161"/>
  <c r="F12" i="161"/>
  <c r="F27" i="161" s="1"/>
  <c r="E12" i="161"/>
  <c r="E27" i="161" s="1"/>
  <c r="D12" i="161"/>
  <c r="D27" i="161" s="1"/>
  <c r="C12" i="161"/>
  <c r="C27" i="161" s="1"/>
  <c r="AF11" i="161"/>
  <c r="Z11" i="161"/>
  <c r="T11" i="161"/>
  <c r="N11" i="161"/>
  <c r="H11" i="161"/>
  <c r="AF10" i="161"/>
  <c r="Z10" i="161"/>
  <c r="T10" i="161"/>
  <c r="N10" i="161"/>
  <c r="H10" i="161"/>
  <c r="AF9" i="161"/>
  <c r="Z9" i="161"/>
  <c r="T9" i="161"/>
  <c r="N9" i="161"/>
  <c r="H9" i="161"/>
  <c r="AF8" i="161"/>
  <c r="Z8" i="161"/>
  <c r="Z12" i="161" s="1"/>
  <c r="T8" i="161"/>
  <c r="N8" i="161"/>
  <c r="H8" i="161"/>
  <c r="AF7" i="161"/>
  <c r="Z7" i="161"/>
  <c r="T7" i="161"/>
  <c r="N7" i="161"/>
  <c r="H7" i="161"/>
  <c r="AF6" i="161"/>
  <c r="AF12" i="161" s="1"/>
  <c r="Z6" i="161"/>
  <c r="T6" i="161"/>
  <c r="N6" i="161"/>
  <c r="N12" i="161" s="1"/>
  <c r="H6" i="161"/>
  <c r="H12" i="161" s="1"/>
  <c r="E27" i="160"/>
  <c r="AF26" i="160"/>
  <c r="Z26" i="160"/>
  <c r="T26" i="160"/>
  <c r="N26" i="160"/>
  <c r="H26" i="160"/>
  <c r="AF25" i="160"/>
  <c r="Z25" i="160"/>
  <c r="T25" i="160"/>
  <c r="N25" i="160"/>
  <c r="H25" i="160"/>
  <c r="AF24" i="160"/>
  <c r="Z24" i="160"/>
  <c r="T24" i="160"/>
  <c r="N24" i="160"/>
  <c r="H24" i="160"/>
  <c r="AF23" i="160"/>
  <c r="Z23" i="160"/>
  <c r="T23" i="160"/>
  <c r="N23" i="160"/>
  <c r="H23" i="160"/>
  <c r="AE22" i="160"/>
  <c r="AD22" i="160"/>
  <c r="AD27" i="160" s="1"/>
  <c r="AC22" i="160"/>
  <c r="AB22" i="160"/>
  <c r="Y22" i="160"/>
  <c r="X22" i="160"/>
  <c r="W22" i="160"/>
  <c r="V22" i="160"/>
  <c r="S22" i="160"/>
  <c r="R22" i="160"/>
  <c r="Q22" i="160"/>
  <c r="P22" i="160"/>
  <c r="M22" i="160"/>
  <c r="L22" i="160"/>
  <c r="K22" i="160"/>
  <c r="J22" i="160"/>
  <c r="G22" i="160"/>
  <c r="F22" i="160"/>
  <c r="E22" i="160"/>
  <c r="D22" i="160"/>
  <c r="AF21" i="160"/>
  <c r="Z21" i="160"/>
  <c r="T21" i="160"/>
  <c r="N21" i="160"/>
  <c r="H21" i="160"/>
  <c r="AF20" i="160"/>
  <c r="Z20" i="160"/>
  <c r="T20" i="160"/>
  <c r="N20" i="160"/>
  <c r="H20" i="160"/>
  <c r="AF19" i="160"/>
  <c r="Z19" i="160"/>
  <c r="T19" i="160"/>
  <c r="N19" i="160"/>
  <c r="H19" i="160"/>
  <c r="AF18" i="160"/>
  <c r="Z18" i="160"/>
  <c r="T18" i="160"/>
  <c r="N18" i="160"/>
  <c r="H18" i="160"/>
  <c r="AF17" i="160"/>
  <c r="Z17" i="160"/>
  <c r="T17" i="160"/>
  <c r="N17" i="160"/>
  <c r="H17" i="160"/>
  <c r="AF16" i="160"/>
  <c r="Z16" i="160"/>
  <c r="T16" i="160"/>
  <c r="N16" i="160"/>
  <c r="H16" i="160"/>
  <c r="AF15" i="160"/>
  <c r="Z15" i="160"/>
  <c r="T15" i="160"/>
  <c r="N15" i="160"/>
  <c r="H15" i="160"/>
  <c r="AF14" i="160"/>
  <c r="AF22" i="160" s="1"/>
  <c r="Z14" i="160"/>
  <c r="Z22" i="160" s="1"/>
  <c r="T14" i="160"/>
  <c r="T22" i="160" s="1"/>
  <c r="N14" i="160"/>
  <c r="N22" i="160" s="1"/>
  <c r="H14" i="160"/>
  <c r="H22" i="160" s="1"/>
  <c r="AF13" i="160"/>
  <c r="Z13" i="160"/>
  <c r="T13" i="160"/>
  <c r="N13" i="160"/>
  <c r="H13" i="160"/>
  <c r="AE12" i="160"/>
  <c r="AD12" i="160"/>
  <c r="AC12" i="160"/>
  <c r="AC27" i="160" s="1"/>
  <c r="AB12" i="160"/>
  <c r="AB27" i="160" s="1"/>
  <c r="AA12" i="160"/>
  <c r="AA27" i="160" s="1"/>
  <c r="Y12" i="160"/>
  <c r="X12" i="160"/>
  <c r="X27" i="160" s="1"/>
  <c r="W12" i="160"/>
  <c r="W27" i="160" s="1"/>
  <c r="V12" i="160"/>
  <c r="V27" i="160" s="1"/>
  <c r="U12" i="160"/>
  <c r="U27" i="160" s="1"/>
  <c r="S12" i="160"/>
  <c r="S27" i="160" s="1"/>
  <c r="R12" i="160"/>
  <c r="R27" i="160" s="1"/>
  <c r="Q12" i="160"/>
  <c r="Q27" i="160" s="1"/>
  <c r="P12" i="160"/>
  <c r="P27" i="160" s="1"/>
  <c r="O12" i="160"/>
  <c r="O27" i="160" s="1"/>
  <c r="M12" i="160"/>
  <c r="M27" i="160" s="1"/>
  <c r="L12" i="160"/>
  <c r="L27" i="160" s="1"/>
  <c r="K12" i="160"/>
  <c r="J12" i="160"/>
  <c r="J27" i="160" s="1"/>
  <c r="I12" i="160"/>
  <c r="I27" i="160" s="1"/>
  <c r="G12" i="160"/>
  <c r="G27" i="160" s="1"/>
  <c r="F12" i="160"/>
  <c r="F27" i="160" s="1"/>
  <c r="E12" i="160"/>
  <c r="D12" i="160"/>
  <c r="D27" i="160" s="1"/>
  <c r="C12" i="160"/>
  <c r="C27" i="160" s="1"/>
  <c r="AF11" i="160"/>
  <c r="Z11" i="160"/>
  <c r="T11" i="160"/>
  <c r="N11" i="160"/>
  <c r="H11" i="160"/>
  <c r="AF10" i="160"/>
  <c r="Z10" i="160"/>
  <c r="T10" i="160"/>
  <c r="N10" i="160"/>
  <c r="H10" i="160"/>
  <c r="AF9" i="160"/>
  <c r="AF12" i="160" s="1"/>
  <c r="AF27" i="160" s="1"/>
  <c r="Z9" i="160"/>
  <c r="T9" i="160"/>
  <c r="N9" i="160"/>
  <c r="H9" i="160"/>
  <c r="H12" i="160" s="1"/>
  <c r="AF8" i="160"/>
  <c r="Z8" i="160"/>
  <c r="T8" i="160"/>
  <c r="N8" i="160"/>
  <c r="H8" i="160"/>
  <c r="AF7" i="160"/>
  <c r="Z7" i="160"/>
  <c r="T7" i="160"/>
  <c r="T12" i="160" s="1"/>
  <c r="N7" i="160"/>
  <c r="H7" i="160"/>
  <c r="AF6" i="160"/>
  <c r="Z6" i="160"/>
  <c r="Z12" i="160" s="1"/>
  <c r="Z27" i="160" s="1"/>
  <c r="T6" i="160"/>
  <c r="N6" i="160"/>
  <c r="N12" i="160" s="1"/>
  <c r="N27" i="160" s="1"/>
  <c r="H6" i="160"/>
  <c r="AF26" i="159"/>
  <c r="Z26" i="159"/>
  <c r="T26" i="159"/>
  <c r="N26" i="159"/>
  <c r="H26" i="159"/>
  <c r="AF25" i="159"/>
  <c r="Z25" i="159"/>
  <c r="T25" i="159"/>
  <c r="N25" i="159"/>
  <c r="H25" i="159"/>
  <c r="AF24" i="159"/>
  <c r="Z24" i="159"/>
  <c r="T24" i="159"/>
  <c r="N24" i="159"/>
  <c r="H24" i="159"/>
  <c r="AF23" i="159"/>
  <c r="Z23" i="159"/>
  <c r="T23" i="159"/>
  <c r="N23" i="159"/>
  <c r="H23" i="159"/>
  <c r="AE22" i="159"/>
  <c r="AD22" i="159"/>
  <c r="AC22" i="159"/>
  <c r="AB22" i="159"/>
  <c r="Y22" i="159"/>
  <c r="X22" i="159"/>
  <c r="W22" i="159"/>
  <c r="V22" i="159"/>
  <c r="S22" i="159"/>
  <c r="R22" i="159"/>
  <c r="Q22" i="159"/>
  <c r="P22" i="159"/>
  <c r="M22" i="159"/>
  <c r="L22" i="159"/>
  <c r="K22" i="159"/>
  <c r="J22" i="159"/>
  <c r="G22" i="159"/>
  <c r="F22" i="159"/>
  <c r="E22" i="159"/>
  <c r="D22" i="159"/>
  <c r="AF21" i="159"/>
  <c r="Z21" i="159"/>
  <c r="T21" i="159"/>
  <c r="N21" i="159"/>
  <c r="H21" i="159"/>
  <c r="AF20" i="159"/>
  <c r="Z20" i="159"/>
  <c r="T20" i="159"/>
  <c r="N20" i="159"/>
  <c r="H20" i="159"/>
  <c r="AF19" i="159"/>
  <c r="Z19" i="159"/>
  <c r="T19" i="159"/>
  <c r="N19" i="159"/>
  <c r="H19" i="159"/>
  <c r="AF18" i="159"/>
  <c r="Z18" i="159"/>
  <c r="T18" i="159"/>
  <c r="N18" i="159"/>
  <c r="H18" i="159"/>
  <c r="AF17" i="159"/>
  <c r="Z17" i="159"/>
  <c r="T17" i="159"/>
  <c r="N17" i="159"/>
  <c r="H17" i="159"/>
  <c r="AF16" i="159"/>
  <c r="Z16" i="159"/>
  <c r="T16" i="159"/>
  <c r="N16" i="159"/>
  <c r="H16" i="159"/>
  <c r="AF15" i="159"/>
  <c r="Z15" i="159"/>
  <c r="T15" i="159"/>
  <c r="N15" i="159"/>
  <c r="H15" i="159"/>
  <c r="AF14" i="159"/>
  <c r="AF22" i="159" s="1"/>
  <c r="Z14" i="159"/>
  <c r="Z22" i="159" s="1"/>
  <c r="T14" i="159"/>
  <c r="T22" i="159" s="1"/>
  <c r="N14" i="159"/>
  <c r="N22" i="159" s="1"/>
  <c r="H14" i="159"/>
  <c r="H22" i="159" s="1"/>
  <c r="AF13" i="159"/>
  <c r="Z13" i="159"/>
  <c r="T13" i="159"/>
  <c r="N13" i="159"/>
  <c r="H13" i="159"/>
  <c r="AE12" i="159"/>
  <c r="AE27" i="159" s="1"/>
  <c r="AD12" i="159"/>
  <c r="AD27" i="159" s="1"/>
  <c r="AC12" i="159"/>
  <c r="AC27" i="159" s="1"/>
  <c r="AB12" i="159"/>
  <c r="AB27" i="159" s="1"/>
  <c r="Y12" i="159"/>
  <c r="Y27" i="159" s="1"/>
  <c r="X12" i="159"/>
  <c r="X27" i="159" s="1"/>
  <c r="W12" i="159"/>
  <c r="W27" i="159" s="1"/>
  <c r="V12" i="159"/>
  <c r="V27" i="159" s="1"/>
  <c r="S12" i="159"/>
  <c r="S27" i="159" s="1"/>
  <c r="R12" i="159"/>
  <c r="R27" i="159" s="1"/>
  <c r="Q12" i="159"/>
  <c r="Q27" i="159" s="1"/>
  <c r="P12" i="159"/>
  <c r="P27" i="159" s="1"/>
  <c r="M12" i="159"/>
  <c r="M27" i="159" s="1"/>
  <c r="L12" i="159"/>
  <c r="L27" i="159" s="1"/>
  <c r="K12" i="159"/>
  <c r="K27" i="159" s="1"/>
  <c r="J12" i="159"/>
  <c r="J27" i="159" s="1"/>
  <c r="G12" i="159"/>
  <c r="G27" i="159" s="1"/>
  <c r="F12" i="159"/>
  <c r="F27" i="159" s="1"/>
  <c r="E12" i="159"/>
  <c r="E27" i="159" s="1"/>
  <c r="D12" i="159"/>
  <c r="D27" i="159" s="1"/>
  <c r="C12" i="159"/>
  <c r="C27" i="159" s="1"/>
  <c r="H11" i="159"/>
  <c r="AF10" i="159"/>
  <c r="Z10" i="159"/>
  <c r="T10" i="159"/>
  <c r="N10" i="159"/>
  <c r="H10" i="159"/>
  <c r="AF9" i="159"/>
  <c r="Z9" i="159"/>
  <c r="T9" i="159"/>
  <c r="N9" i="159"/>
  <c r="H9" i="159"/>
  <c r="H12" i="159" s="1"/>
  <c r="H27" i="159" s="1"/>
  <c r="AF8" i="159"/>
  <c r="Z8" i="159"/>
  <c r="T8" i="159"/>
  <c r="N8" i="159"/>
  <c r="H8" i="159"/>
  <c r="N7" i="159"/>
  <c r="I7" i="159"/>
  <c r="I11" i="159" s="1"/>
  <c r="N11" i="159" s="1"/>
  <c r="H7" i="159"/>
  <c r="AF6" i="159"/>
  <c r="Z6" i="159"/>
  <c r="T6" i="159"/>
  <c r="N6" i="159"/>
  <c r="H6" i="159"/>
  <c r="AF26" i="154"/>
  <c r="Z26" i="154"/>
  <c r="T26" i="154"/>
  <c r="N26" i="154"/>
  <c r="H26" i="154"/>
  <c r="AF25" i="154"/>
  <c r="Z25" i="154"/>
  <c r="T25" i="154"/>
  <c r="N25" i="154"/>
  <c r="H25" i="154"/>
  <c r="AF24" i="154"/>
  <c r="Z24" i="154"/>
  <c r="T24" i="154"/>
  <c r="N24" i="154"/>
  <c r="H24" i="154"/>
  <c r="AF23" i="154"/>
  <c r="Z23" i="154"/>
  <c r="T23" i="154"/>
  <c r="N23" i="154"/>
  <c r="H23" i="154"/>
  <c r="AE22" i="154"/>
  <c r="AD22" i="154"/>
  <c r="AC22" i="154"/>
  <c r="AB22" i="154"/>
  <c r="Y22" i="154"/>
  <c r="X22" i="154"/>
  <c r="W22" i="154"/>
  <c r="V22" i="154"/>
  <c r="S22" i="154"/>
  <c r="R22" i="154"/>
  <c r="Q22" i="154"/>
  <c r="P22" i="154"/>
  <c r="M22" i="154"/>
  <c r="L22" i="154"/>
  <c r="K22" i="154"/>
  <c r="J22" i="154"/>
  <c r="G22" i="154"/>
  <c r="F22" i="154"/>
  <c r="E22" i="154"/>
  <c r="D22" i="154"/>
  <c r="AF21" i="154"/>
  <c r="Z21" i="154"/>
  <c r="T21" i="154"/>
  <c r="N21" i="154"/>
  <c r="H21" i="154"/>
  <c r="AF20" i="154"/>
  <c r="Z20" i="154"/>
  <c r="T20" i="154"/>
  <c r="N20" i="154"/>
  <c r="H20" i="154"/>
  <c r="AF19" i="154"/>
  <c r="Z19" i="154"/>
  <c r="T19" i="154"/>
  <c r="N19" i="154"/>
  <c r="H19" i="154"/>
  <c r="AF18" i="154"/>
  <c r="Z18" i="154"/>
  <c r="T18" i="154"/>
  <c r="N18" i="154"/>
  <c r="H18" i="154"/>
  <c r="AF17" i="154"/>
  <c r="Z17" i="154"/>
  <c r="T17" i="154"/>
  <c r="N17" i="154"/>
  <c r="H17" i="154"/>
  <c r="AF16" i="154"/>
  <c r="Z16" i="154"/>
  <c r="T16" i="154"/>
  <c r="N16" i="154"/>
  <c r="H16" i="154"/>
  <c r="AF15" i="154"/>
  <c r="Z15" i="154"/>
  <c r="T15" i="154"/>
  <c r="N15" i="154"/>
  <c r="H15" i="154"/>
  <c r="AF14" i="154"/>
  <c r="AF22" i="154" s="1"/>
  <c r="Z14" i="154"/>
  <c r="Z22" i="154" s="1"/>
  <c r="T14" i="154"/>
  <c r="T22" i="154" s="1"/>
  <c r="N14" i="154"/>
  <c r="N22" i="154" s="1"/>
  <c r="H14" i="154"/>
  <c r="H22" i="154" s="1"/>
  <c r="AF13" i="154"/>
  <c r="Z13" i="154"/>
  <c r="T13" i="154"/>
  <c r="N13" i="154"/>
  <c r="H13" i="154"/>
  <c r="AE12" i="154"/>
  <c r="AE27" i="154" s="1"/>
  <c r="AD12" i="154"/>
  <c r="AD27" i="154" s="1"/>
  <c r="AC12" i="154"/>
  <c r="AC27" i="154" s="1"/>
  <c r="AB12" i="154"/>
  <c r="AB27" i="154" s="1"/>
  <c r="AA12" i="154"/>
  <c r="AA27" i="154" s="1"/>
  <c r="Y12" i="154"/>
  <c r="Y27" i="154" s="1"/>
  <c r="X12" i="154"/>
  <c r="X27" i="154" s="1"/>
  <c r="W12" i="154"/>
  <c r="W27" i="154" s="1"/>
  <c r="V12" i="154"/>
  <c r="V27" i="154" s="1"/>
  <c r="U12" i="154"/>
  <c r="U27" i="154" s="1"/>
  <c r="S12" i="154"/>
  <c r="S27" i="154" s="1"/>
  <c r="R12" i="154"/>
  <c r="R27" i="154" s="1"/>
  <c r="Q12" i="154"/>
  <c r="Q27" i="154" s="1"/>
  <c r="P12" i="154"/>
  <c r="P27" i="154" s="1"/>
  <c r="O12" i="154"/>
  <c r="O27" i="154" s="1"/>
  <c r="M12" i="154"/>
  <c r="M27" i="154" s="1"/>
  <c r="L12" i="154"/>
  <c r="L27" i="154" s="1"/>
  <c r="K12" i="154"/>
  <c r="K27" i="154" s="1"/>
  <c r="J12" i="154"/>
  <c r="J27" i="154" s="1"/>
  <c r="I12" i="154"/>
  <c r="I27" i="154" s="1"/>
  <c r="G12" i="154"/>
  <c r="G27" i="154" s="1"/>
  <c r="F12" i="154"/>
  <c r="F27" i="154" s="1"/>
  <c r="E12" i="154"/>
  <c r="E27" i="154" s="1"/>
  <c r="D12" i="154"/>
  <c r="D27" i="154" s="1"/>
  <c r="C12" i="154"/>
  <c r="C27" i="154" s="1"/>
  <c r="AF11" i="154"/>
  <c r="Z11" i="154"/>
  <c r="T11" i="154"/>
  <c r="N11" i="154"/>
  <c r="H11" i="154"/>
  <c r="AF10" i="154"/>
  <c r="Z10" i="154"/>
  <c r="T10" i="154"/>
  <c r="N10" i="154"/>
  <c r="H10" i="154"/>
  <c r="AF9" i="154"/>
  <c r="AF12" i="154" s="1"/>
  <c r="AF27" i="154" s="1"/>
  <c r="Z9" i="154"/>
  <c r="T9" i="154"/>
  <c r="N9" i="154"/>
  <c r="H9" i="154"/>
  <c r="H12" i="154" s="1"/>
  <c r="AF8" i="154"/>
  <c r="Z8" i="154"/>
  <c r="T8" i="154"/>
  <c r="N8" i="154"/>
  <c r="H8" i="154"/>
  <c r="AF7" i="154"/>
  <c r="Z7" i="154"/>
  <c r="T7" i="154"/>
  <c r="T12" i="154" s="1"/>
  <c r="N7" i="154"/>
  <c r="H7" i="154"/>
  <c r="AF6" i="154"/>
  <c r="Z6" i="154"/>
  <c r="Z12" i="154" s="1"/>
  <c r="Z27" i="154" s="1"/>
  <c r="T6" i="154"/>
  <c r="N6" i="154"/>
  <c r="N12" i="154" s="1"/>
  <c r="N27" i="154" s="1"/>
  <c r="H6" i="154"/>
  <c r="T27" i="176" l="1"/>
  <c r="H27" i="181"/>
  <c r="N12" i="159"/>
  <c r="N27" i="159" s="1"/>
  <c r="T27" i="160"/>
  <c r="H27" i="160"/>
  <c r="T27" i="172"/>
  <c r="H27" i="154"/>
  <c r="T27" i="154"/>
  <c r="Z27" i="161"/>
  <c r="O7" i="159"/>
  <c r="Y27" i="160"/>
  <c r="AB27" i="161"/>
  <c r="T22" i="162"/>
  <c r="P24" i="163"/>
  <c r="N24" i="163"/>
  <c r="H22" i="168"/>
  <c r="N22" i="171"/>
  <c r="N12" i="172"/>
  <c r="AF22" i="172"/>
  <c r="Z27" i="173"/>
  <c r="H22" i="176"/>
  <c r="N12" i="178"/>
  <c r="AF22" i="178"/>
  <c r="H27" i="180"/>
  <c r="AF27" i="183"/>
  <c r="N22" i="184"/>
  <c r="W27" i="162"/>
  <c r="T8" i="163"/>
  <c r="C12" i="163"/>
  <c r="C27" i="163" s="1"/>
  <c r="I11" i="163"/>
  <c r="H11" i="163"/>
  <c r="Z22" i="163"/>
  <c r="AD27" i="168"/>
  <c r="N22" i="168"/>
  <c r="AD27" i="176"/>
  <c r="N22" i="176"/>
  <c r="AB27" i="180"/>
  <c r="T12" i="181"/>
  <c r="T27" i="181" s="1"/>
  <c r="G27" i="181"/>
  <c r="AF22" i="181"/>
  <c r="AF27" i="181" s="1"/>
  <c r="H22" i="183"/>
  <c r="T22" i="184"/>
  <c r="AF27" i="176"/>
  <c r="K27" i="160"/>
  <c r="N22" i="161"/>
  <c r="AF22" i="163"/>
  <c r="AE27" i="168"/>
  <c r="N12" i="171"/>
  <c r="N27" i="171" s="1"/>
  <c r="Z12" i="172"/>
  <c r="Z27" i="172" s="1"/>
  <c r="AE27" i="176"/>
  <c r="N12" i="177"/>
  <c r="N27" i="177" s="1"/>
  <c r="Z12" i="178"/>
  <c r="Z27" i="178" s="1"/>
  <c r="Z12" i="181"/>
  <c r="Z27" i="181" s="1"/>
  <c r="H12" i="184"/>
  <c r="H27" i="184" s="1"/>
  <c r="Z22" i="184"/>
  <c r="Z27" i="184" s="1"/>
  <c r="H27" i="168"/>
  <c r="AF12" i="172"/>
  <c r="AF27" i="172" s="1"/>
  <c r="AF12" i="178"/>
  <c r="I12" i="159"/>
  <c r="I27" i="159" s="1"/>
  <c r="H27" i="161"/>
  <c r="N12" i="168"/>
  <c r="N27" i="168" s="1"/>
  <c r="AF22" i="168"/>
  <c r="AF27" i="168" s="1"/>
  <c r="Z27" i="171"/>
  <c r="H22" i="172"/>
  <c r="H27" i="172" s="1"/>
  <c r="N12" i="176"/>
  <c r="N27" i="176" s="1"/>
  <c r="AF22" i="176"/>
  <c r="Z27" i="177"/>
  <c r="H22" i="178"/>
  <c r="H27" i="178" s="1"/>
  <c r="H27" i="183"/>
  <c r="Z22" i="183"/>
  <c r="Z27" i="183" s="1"/>
  <c r="T12" i="184"/>
  <c r="T27" i="184" s="1"/>
  <c r="Z22" i="168"/>
  <c r="Z22" i="176"/>
  <c r="N27" i="161"/>
  <c r="AF22" i="161"/>
  <c r="AF27" i="161" s="1"/>
  <c r="AF12" i="162"/>
  <c r="AF27" i="162" s="1"/>
  <c r="AD27" i="172"/>
  <c r="N22" i="172"/>
  <c r="AD27" i="178"/>
  <c r="N22" i="178"/>
  <c r="X27" i="183"/>
  <c r="T27" i="162"/>
  <c r="I13" i="163"/>
  <c r="H13" i="163"/>
  <c r="H27" i="176"/>
  <c r="N27" i="184"/>
  <c r="AE27" i="160"/>
  <c r="T12" i="161"/>
  <c r="T27" i="161" s="1"/>
  <c r="G27" i="161"/>
  <c r="P12" i="163"/>
  <c r="P27" i="163" s="1"/>
  <c r="H22" i="163"/>
  <c r="Z12" i="168"/>
  <c r="N12" i="173"/>
  <c r="N27" i="173" s="1"/>
  <c r="Z12" i="176"/>
  <c r="Z27" i="176" s="1"/>
  <c r="AE27" i="178"/>
  <c r="N12" i="180"/>
  <c r="N27" i="180" s="1"/>
  <c r="N22" i="181"/>
  <c r="N27" i="181" s="1"/>
  <c r="T12" i="183"/>
  <c r="T27" i="183" s="1"/>
  <c r="AF12" i="184"/>
  <c r="AF27" i="184" s="1"/>
  <c r="AB27" i="184"/>
  <c r="N8" i="163"/>
  <c r="H8" i="163"/>
  <c r="H12" i="163" s="1"/>
  <c r="H27" i="163" s="1"/>
  <c r="J7" i="87"/>
  <c r="J16" i="87" s="1"/>
  <c r="N12" i="163" l="1"/>
  <c r="N27" i="163" s="1"/>
  <c r="U7" i="159"/>
  <c r="T7" i="159"/>
  <c r="O11" i="159"/>
  <c r="T11" i="159" s="1"/>
  <c r="N27" i="178"/>
  <c r="V24" i="163"/>
  <c r="T24" i="163"/>
  <c r="O13" i="163"/>
  <c r="N13" i="163"/>
  <c r="O11" i="163"/>
  <c r="N11" i="163"/>
  <c r="I12" i="163"/>
  <c r="I27" i="163" s="1"/>
  <c r="N27" i="172"/>
  <c r="Z27" i="168"/>
  <c r="AF27" i="178"/>
  <c r="Z24" i="163" l="1"/>
  <c r="AB24" i="163"/>
  <c r="V27" i="163"/>
  <c r="T13" i="163"/>
  <c r="U13" i="163"/>
  <c r="T11" i="163"/>
  <c r="T12" i="163" s="1"/>
  <c r="T27" i="163" s="1"/>
  <c r="O12" i="163"/>
  <c r="O27" i="163" s="1"/>
  <c r="U11" i="163"/>
  <c r="Z7" i="159"/>
  <c r="AA7" i="159"/>
  <c r="U11" i="159"/>
  <c r="Z11" i="159" s="1"/>
  <c r="U12" i="159"/>
  <c r="U27" i="159" s="1"/>
  <c r="T12" i="159"/>
  <c r="T27" i="159" s="1"/>
  <c r="O12" i="159"/>
  <c r="O27" i="159" s="1"/>
  <c r="U12" i="163" l="1"/>
  <c r="U27" i="163" s="1"/>
  <c r="AA11" i="163"/>
  <c r="Z11" i="163"/>
  <c r="Z12" i="163" s="1"/>
  <c r="AA13" i="163"/>
  <c r="AF13" i="163" s="1"/>
  <c r="Z13" i="163"/>
  <c r="AF7" i="159"/>
  <c r="AA11" i="159"/>
  <c r="AF11" i="159" s="1"/>
  <c r="AF24" i="163"/>
  <c r="AB27" i="163"/>
  <c r="Z12" i="159"/>
  <c r="Z27" i="159" s="1"/>
  <c r="AA12" i="159" l="1"/>
  <c r="AA27" i="159" s="1"/>
  <c r="Z27" i="163"/>
  <c r="AA12" i="163"/>
  <c r="AA27" i="163" s="1"/>
  <c r="AF11" i="163"/>
  <c r="AF12" i="163" s="1"/>
  <c r="AF27" i="163" s="1"/>
  <c r="AF12" i="159"/>
  <c r="AF27" i="159" s="1"/>
  <c r="H34" i="151" l="1"/>
  <c r="H40" i="151" s="1"/>
  <c r="G34" i="151"/>
  <c r="G40" i="151" s="1"/>
  <c r="F34" i="151"/>
  <c r="F40" i="151" s="1"/>
  <c r="E34" i="151"/>
  <c r="E40" i="151" s="1"/>
  <c r="D34" i="151"/>
  <c r="D40" i="151" s="1"/>
  <c r="H33" i="151"/>
  <c r="G33" i="151"/>
  <c r="G39" i="151" s="1"/>
  <c r="F33" i="151"/>
  <c r="F39" i="151" s="1"/>
  <c r="E33" i="151"/>
  <c r="E39" i="151" s="1"/>
  <c r="D33" i="151"/>
  <c r="D39" i="151" s="1"/>
  <c r="H32" i="151"/>
  <c r="H38" i="151" s="1"/>
  <c r="G32" i="151"/>
  <c r="G38" i="151" s="1"/>
  <c r="F32" i="151"/>
  <c r="F38" i="151" s="1"/>
  <c r="E32" i="151"/>
  <c r="E38" i="151" s="1"/>
  <c r="D32" i="151"/>
  <c r="D38" i="151" s="1"/>
  <c r="H31" i="151"/>
  <c r="H37" i="151" s="1"/>
  <c r="G31" i="151"/>
  <c r="G37" i="151" s="1"/>
  <c r="F31" i="151"/>
  <c r="F37" i="151" s="1"/>
  <c r="E31" i="151"/>
  <c r="E37" i="151" s="1"/>
  <c r="D31" i="151"/>
  <c r="D37" i="151" s="1"/>
  <c r="H30" i="151"/>
  <c r="G30" i="151"/>
  <c r="G36" i="151" s="1"/>
  <c r="F30" i="151"/>
  <c r="E30" i="151"/>
  <c r="D30" i="151"/>
  <c r="H27" i="151"/>
  <c r="G27" i="151"/>
  <c r="F27" i="151"/>
  <c r="E27" i="151"/>
  <c r="D27" i="151"/>
  <c r="D26" i="151"/>
  <c r="H25" i="151"/>
  <c r="G25" i="151"/>
  <c r="F25" i="151"/>
  <c r="E25" i="151"/>
  <c r="D25" i="151"/>
  <c r="H24" i="151"/>
  <c r="G24" i="151"/>
  <c r="F24" i="151"/>
  <c r="E24" i="151"/>
  <c r="D24" i="151"/>
  <c r="H19" i="151"/>
  <c r="G19" i="151"/>
  <c r="G28" i="151" s="1"/>
  <c r="F19" i="151"/>
  <c r="F28" i="151" s="1"/>
  <c r="E19" i="151"/>
  <c r="E28" i="151" s="1"/>
  <c r="D19" i="151"/>
  <c r="D28" i="151" s="1"/>
  <c r="H15" i="151"/>
  <c r="G15" i="151"/>
  <c r="F15" i="151"/>
  <c r="E15" i="151"/>
  <c r="D15" i="151"/>
  <c r="H34" i="148"/>
  <c r="H40" i="148" s="1"/>
  <c r="G34" i="148"/>
  <c r="G40" i="148" s="1"/>
  <c r="F34" i="148"/>
  <c r="F40" i="148" s="1"/>
  <c r="E34" i="148"/>
  <c r="E40" i="148" s="1"/>
  <c r="D34" i="148"/>
  <c r="D40" i="148" s="1"/>
  <c r="H33" i="148"/>
  <c r="H39" i="148" s="1"/>
  <c r="G33" i="148"/>
  <c r="G39" i="148" s="1"/>
  <c r="F33" i="148"/>
  <c r="F39" i="148" s="1"/>
  <c r="E33" i="148"/>
  <c r="E39" i="148" s="1"/>
  <c r="D33" i="148"/>
  <c r="D39" i="148" s="1"/>
  <c r="H32" i="148"/>
  <c r="H38" i="148" s="1"/>
  <c r="G32" i="148"/>
  <c r="G38" i="148" s="1"/>
  <c r="F32" i="148"/>
  <c r="F38" i="148" s="1"/>
  <c r="E32" i="148"/>
  <c r="E38" i="148" s="1"/>
  <c r="D32" i="148"/>
  <c r="D38" i="148" s="1"/>
  <c r="H31" i="148"/>
  <c r="H37" i="148" s="1"/>
  <c r="G31" i="148"/>
  <c r="G37" i="148" s="1"/>
  <c r="F31" i="148"/>
  <c r="F37" i="148" s="1"/>
  <c r="E31" i="148"/>
  <c r="E37" i="148" s="1"/>
  <c r="D31" i="148"/>
  <c r="D37" i="148" s="1"/>
  <c r="H30" i="148"/>
  <c r="H36" i="148" s="1"/>
  <c r="G30" i="148"/>
  <c r="F30" i="148"/>
  <c r="E30" i="148"/>
  <c r="D30" i="148"/>
  <c r="H27" i="148"/>
  <c r="G27" i="148"/>
  <c r="F27" i="148"/>
  <c r="E27" i="148"/>
  <c r="D27" i="148"/>
  <c r="E26" i="148"/>
  <c r="H25" i="148"/>
  <c r="G25" i="148"/>
  <c r="F25" i="148"/>
  <c r="E25" i="148"/>
  <c r="D25" i="148"/>
  <c r="H24" i="148"/>
  <c r="G24" i="148"/>
  <c r="F24" i="148"/>
  <c r="E24" i="148"/>
  <c r="D24" i="148"/>
  <c r="D23" i="148"/>
  <c r="D29" i="148" s="1"/>
  <c r="H19" i="148"/>
  <c r="H28" i="148" s="1"/>
  <c r="G19" i="148"/>
  <c r="G28" i="148" s="1"/>
  <c r="F19" i="148"/>
  <c r="F28" i="148" s="1"/>
  <c r="E19" i="148"/>
  <c r="E28" i="148" s="1"/>
  <c r="D19" i="148"/>
  <c r="D26" i="148" s="1"/>
  <c r="H15" i="148"/>
  <c r="G15" i="148"/>
  <c r="F15" i="148"/>
  <c r="E15" i="148"/>
  <c r="D15" i="148"/>
  <c r="H34" i="147"/>
  <c r="H40" i="147" s="1"/>
  <c r="G34" i="147"/>
  <c r="G40" i="147" s="1"/>
  <c r="F34" i="147"/>
  <c r="F40" i="147" s="1"/>
  <c r="E34" i="147"/>
  <c r="E40" i="147" s="1"/>
  <c r="D34" i="147"/>
  <c r="D40" i="147" s="1"/>
  <c r="H33" i="147"/>
  <c r="H39" i="147" s="1"/>
  <c r="G33" i="147"/>
  <c r="G39" i="147" s="1"/>
  <c r="F33" i="147"/>
  <c r="F39" i="147" s="1"/>
  <c r="E33" i="147"/>
  <c r="E39" i="147" s="1"/>
  <c r="D33" i="147"/>
  <c r="D39" i="147" s="1"/>
  <c r="H32" i="147"/>
  <c r="H38" i="147" s="1"/>
  <c r="G32" i="147"/>
  <c r="G38" i="147" s="1"/>
  <c r="F32" i="147"/>
  <c r="F38" i="147" s="1"/>
  <c r="E32" i="147"/>
  <c r="E38" i="147" s="1"/>
  <c r="D32" i="147"/>
  <c r="D38" i="147" s="1"/>
  <c r="H31" i="147"/>
  <c r="H37" i="147" s="1"/>
  <c r="G31" i="147"/>
  <c r="G37" i="147" s="1"/>
  <c r="F31" i="147"/>
  <c r="F37" i="147" s="1"/>
  <c r="E31" i="147"/>
  <c r="E37" i="147" s="1"/>
  <c r="D31" i="147"/>
  <c r="D37" i="147" s="1"/>
  <c r="H30" i="147"/>
  <c r="G30" i="147"/>
  <c r="F30" i="147"/>
  <c r="E30" i="147"/>
  <c r="D30" i="147"/>
  <c r="D28" i="147"/>
  <c r="H27" i="147"/>
  <c r="G27" i="147"/>
  <c r="F27" i="147"/>
  <c r="E27" i="147"/>
  <c r="D27" i="147"/>
  <c r="F26" i="147"/>
  <c r="H25" i="147"/>
  <c r="G25" i="147"/>
  <c r="F25" i="147"/>
  <c r="E25" i="147"/>
  <c r="D25" i="147"/>
  <c r="H24" i="147"/>
  <c r="G24" i="147"/>
  <c r="F24" i="147"/>
  <c r="E24" i="147"/>
  <c r="D24" i="147"/>
  <c r="E23" i="147"/>
  <c r="E29" i="147" s="1"/>
  <c r="H19" i="147"/>
  <c r="H28" i="147" s="1"/>
  <c r="G19" i="147"/>
  <c r="G28" i="147" s="1"/>
  <c r="F19" i="147"/>
  <c r="F28" i="147" s="1"/>
  <c r="E19" i="147"/>
  <c r="E26" i="147" s="1"/>
  <c r="D19" i="147"/>
  <c r="D23" i="147" s="1"/>
  <c r="D29" i="147" s="1"/>
  <c r="H15" i="147"/>
  <c r="G15" i="147"/>
  <c r="F15" i="147"/>
  <c r="E15" i="147"/>
  <c r="D15" i="147"/>
  <c r="H34" i="145"/>
  <c r="H40" i="145" s="1"/>
  <c r="G34" i="145"/>
  <c r="G40" i="145" s="1"/>
  <c r="F34" i="145"/>
  <c r="F40" i="145" s="1"/>
  <c r="E34" i="145"/>
  <c r="E40" i="145" s="1"/>
  <c r="D34" i="145"/>
  <c r="D40" i="145" s="1"/>
  <c r="H33" i="145"/>
  <c r="H39" i="145" s="1"/>
  <c r="G33" i="145"/>
  <c r="G39" i="145" s="1"/>
  <c r="F33" i="145"/>
  <c r="F39" i="145" s="1"/>
  <c r="E33" i="145"/>
  <c r="E39" i="145" s="1"/>
  <c r="D33" i="145"/>
  <c r="D39" i="145" s="1"/>
  <c r="H32" i="145"/>
  <c r="H38" i="145" s="1"/>
  <c r="G32" i="145"/>
  <c r="G38" i="145" s="1"/>
  <c r="F32" i="145"/>
  <c r="F38" i="145" s="1"/>
  <c r="E32" i="145"/>
  <c r="E38" i="145" s="1"/>
  <c r="D32" i="145"/>
  <c r="D38" i="145" s="1"/>
  <c r="H31" i="145"/>
  <c r="H37" i="145" s="1"/>
  <c r="G31" i="145"/>
  <c r="G37" i="145" s="1"/>
  <c r="F31" i="145"/>
  <c r="F37" i="145" s="1"/>
  <c r="E31" i="145"/>
  <c r="E37" i="145" s="1"/>
  <c r="D31" i="145"/>
  <c r="D37" i="145" s="1"/>
  <c r="H30" i="145"/>
  <c r="G30" i="145"/>
  <c r="F30" i="145"/>
  <c r="E30" i="145"/>
  <c r="D30" i="145"/>
  <c r="D36" i="145" s="1"/>
  <c r="E28" i="145"/>
  <c r="H27" i="145"/>
  <c r="G27" i="145"/>
  <c r="F27" i="145"/>
  <c r="E27" i="145"/>
  <c r="D27" i="145"/>
  <c r="G26" i="145"/>
  <c r="H25" i="145"/>
  <c r="G25" i="145"/>
  <c r="F25" i="145"/>
  <c r="E25" i="145"/>
  <c r="D25" i="145"/>
  <c r="H24" i="145"/>
  <c r="G24" i="145"/>
  <c r="F24" i="145"/>
  <c r="E24" i="145"/>
  <c r="D24" i="145"/>
  <c r="F23" i="145"/>
  <c r="F29" i="145" s="1"/>
  <c r="H19" i="145"/>
  <c r="H28" i="145" s="1"/>
  <c r="G19" i="145"/>
  <c r="G28" i="145" s="1"/>
  <c r="F19" i="145"/>
  <c r="F26" i="145" s="1"/>
  <c r="E19" i="145"/>
  <c r="E23" i="145" s="1"/>
  <c r="E29" i="145" s="1"/>
  <c r="D19" i="145"/>
  <c r="D28" i="145" s="1"/>
  <c r="H15" i="145"/>
  <c r="G15" i="145"/>
  <c r="F15" i="145"/>
  <c r="E15" i="145"/>
  <c r="D15" i="145"/>
  <c r="H34" i="144"/>
  <c r="H40" i="144" s="1"/>
  <c r="G34" i="144"/>
  <c r="G40" i="144" s="1"/>
  <c r="F34" i="144"/>
  <c r="F40" i="144" s="1"/>
  <c r="E34" i="144"/>
  <c r="E40" i="144" s="1"/>
  <c r="D34" i="144"/>
  <c r="D40" i="144" s="1"/>
  <c r="H33" i="144"/>
  <c r="H39" i="144" s="1"/>
  <c r="G33" i="144"/>
  <c r="G39" i="144" s="1"/>
  <c r="F33" i="144"/>
  <c r="F39" i="144" s="1"/>
  <c r="E33" i="144"/>
  <c r="E39" i="144" s="1"/>
  <c r="D33" i="144"/>
  <c r="H32" i="144"/>
  <c r="H38" i="144" s="1"/>
  <c r="G32" i="144"/>
  <c r="G38" i="144" s="1"/>
  <c r="F32" i="144"/>
  <c r="F38" i="144" s="1"/>
  <c r="E32" i="144"/>
  <c r="E38" i="144" s="1"/>
  <c r="D32" i="144"/>
  <c r="D38" i="144" s="1"/>
  <c r="H31" i="144"/>
  <c r="H37" i="144" s="1"/>
  <c r="G31" i="144"/>
  <c r="G37" i="144" s="1"/>
  <c r="F31" i="144"/>
  <c r="F37" i="144" s="1"/>
  <c r="E31" i="144"/>
  <c r="E37" i="144" s="1"/>
  <c r="D31" i="144"/>
  <c r="D37" i="144" s="1"/>
  <c r="H30" i="144"/>
  <c r="G30" i="144"/>
  <c r="F30" i="144"/>
  <c r="E30" i="144"/>
  <c r="E36" i="144" s="1"/>
  <c r="D30" i="144"/>
  <c r="F28" i="144"/>
  <c r="H27" i="144"/>
  <c r="G27" i="144"/>
  <c r="F27" i="144"/>
  <c r="E27" i="144"/>
  <c r="D27" i="144"/>
  <c r="H26" i="144"/>
  <c r="H25" i="144"/>
  <c r="G25" i="144"/>
  <c r="F25" i="144"/>
  <c r="E25" i="144"/>
  <c r="D25" i="144"/>
  <c r="H24" i="144"/>
  <c r="G24" i="144"/>
  <c r="F24" i="144"/>
  <c r="E24" i="144"/>
  <c r="D24" i="144"/>
  <c r="G23" i="144"/>
  <c r="G29" i="144" s="1"/>
  <c r="H19" i="144"/>
  <c r="H28" i="144" s="1"/>
  <c r="G19" i="144"/>
  <c r="G26" i="144" s="1"/>
  <c r="F19" i="144"/>
  <c r="F23" i="144" s="1"/>
  <c r="F29" i="144" s="1"/>
  <c r="E19" i="144"/>
  <c r="E28" i="144" s="1"/>
  <c r="D19" i="144"/>
  <c r="H15" i="144"/>
  <c r="G15" i="144"/>
  <c r="F15" i="144"/>
  <c r="E15" i="144"/>
  <c r="D15" i="144"/>
  <c r="H39" i="143"/>
  <c r="E38" i="143"/>
  <c r="G36" i="143"/>
  <c r="D35" i="143"/>
  <c r="D41" i="143" s="1"/>
  <c r="H34" i="143"/>
  <c r="H40" i="143" s="1"/>
  <c r="G34" i="143"/>
  <c r="G40" i="143" s="1"/>
  <c r="F34" i="143"/>
  <c r="F40" i="143" s="1"/>
  <c r="E34" i="143"/>
  <c r="E40" i="143" s="1"/>
  <c r="D34" i="143"/>
  <c r="D40" i="143" s="1"/>
  <c r="H33" i="143"/>
  <c r="G33" i="143"/>
  <c r="G39" i="143" s="1"/>
  <c r="F33" i="143"/>
  <c r="F39" i="143" s="1"/>
  <c r="E33" i="143"/>
  <c r="D33" i="143"/>
  <c r="D39" i="143" s="1"/>
  <c r="H32" i="143"/>
  <c r="H38" i="143" s="1"/>
  <c r="G32" i="143"/>
  <c r="G38" i="143" s="1"/>
  <c r="F32" i="143"/>
  <c r="F38" i="143" s="1"/>
  <c r="E32" i="143"/>
  <c r="D32" i="143"/>
  <c r="D38" i="143" s="1"/>
  <c r="H31" i="143"/>
  <c r="H37" i="143" s="1"/>
  <c r="G31" i="143"/>
  <c r="G37" i="143" s="1"/>
  <c r="F31" i="143"/>
  <c r="F37" i="143" s="1"/>
  <c r="E31" i="143"/>
  <c r="E37" i="143" s="1"/>
  <c r="D31" i="143"/>
  <c r="D37" i="143" s="1"/>
  <c r="H30" i="143"/>
  <c r="H35" i="143" s="1"/>
  <c r="H41" i="143" s="1"/>
  <c r="G30" i="143"/>
  <c r="G35" i="143" s="1"/>
  <c r="F30" i="143"/>
  <c r="F36" i="143" s="1"/>
  <c r="E30" i="143"/>
  <c r="D30" i="143"/>
  <c r="D36" i="143" s="1"/>
  <c r="G28" i="143"/>
  <c r="H27" i="143"/>
  <c r="G27" i="143"/>
  <c r="F27" i="143"/>
  <c r="E27" i="143"/>
  <c r="D27" i="143"/>
  <c r="H25" i="143"/>
  <c r="G25" i="143"/>
  <c r="F25" i="143"/>
  <c r="E25" i="143"/>
  <c r="D25" i="143"/>
  <c r="H24" i="143"/>
  <c r="G24" i="143"/>
  <c r="F24" i="143"/>
  <c r="E24" i="143"/>
  <c r="D24" i="143"/>
  <c r="H23" i="143"/>
  <c r="H29" i="143" s="1"/>
  <c r="D23" i="143"/>
  <c r="D29" i="143" s="1"/>
  <c r="H19" i="143"/>
  <c r="H26" i="143" s="1"/>
  <c r="G19" i="143"/>
  <c r="G23" i="143" s="1"/>
  <c r="G29" i="143" s="1"/>
  <c r="F19" i="143"/>
  <c r="F28" i="143" s="1"/>
  <c r="E19" i="143"/>
  <c r="D19" i="143"/>
  <c r="D28" i="143" s="1"/>
  <c r="H15" i="143"/>
  <c r="G15" i="143"/>
  <c r="F15" i="143"/>
  <c r="E15" i="143"/>
  <c r="D15" i="143"/>
  <c r="H34" i="140"/>
  <c r="H40" i="140" s="1"/>
  <c r="G34" i="140"/>
  <c r="G40" i="140" s="1"/>
  <c r="F34" i="140"/>
  <c r="F40" i="140" s="1"/>
  <c r="E34" i="140"/>
  <c r="E40" i="140" s="1"/>
  <c r="D34" i="140"/>
  <c r="D40" i="140" s="1"/>
  <c r="H33" i="140"/>
  <c r="H39" i="140" s="1"/>
  <c r="G33" i="140"/>
  <c r="G39" i="140" s="1"/>
  <c r="F33" i="140"/>
  <c r="E33" i="140"/>
  <c r="E39" i="140" s="1"/>
  <c r="D33" i="140"/>
  <c r="D39" i="140" s="1"/>
  <c r="H32" i="140"/>
  <c r="H38" i="140" s="1"/>
  <c r="G32" i="140"/>
  <c r="G38" i="140" s="1"/>
  <c r="F32" i="140"/>
  <c r="F38" i="140" s="1"/>
  <c r="E32" i="140"/>
  <c r="E38" i="140" s="1"/>
  <c r="D32" i="140"/>
  <c r="D38" i="140" s="1"/>
  <c r="H31" i="140"/>
  <c r="H37" i="140" s="1"/>
  <c r="G31" i="140"/>
  <c r="G37" i="140" s="1"/>
  <c r="F31" i="140"/>
  <c r="F37" i="140" s="1"/>
  <c r="E31" i="140"/>
  <c r="E37" i="140" s="1"/>
  <c r="D31" i="140"/>
  <c r="D37" i="140" s="1"/>
  <c r="H30" i="140"/>
  <c r="H36" i="140" s="1"/>
  <c r="G30" i="140"/>
  <c r="G36" i="140" s="1"/>
  <c r="F30" i="140"/>
  <c r="E30" i="140"/>
  <c r="E36" i="140" s="1"/>
  <c r="D30" i="140"/>
  <c r="H28" i="140"/>
  <c r="H27" i="140"/>
  <c r="G27" i="140"/>
  <c r="F27" i="140"/>
  <c r="E27" i="140"/>
  <c r="D27" i="140"/>
  <c r="H25" i="140"/>
  <c r="G25" i="140"/>
  <c r="F25" i="140"/>
  <c r="E25" i="140"/>
  <c r="D25" i="140"/>
  <c r="H24" i="140"/>
  <c r="G24" i="140"/>
  <c r="F24" i="140"/>
  <c r="E24" i="140"/>
  <c r="D24" i="140"/>
  <c r="H19" i="140"/>
  <c r="H23" i="140" s="1"/>
  <c r="H29" i="140" s="1"/>
  <c r="G19" i="140"/>
  <c r="G28" i="140" s="1"/>
  <c r="F19" i="140"/>
  <c r="E19" i="140"/>
  <c r="E28" i="140" s="1"/>
  <c r="D19" i="140"/>
  <c r="D28" i="140" s="1"/>
  <c r="H15" i="140"/>
  <c r="G15" i="140"/>
  <c r="F15" i="140"/>
  <c r="E15" i="140"/>
  <c r="D15" i="140"/>
  <c r="H34" i="139"/>
  <c r="H40" i="139" s="1"/>
  <c r="G34" i="139"/>
  <c r="G40" i="139" s="1"/>
  <c r="F34" i="139"/>
  <c r="F40" i="139" s="1"/>
  <c r="E34" i="139"/>
  <c r="E40" i="139" s="1"/>
  <c r="D34" i="139"/>
  <c r="D40" i="139" s="1"/>
  <c r="H33" i="139"/>
  <c r="H39" i="139" s="1"/>
  <c r="F33" i="139"/>
  <c r="E33" i="139"/>
  <c r="E39" i="139" s="1"/>
  <c r="D33" i="139"/>
  <c r="D39" i="139" s="1"/>
  <c r="H32" i="139"/>
  <c r="H38" i="139" s="1"/>
  <c r="G32" i="139"/>
  <c r="G38" i="139" s="1"/>
  <c r="F32" i="139"/>
  <c r="F38" i="139" s="1"/>
  <c r="E32" i="139"/>
  <c r="E38" i="139" s="1"/>
  <c r="D32" i="139"/>
  <c r="D38" i="139" s="1"/>
  <c r="H31" i="139"/>
  <c r="H37" i="139" s="1"/>
  <c r="G31" i="139"/>
  <c r="G37" i="139" s="1"/>
  <c r="F31" i="139"/>
  <c r="F37" i="139" s="1"/>
  <c r="E31" i="139"/>
  <c r="E37" i="139" s="1"/>
  <c r="D31" i="139"/>
  <c r="D37" i="139" s="1"/>
  <c r="H30" i="139"/>
  <c r="H36" i="139" s="1"/>
  <c r="G30" i="139"/>
  <c r="G36" i="139" s="1"/>
  <c r="F30" i="139"/>
  <c r="F36" i="139" s="1"/>
  <c r="E30" i="139"/>
  <c r="D30" i="139"/>
  <c r="H28" i="139"/>
  <c r="H27" i="139"/>
  <c r="G27" i="139"/>
  <c r="F27" i="139"/>
  <c r="E27" i="139"/>
  <c r="D27" i="139"/>
  <c r="H25" i="139"/>
  <c r="G25" i="139"/>
  <c r="F25" i="139"/>
  <c r="E25" i="139"/>
  <c r="D25" i="139"/>
  <c r="H24" i="139"/>
  <c r="G24" i="139"/>
  <c r="F24" i="139"/>
  <c r="E24" i="139"/>
  <c r="D24" i="139"/>
  <c r="E23" i="139"/>
  <c r="E29" i="139" s="1"/>
  <c r="D23" i="139"/>
  <c r="D29" i="139" s="1"/>
  <c r="H19" i="139"/>
  <c r="H23" i="139" s="1"/>
  <c r="H29" i="139" s="1"/>
  <c r="G19" i="139"/>
  <c r="G28" i="139" s="1"/>
  <c r="F19" i="139"/>
  <c r="E19" i="139"/>
  <c r="E28" i="139" s="1"/>
  <c r="D19" i="139"/>
  <c r="D28" i="139" s="1"/>
  <c r="H15" i="139"/>
  <c r="G15" i="139"/>
  <c r="F15" i="139"/>
  <c r="E15" i="139"/>
  <c r="D15" i="139"/>
  <c r="H34" i="135"/>
  <c r="H40" i="135" s="1"/>
  <c r="G34" i="135"/>
  <c r="G40" i="135" s="1"/>
  <c r="F34" i="135"/>
  <c r="F40" i="135" s="1"/>
  <c r="E34" i="135"/>
  <c r="E40" i="135" s="1"/>
  <c r="D34" i="135"/>
  <c r="D40" i="135" s="1"/>
  <c r="H33" i="135"/>
  <c r="H39" i="135" s="1"/>
  <c r="G33" i="135"/>
  <c r="F33" i="135"/>
  <c r="F39" i="135" s="1"/>
  <c r="E33" i="135"/>
  <c r="E39" i="135" s="1"/>
  <c r="D33" i="135"/>
  <c r="D39" i="135" s="1"/>
  <c r="H32" i="135"/>
  <c r="H38" i="135" s="1"/>
  <c r="G32" i="135"/>
  <c r="G38" i="135" s="1"/>
  <c r="F32" i="135"/>
  <c r="F38" i="135" s="1"/>
  <c r="E32" i="135"/>
  <c r="E38" i="135" s="1"/>
  <c r="D32" i="135"/>
  <c r="D38" i="135" s="1"/>
  <c r="H31" i="135"/>
  <c r="H37" i="135" s="1"/>
  <c r="G31" i="135"/>
  <c r="G37" i="135" s="1"/>
  <c r="F31" i="135"/>
  <c r="F37" i="135" s="1"/>
  <c r="E31" i="135"/>
  <c r="E37" i="135" s="1"/>
  <c r="D31" i="135"/>
  <c r="D37" i="135" s="1"/>
  <c r="H30" i="135"/>
  <c r="H36" i="135" s="1"/>
  <c r="G30" i="135"/>
  <c r="F30" i="135"/>
  <c r="F36" i="135" s="1"/>
  <c r="E30" i="135"/>
  <c r="D30" i="135"/>
  <c r="H27" i="135"/>
  <c r="G27" i="135"/>
  <c r="F27" i="135"/>
  <c r="E27" i="135"/>
  <c r="D27" i="135"/>
  <c r="H25" i="135"/>
  <c r="G25" i="135"/>
  <c r="F25" i="135"/>
  <c r="E25" i="135"/>
  <c r="D25" i="135"/>
  <c r="H24" i="135"/>
  <c r="G24" i="135"/>
  <c r="F24" i="135"/>
  <c r="E24" i="135"/>
  <c r="D24" i="135"/>
  <c r="H19" i="135"/>
  <c r="H28" i="135" s="1"/>
  <c r="G19" i="135"/>
  <c r="F19" i="135"/>
  <c r="F28" i="135" s="1"/>
  <c r="E19" i="135"/>
  <c r="E28" i="135" s="1"/>
  <c r="D19" i="135"/>
  <c r="D28" i="135" s="1"/>
  <c r="H15" i="135"/>
  <c r="G15" i="135"/>
  <c r="F15" i="135"/>
  <c r="E15" i="135"/>
  <c r="D15" i="135"/>
  <c r="H34" i="130"/>
  <c r="H40" i="130" s="1"/>
  <c r="G34" i="130"/>
  <c r="G40" i="130" s="1"/>
  <c r="F34" i="130"/>
  <c r="F40" i="130" s="1"/>
  <c r="E34" i="130"/>
  <c r="E40" i="130" s="1"/>
  <c r="D34" i="130"/>
  <c r="D40" i="130" s="1"/>
  <c r="H33" i="130"/>
  <c r="G33" i="130"/>
  <c r="G39" i="130" s="1"/>
  <c r="F33" i="130"/>
  <c r="F39" i="130" s="1"/>
  <c r="E33" i="130"/>
  <c r="E39" i="130" s="1"/>
  <c r="D33" i="130"/>
  <c r="D39" i="130" s="1"/>
  <c r="H32" i="130"/>
  <c r="H38" i="130" s="1"/>
  <c r="G32" i="130"/>
  <c r="G38" i="130" s="1"/>
  <c r="F32" i="130"/>
  <c r="F38" i="130" s="1"/>
  <c r="E32" i="130"/>
  <c r="E38" i="130" s="1"/>
  <c r="D32" i="130"/>
  <c r="D38" i="130" s="1"/>
  <c r="H31" i="130"/>
  <c r="H37" i="130" s="1"/>
  <c r="G31" i="130"/>
  <c r="G37" i="130" s="1"/>
  <c r="F31" i="130"/>
  <c r="F37" i="130" s="1"/>
  <c r="E31" i="130"/>
  <c r="E37" i="130" s="1"/>
  <c r="D31" i="130"/>
  <c r="D37" i="130" s="1"/>
  <c r="H30" i="130"/>
  <c r="G30" i="130"/>
  <c r="G36" i="130" s="1"/>
  <c r="F30" i="130"/>
  <c r="E30" i="130"/>
  <c r="D30" i="130"/>
  <c r="H27" i="130"/>
  <c r="G27" i="130"/>
  <c r="F27" i="130"/>
  <c r="E27" i="130"/>
  <c r="D27" i="130"/>
  <c r="D26" i="130"/>
  <c r="H25" i="130"/>
  <c r="G25" i="130"/>
  <c r="F25" i="130"/>
  <c r="E25" i="130"/>
  <c r="D25" i="130"/>
  <c r="H24" i="130"/>
  <c r="G24" i="130"/>
  <c r="F24" i="130"/>
  <c r="E24" i="130"/>
  <c r="D24" i="130"/>
  <c r="H19" i="130"/>
  <c r="G19" i="130"/>
  <c r="G28" i="130" s="1"/>
  <c r="F19" i="130"/>
  <c r="F28" i="130" s="1"/>
  <c r="E19" i="130"/>
  <c r="E28" i="130" s="1"/>
  <c r="D19" i="130"/>
  <c r="D28" i="130" s="1"/>
  <c r="H15" i="130"/>
  <c r="G15" i="130"/>
  <c r="F15" i="130"/>
  <c r="E15" i="130"/>
  <c r="D15" i="130"/>
  <c r="H34" i="129"/>
  <c r="H40" i="129" s="1"/>
  <c r="G34" i="129"/>
  <c r="G40" i="129" s="1"/>
  <c r="F34" i="129"/>
  <c r="F40" i="129" s="1"/>
  <c r="E34" i="129"/>
  <c r="E40" i="129" s="1"/>
  <c r="D34" i="129"/>
  <c r="D40" i="129" s="1"/>
  <c r="H33" i="129"/>
  <c r="H39" i="129" s="1"/>
  <c r="G33" i="129"/>
  <c r="G39" i="129" s="1"/>
  <c r="F33" i="129"/>
  <c r="F39" i="129" s="1"/>
  <c r="E33" i="129"/>
  <c r="E39" i="129" s="1"/>
  <c r="D33" i="129"/>
  <c r="D39" i="129" s="1"/>
  <c r="H32" i="129"/>
  <c r="H38" i="129" s="1"/>
  <c r="G32" i="129"/>
  <c r="G38" i="129" s="1"/>
  <c r="F32" i="129"/>
  <c r="F38" i="129" s="1"/>
  <c r="E32" i="129"/>
  <c r="E38" i="129" s="1"/>
  <c r="D32" i="129"/>
  <c r="D38" i="129" s="1"/>
  <c r="H31" i="129"/>
  <c r="H37" i="129" s="1"/>
  <c r="G31" i="129"/>
  <c r="G37" i="129" s="1"/>
  <c r="F31" i="129"/>
  <c r="F37" i="129" s="1"/>
  <c r="E31" i="129"/>
  <c r="E37" i="129" s="1"/>
  <c r="D31" i="129"/>
  <c r="D37" i="129" s="1"/>
  <c r="H30" i="129"/>
  <c r="H36" i="129" s="1"/>
  <c r="G30" i="129"/>
  <c r="F30" i="129"/>
  <c r="E30" i="129"/>
  <c r="D30" i="129"/>
  <c r="H27" i="129"/>
  <c r="G27" i="129"/>
  <c r="F27" i="129"/>
  <c r="E27" i="129"/>
  <c r="D27" i="129"/>
  <c r="E26" i="129"/>
  <c r="H25" i="129"/>
  <c r="G25" i="129"/>
  <c r="F25" i="129"/>
  <c r="E25" i="129"/>
  <c r="D25" i="129"/>
  <c r="H24" i="129"/>
  <c r="G24" i="129"/>
  <c r="F24" i="129"/>
  <c r="E24" i="129"/>
  <c r="D24" i="129"/>
  <c r="D23" i="129"/>
  <c r="D29" i="129" s="1"/>
  <c r="H19" i="129"/>
  <c r="H28" i="129" s="1"/>
  <c r="G19" i="129"/>
  <c r="G28" i="129" s="1"/>
  <c r="F19" i="129"/>
  <c r="F28" i="129" s="1"/>
  <c r="E19" i="129"/>
  <c r="E28" i="129" s="1"/>
  <c r="D19" i="129"/>
  <c r="D26" i="129" s="1"/>
  <c r="H15" i="129"/>
  <c r="G15" i="129"/>
  <c r="F15" i="129"/>
  <c r="E15" i="129"/>
  <c r="D15" i="129"/>
  <c r="H34" i="128"/>
  <c r="H40" i="128" s="1"/>
  <c r="G34" i="128"/>
  <c r="G40" i="128" s="1"/>
  <c r="F34" i="128"/>
  <c r="F40" i="128" s="1"/>
  <c r="E34" i="128"/>
  <c r="E40" i="128" s="1"/>
  <c r="D34" i="128"/>
  <c r="D40" i="128" s="1"/>
  <c r="H33" i="128"/>
  <c r="H39" i="128" s="1"/>
  <c r="G33" i="128"/>
  <c r="G39" i="128" s="1"/>
  <c r="F33" i="128"/>
  <c r="F39" i="128" s="1"/>
  <c r="E33" i="128"/>
  <c r="E39" i="128" s="1"/>
  <c r="D33" i="128"/>
  <c r="D39" i="128" s="1"/>
  <c r="H32" i="128"/>
  <c r="H38" i="128" s="1"/>
  <c r="G32" i="128"/>
  <c r="G38" i="128" s="1"/>
  <c r="F32" i="128"/>
  <c r="F38" i="128" s="1"/>
  <c r="E32" i="128"/>
  <c r="E38" i="128" s="1"/>
  <c r="D32" i="128"/>
  <c r="D38" i="128" s="1"/>
  <c r="H31" i="128"/>
  <c r="H37" i="128" s="1"/>
  <c r="G31" i="128"/>
  <c r="G37" i="128" s="1"/>
  <c r="F31" i="128"/>
  <c r="F37" i="128" s="1"/>
  <c r="E31" i="128"/>
  <c r="E37" i="128" s="1"/>
  <c r="D31" i="128"/>
  <c r="D37" i="128" s="1"/>
  <c r="H30" i="128"/>
  <c r="G30" i="128"/>
  <c r="F30" i="128"/>
  <c r="E30" i="128"/>
  <c r="D30" i="128"/>
  <c r="D28" i="128"/>
  <c r="H27" i="128"/>
  <c r="G27" i="128"/>
  <c r="F27" i="128"/>
  <c r="E27" i="128"/>
  <c r="D27" i="128"/>
  <c r="F26" i="128"/>
  <c r="H25" i="128"/>
  <c r="G25" i="128"/>
  <c r="F25" i="128"/>
  <c r="E25" i="128"/>
  <c r="D25" i="128"/>
  <c r="H24" i="128"/>
  <c r="G24" i="128"/>
  <c r="F24" i="128"/>
  <c r="E24" i="128"/>
  <c r="D24" i="128"/>
  <c r="E23" i="128"/>
  <c r="E29" i="128" s="1"/>
  <c r="H19" i="128"/>
  <c r="H28" i="128" s="1"/>
  <c r="G19" i="128"/>
  <c r="G28" i="128" s="1"/>
  <c r="F19" i="128"/>
  <c r="F28" i="128" s="1"/>
  <c r="E19" i="128"/>
  <c r="E26" i="128" s="1"/>
  <c r="D19" i="128"/>
  <c r="D23" i="128" s="1"/>
  <c r="D29" i="128" s="1"/>
  <c r="H15" i="128"/>
  <c r="G15" i="128"/>
  <c r="F15" i="128"/>
  <c r="E15" i="128"/>
  <c r="D15" i="128"/>
  <c r="H34" i="127"/>
  <c r="H40" i="127" s="1"/>
  <c r="G34" i="127"/>
  <c r="G40" i="127" s="1"/>
  <c r="F34" i="127"/>
  <c r="F40" i="127" s="1"/>
  <c r="E34" i="127"/>
  <c r="E40" i="127" s="1"/>
  <c r="D34" i="127"/>
  <c r="D40" i="127" s="1"/>
  <c r="H33" i="127"/>
  <c r="H39" i="127" s="1"/>
  <c r="G33" i="127"/>
  <c r="F33" i="127"/>
  <c r="F39" i="127" s="1"/>
  <c r="E33" i="127"/>
  <c r="D33" i="127"/>
  <c r="D39" i="127" s="1"/>
  <c r="H32" i="127"/>
  <c r="H38" i="127" s="1"/>
  <c r="G32" i="127"/>
  <c r="G38" i="127" s="1"/>
  <c r="F32" i="127"/>
  <c r="F38" i="127" s="1"/>
  <c r="E32" i="127"/>
  <c r="E38" i="127" s="1"/>
  <c r="D32" i="127"/>
  <c r="D38" i="127" s="1"/>
  <c r="H31" i="127"/>
  <c r="H37" i="127" s="1"/>
  <c r="G31" i="127"/>
  <c r="G37" i="127" s="1"/>
  <c r="F31" i="127"/>
  <c r="F37" i="127" s="1"/>
  <c r="E31" i="127"/>
  <c r="E37" i="127" s="1"/>
  <c r="D31" i="127"/>
  <c r="D37" i="127" s="1"/>
  <c r="H30" i="127"/>
  <c r="H36" i="127" s="1"/>
  <c r="G30" i="127"/>
  <c r="F30" i="127"/>
  <c r="E30" i="127"/>
  <c r="D30" i="127"/>
  <c r="H27" i="127"/>
  <c r="G27" i="127"/>
  <c r="F27" i="127"/>
  <c r="E27" i="127"/>
  <c r="D27" i="127"/>
  <c r="E26" i="127"/>
  <c r="H25" i="127"/>
  <c r="G25" i="127"/>
  <c r="F25" i="127"/>
  <c r="E25" i="127"/>
  <c r="D25" i="127"/>
  <c r="H24" i="127"/>
  <c r="G24" i="127"/>
  <c r="F24" i="127"/>
  <c r="E24" i="127"/>
  <c r="D24" i="127"/>
  <c r="D23" i="127"/>
  <c r="D29" i="127" s="1"/>
  <c r="H19" i="127"/>
  <c r="H28" i="127" s="1"/>
  <c r="G19" i="127"/>
  <c r="G28" i="127" s="1"/>
  <c r="F19" i="127"/>
  <c r="F28" i="127" s="1"/>
  <c r="E19" i="127"/>
  <c r="E28" i="127" s="1"/>
  <c r="D19" i="127"/>
  <c r="D26" i="127" s="1"/>
  <c r="H15" i="127"/>
  <c r="G15" i="127"/>
  <c r="F15" i="127"/>
  <c r="E15" i="127"/>
  <c r="D15" i="127"/>
  <c r="H34" i="126"/>
  <c r="H40" i="126" s="1"/>
  <c r="G34" i="126"/>
  <c r="G40" i="126" s="1"/>
  <c r="F34" i="126"/>
  <c r="F40" i="126" s="1"/>
  <c r="E34" i="126"/>
  <c r="E40" i="126" s="1"/>
  <c r="D34" i="126"/>
  <c r="D40" i="126" s="1"/>
  <c r="H33" i="126"/>
  <c r="H39" i="126" s="1"/>
  <c r="G33" i="126"/>
  <c r="G39" i="126" s="1"/>
  <c r="F33" i="126"/>
  <c r="F39" i="126" s="1"/>
  <c r="E33" i="126"/>
  <c r="E39" i="126" s="1"/>
  <c r="D33" i="126"/>
  <c r="D39" i="126" s="1"/>
  <c r="H32" i="126"/>
  <c r="H38" i="126" s="1"/>
  <c r="G32" i="126"/>
  <c r="G38" i="126" s="1"/>
  <c r="F32" i="126"/>
  <c r="F38" i="126" s="1"/>
  <c r="E32" i="126"/>
  <c r="E38" i="126" s="1"/>
  <c r="D32" i="126"/>
  <c r="D38" i="126" s="1"/>
  <c r="H31" i="126"/>
  <c r="H37" i="126" s="1"/>
  <c r="G31" i="126"/>
  <c r="G37" i="126" s="1"/>
  <c r="F31" i="126"/>
  <c r="F37" i="126" s="1"/>
  <c r="E31" i="126"/>
  <c r="E37" i="126" s="1"/>
  <c r="D31" i="126"/>
  <c r="D37" i="126" s="1"/>
  <c r="H30" i="126"/>
  <c r="G30" i="126"/>
  <c r="F30" i="126"/>
  <c r="E30" i="126"/>
  <c r="D30" i="126"/>
  <c r="D28" i="126"/>
  <c r="H27" i="126"/>
  <c r="G27" i="126"/>
  <c r="F27" i="126"/>
  <c r="E27" i="126"/>
  <c r="D27" i="126"/>
  <c r="F26" i="126"/>
  <c r="H25" i="126"/>
  <c r="G25" i="126"/>
  <c r="F25" i="126"/>
  <c r="E25" i="126"/>
  <c r="D25" i="126"/>
  <c r="H24" i="126"/>
  <c r="G24" i="126"/>
  <c r="F24" i="126"/>
  <c r="E24" i="126"/>
  <c r="D24" i="126"/>
  <c r="E23" i="126"/>
  <c r="E29" i="126" s="1"/>
  <c r="H19" i="126"/>
  <c r="H28" i="126" s="1"/>
  <c r="G19" i="126"/>
  <c r="G28" i="126" s="1"/>
  <c r="F19" i="126"/>
  <c r="F28" i="126" s="1"/>
  <c r="E19" i="126"/>
  <c r="E26" i="126" s="1"/>
  <c r="D19" i="126"/>
  <c r="D23" i="126" s="1"/>
  <c r="D29" i="126" s="1"/>
  <c r="H15" i="126"/>
  <c r="G15" i="126"/>
  <c r="F15" i="126"/>
  <c r="E15" i="126"/>
  <c r="D15" i="126"/>
  <c r="H34" i="121"/>
  <c r="H40" i="121" s="1"/>
  <c r="G34" i="121"/>
  <c r="G40" i="121" s="1"/>
  <c r="F34" i="121"/>
  <c r="F40" i="121" s="1"/>
  <c r="E34" i="121"/>
  <c r="E40" i="121" s="1"/>
  <c r="D34" i="121"/>
  <c r="D40" i="121" s="1"/>
  <c r="H33" i="121"/>
  <c r="H39" i="121" s="1"/>
  <c r="G33" i="121"/>
  <c r="G39" i="121" s="1"/>
  <c r="F33" i="121"/>
  <c r="F39" i="121" s="1"/>
  <c r="E33" i="121"/>
  <c r="E39" i="121" s="1"/>
  <c r="D33" i="121"/>
  <c r="D39" i="121" s="1"/>
  <c r="H32" i="121"/>
  <c r="H38" i="121" s="1"/>
  <c r="G32" i="121"/>
  <c r="G38" i="121" s="1"/>
  <c r="F32" i="121"/>
  <c r="F38" i="121" s="1"/>
  <c r="E32" i="121"/>
  <c r="E38" i="121" s="1"/>
  <c r="D32" i="121"/>
  <c r="D38" i="121" s="1"/>
  <c r="H31" i="121"/>
  <c r="H37" i="121" s="1"/>
  <c r="G31" i="121"/>
  <c r="G37" i="121" s="1"/>
  <c r="F31" i="121"/>
  <c r="F37" i="121" s="1"/>
  <c r="E31" i="121"/>
  <c r="E37" i="121" s="1"/>
  <c r="D31" i="121"/>
  <c r="D37" i="121" s="1"/>
  <c r="H30" i="121"/>
  <c r="G30" i="121"/>
  <c r="F30" i="121"/>
  <c r="E30" i="121"/>
  <c r="D30" i="121"/>
  <c r="D36" i="121" s="1"/>
  <c r="E28" i="121"/>
  <c r="H27" i="121"/>
  <c r="G27" i="121"/>
  <c r="F27" i="121"/>
  <c r="E27" i="121"/>
  <c r="D27" i="121"/>
  <c r="G26" i="121"/>
  <c r="H25" i="121"/>
  <c r="G25" i="121"/>
  <c r="F25" i="121"/>
  <c r="E25" i="121"/>
  <c r="D25" i="121"/>
  <c r="H24" i="121"/>
  <c r="G24" i="121"/>
  <c r="F24" i="121"/>
  <c r="E24" i="121"/>
  <c r="D24" i="121"/>
  <c r="F23" i="121"/>
  <c r="F29" i="121" s="1"/>
  <c r="E23" i="121"/>
  <c r="E29" i="121" s="1"/>
  <c r="D23" i="121"/>
  <c r="D29" i="121" s="1"/>
  <c r="H19" i="121"/>
  <c r="H28" i="121" s="1"/>
  <c r="G19" i="121"/>
  <c r="G28" i="121" s="1"/>
  <c r="F19" i="121"/>
  <c r="F26" i="121" s="1"/>
  <c r="E19" i="121"/>
  <c r="E26" i="121" s="1"/>
  <c r="D19" i="121"/>
  <c r="D28" i="121" s="1"/>
  <c r="H15" i="121"/>
  <c r="G15" i="121"/>
  <c r="F15" i="121"/>
  <c r="E15" i="121"/>
  <c r="D15" i="121"/>
  <c r="R46" i="87"/>
  <c r="Q46" i="87"/>
  <c r="P46" i="87"/>
  <c r="O46" i="87"/>
  <c r="N46" i="87"/>
  <c r="M46" i="87"/>
  <c r="L46" i="87"/>
  <c r="R45" i="87"/>
  <c r="Q45" i="87"/>
  <c r="P45" i="87"/>
  <c r="O45" i="87"/>
  <c r="N45" i="87"/>
  <c r="M45" i="87"/>
  <c r="L45" i="87"/>
  <c r="R44" i="87"/>
  <c r="Q44" i="87"/>
  <c r="P44" i="87"/>
  <c r="O44" i="87"/>
  <c r="N44" i="87"/>
  <c r="M44" i="87"/>
  <c r="L44" i="87"/>
  <c r="R43" i="87"/>
  <c r="Q43" i="87"/>
  <c r="P43" i="87"/>
  <c r="O43" i="87"/>
  <c r="N43" i="87"/>
  <c r="M43" i="87"/>
  <c r="L43" i="87"/>
  <c r="R42" i="87"/>
  <c r="Q42" i="87"/>
  <c r="P42" i="87"/>
  <c r="O42" i="87"/>
  <c r="N42" i="87"/>
  <c r="M42" i="87"/>
  <c r="L42" i="87"/>
  <c r="R41" i="87"/>
  <c r="Q41" i="87"/>
  <c r="P41" i="87"/>
  <c r="O41" i="87"/>
  <c r="N41" i="87"/>
  <c r="M41" i="87"/>
  <c r="L41" i="87"/>
  <c r="R40" i="87"/>
  <c r="Q40" i="87"/>
  <c r="P40" i="87"/>
  <c r="O40" i="87"/>
  <c r="N40" i="87"/>
  <c r="M40" i="87"/>
  <c r="L40" i="87"/>
  <c r="R39" i="87"/>
  <c r="Q39" i="87"/>
  <c r="P39" i="87"/>
  <c r="O39" i="87"/>
  <c r="N39" i="87"/>
  <c r="M39" i="87"/>
  <c r="L39" i="87"/>
  <c r="R38" i="87"/>
  <c r="Q38" i="87"/>
  <c r="P38" i="87"/>
  <c r="O38" i="87"/>
  <c r="N38" i="87"/>
  <c r="M38" i="87"/>
  <c r="L38" i="87"/>
  <c r="R37" i="87"/>
  <c r="Q37" i="87"/>
  <c r="P37" i="87"/>
  <c r="O37" i="87"/>
  <c r="N37" i="87"/>
  <c r="M37" i="87"/>
  <c r="L37" i="87"/>
  <c r="F35" i="128" l="1"/>
  <c r="G35" i="126"/>
  <c r="H35" i="144"/>
  <c r="F35" i="127"/>
  <c r="E35" i="129"/>
  <c r="E35" i="130"/>
  <c r="F35" i="144"/>
  <c r="F41" i="144" s="1"/>
  <c r="D35" i="147"/>
  <c r="D41" i="147" s="1"/>
  <c r="E35" i="151"/>
  <c r="G35" i="121"/>
  <c r="G41" i="121" s="1"/>
  <c r="G35" i="129"/>
  <c r="D35" i="130"/>
  <c r="H35" i="145"/>
  <c r="D35" i="151"/>
  <c r="F35" i="126"/>
  <c r="D35" i="135"/>
  <c r="H35" i="126"/>
  <c r="H41" i="126" s="1"/>
  <c r="D35" i="127"/>
  <c r="D41" i="127" s="1"/>
  <c r="G35" i="128"/>
  <c r="G35" i="147"/>
  <c r="F35" i="121"/>
  <c r="F41" i="121" s="1"/>
  <c r="E35" i="127"/>
  <c r="H35" i="121"/>
  <c r="G35" i="127"/>
  <c r="F35" i="129"/>
  <c r="G35" i="145"/>
  <c r="F35" i="148"/>
  <c r="E35" i="139"/>
  <c r="E41" i="139" s="1"/>
  <c r="E35" i="140"/>
  <c r="G35" i="151"/>
  <c r="G41" i="151" s="1"/>
  <c r="F35" i="135"/>
  <c r="F36" i="144"/>
  <c r="E35" i="145"/>
  <c r="E41" i="145" s="1"/>
  <c r="E36" i="145"/>
  <c r="D36" i="147"/>
  <c r="H35" i="148"/>
  <c r="H35" i="140"/>
  <c r="H41" i="140" s="1"/>
  <c r="D35" i="126"/>
  <c r="D41" i="126" s="1"/>
  <c r="D35" i="128"/>
  <c r="D41" i="128" s="1"/>
  <c r="G35" i="130"/>
  <c r="E35" i="121"/>
  <c r="E41" i="121" s="1"/>
  <c r="E36" i="121"/>
  <c r="E35" i="126"/>
  <c r="E41" i="126" s="1"/>
  <c r="D36" i="126"/>
  <c r="H35" i="127"/>
  <c r="D36" i="128"/>
  <c r="H35" i="129"/>
  <c r="G23" i="121"/>
  <c r="G29" i="121" s="1"/>
  <c r="H26" i="121"/>
  <c r="F28" i="121"/>
  <c r="F36" i="121"/>
  <c r="F23" i="126"/>
  <c r="F29" i="126" s="1"/>
  <c r="G26" i="126"/>
  <c r="E28" i="126"/>
  <c r="E36" i="126"/>
  <c r="E23" i="127"/>
  <c r="E29" i="127" s="1"/>
  <c r="F26" i="127"/>
  <c r="D28" i="127"/>
  <c r="D36" i="127"/>
  <c r="G35" i="144"/>
  <c r="G41" i="144" s="1"/>
  <c r="H28" i="151"/>
  <c r="H23" i="151"/>
  <c r="H29" i="151" s="1"/>
  <c r="H26" i="151"/>
  <c r="H28" i="130"/>
  <c r="H23" i="130"/>
  <c r="H29" i="130" s="1"/>
  <c r="H26" i="130"/>
  <c r="H23" i="121"/>
  <c r="H29" i="121" s="1"/>
  <c r="D35" i="121"/>
  <c r="D41" i="121" s="1"/>
  <c r="G36" i="121"/>
  <c r="G23" i="126"/>
  <c r="G29" i="126" s="1"/>
  <c r="H26" i="126"/>
  <c r="F36" i="126"/>
  <c r="F23" i="127"/>
  <c r="F29" i="127" s="1"/>
  <c r="G26" i="127"/>
  <c r="E36" i="127"/>
  <c r="E35" i="128"/>
  <c r="E41" i="128" s="1"/>
  <c r="D35" i="129"/>
  <c r="D41" i="129" s="1"/>
  <c r="E35" i="135"/>
  <c r="D35" i="140"/>
  <c r="F35" i="145"/>
  <c r="F41" i="145" s="1"/>
  <c r="H36" i="121"/>
  <c r="H23" i="126"/>
  <c r="H29" i="126" s="1"/>
  <c r="G36" i="126"/>
  <c r="G23" i="127"/>
  <c r="G29" i="127" s="1"/>
  <c r="H26" i="127"/>
  <c r="E39" i="127"/>
  <c r="F36" i="127"/>
  <c r="G39" i="135"/>
  <c r="D35" i="139"/>
  <c r="D41" i="139" s="1"/>
  <c r="F35" i="139"/>
  <c r="F41" i="139" s="1"/>
  <c r="F39" i="140"/>
  <c r="E35" i="147"/>
  <c r="E41" i="147" s="1"/>
  <c r="D35" i="148"/>
  <c r="D41" i="148" s="1"/>
  <c r="H36" i="126"/>
  <c r="H23" i="127"/>
  <c r="H29" i="127" s="1"/>
  <c r="G36" i="127"/>
  <c r="F35" i="130"/>
  <c r="G36" i="135"/>
  <c r="G35" i="135"/>
  <c r="F39" i="139"/>
  <c r="F36" i="140"/>
  <c r="F35" i="140"/>
  <c r="E39" i="143"/>
  <c r="F35" i="147"/>
  <c r="E35" i="148"/>
  <c r="D26" i="121"/>
  <c r="G39" i="127"/>
  <c r="H35" i="128"/>
  <c r="H39" i="130"/>
  <c r="E36" i="143"/>
  <c r="E35" i="143"/>
  <c r="E41" i="143" s="1"/>
  <c r="D39" i="144"/>
  <c r="F35" i="151"/>
  <c r="D26" i="126"/>
  <c r="H36" i="130"/>
  <c r="H35" i="130"/>
  <c r="H41" i="130" s="1"/>
  <c r="F28" i="139"/>
  <c r="F23" i="139"/>
  <c r="F29" i="139" s="1"/>
  <c r="F26" i="139"/>
  <c r="E28" i="143"/>
  <c r="E23" i="143"/>
  <c r="E29" i="143" s="1"/>
  <c r="E26" i="143"/>
  <c r="D36" i="144"/>
  <c r="D35" i="144"/>
  <c r="D41" i="144" s="1"/>
  <c r="H35" i="147"/>
  <c r="G35" i="148"/>
  <c r="H39" i="151"/>
  <c r="G28" i="135"/>
  <c r="G23" i="135"/>
  <c r="G29" i="135" s="1"/>
  <c r="G26" i="135"/>
  <c r="F28" i="140"/>
  <c r="F23" i="140"/>
  <c r="F29" i="140" s="1"/>
  <c r="F26" i="140"/>
  <c r="G41" i="143"/>
  <c r="D28" i="144"/>
  <c r="D23" i="144"/>
  <c r="D29" i="144" s="1"/>
  <c r="D26" i="144"/>
  <c r="H36" i="151"/>
  <c r="H35" i="151"/>
  <c r="H41" i="151" s="1"/>
  <c r="F23" i="128"/>
  <c r="F29" i="128" s="1"/>
  <c r="G26" i="128"/>
  <c r="E28" i="128"/>
  <c r="E36" i="128"/>
  <c r="E23" i="129"/>
  <c r="E29" i="129" s="1"/>
  <c r="F26" i="129"/>
  <c r="D28" i="129"/>
  <c r="D36" i="129"/>
  <c r="D23" i="130"/>
  <c r="D29" i="130" s="1"/>
  <c r="E26" i="130"/>
  <c r="D26" i="135"/>
  <c r="G35" i="139"/>
  <c r="H28" i="143"/>
  <c r="H36" i="143"/>
  <c r="H23" i="144"/>
  <c r="H29" i="144" s="1"/>
  <c r="G28" i="144"/>
  <c r="G36" i="144"/>
  <c r="G23" i="145"/>
  <c r="G29" i="145" s="1"/>
  <c r="H26" i="145"/>
  <c r="F28" i="145"/>
  <c r="F36" i="145"/>
  <c r="F23" i="147"/>
  <c r="F29" i="147" s="1"/>
  <c r="G26" i="147"/>
  <c r="E28" i="147"/>
  <c r="E36" i="147"/>
  <c r="E23" i="148"/>
  <c r="E29" i="148" s="1"/>
  <c r="F26" i="148"/>
  <c r="D28" i="148"/>
  <c r="D36" i="148"/>
  <c r="D23" i="151"/>
  <c r="D29" i="151" s="1"/>
  <c r="E26" i="151"/>
  <c r="G23" i="128"/>
  <c r="G29" i="128" s="1"/>
  <c r="H26" i="128"/>
  <c r="F36" i="128"/>
  <c r="F23" i="129"/>
  <c r="F29" i="129" s="1"/>
  <c r="G26" i="129"/>
  <c r="E36" i="129"/>
  <c r="E23" i="130"/>
  <c r="E29" i="130" s="1"/>
  <c r="F26" i="130"/>
  <c r="D36" i="130"/>
  <c r="D23" i="135"/>
  <c r="D29" i="135" s="1"/>
  <c r="E26" i="135"/>
  <c r="H35" i="135"/>
  <c r="D26" i="139"/>
  <c r="H35" i="139"/>
  <c r="H41" i="139" s="1"/>
  <c r="D26" i="140"/>
  <c r="G35" i="140"/>
  <c r="G41" i="140" s="1"/>
  <c r="F35" i="143"/>
  <c r="E35" i="144"/>
  <c r="E41" i="144" s="1"/>
  <c r="H36" i="144"/>
  <c r="H23" i="145"/>
  <c r="H29" i="145" s="1"/>
  <c r="D35" i="145"/>
  <c r="G36" i="145"/>
  <c r="G23" i="147"/>
  <c r="G29" i="147" s="1"/>
  <c r="H26" i="147"/>
  <c r="F36" i="147"/>
  <c r="F23" i="148"/>
  <c r="F29" i="148" s="1"/>
  <c r="G26" i="148"/>
  <c r="E36" i="148"/>
  <c r="E23" i="151"/>
  <c r="E29" i="151" s="1"/>
  <c r="F26" i="151"/>
  <c r="D36" i="151"/>
  <c r="H23" i="128"/>
  <c r="H29" i="128" s="1"/>
  <c r="G36" i="128"/>
  <c r="G23" i="129"/>
  <c r="G29" i="129" s="1"/>
  <c r="H26" i="129"/>
  <c r="F36" i="129"/>
  <c r="F23" i="130"/>
  <c r="F29" i="130" s="1"/>
  <c r="G26" i="130"/>
  <c r="E36" i="130"/>
  <c r="E23" i="135"/>
  <c r="E29" i="135" s="1"/>
  <c r="F26" i="135"/>
  <c r="D36" i="135"/>
  <c r="E26" i="139"/>
  <c r="D36" i="139"/>
  <c r="D23" i="140"/>
  <c r="D29" i="140" s="1"/>
  <c r="E26" i="140"/>
  <c r="D26" i="143"/>
  <c r="H36" i="145"/>
  <c r="H23" i="147"/>
  <c r="H29" i="147" s="1"/>
  <c r="G36" i="147"/>
  <c r="G23" i="148"/>
  <c r="G29" i="148" s="1"/>
  <c r="H26" i="148"/>
  <c r="F36" i="148"/>
  <c r="F23" i="151"/>
  <c r="F29" i="151" s="1"/>
  <c r="G26" i="151"/>
  <c r="E36" i="151"/>
  <c r="H36" i="128"/>
  <c r="H23" i="129"/>
  <c r="H29" i="129" s="1"/>
  <c r="G36" i="129"/>
  <c r="G23" i="130"/>
  <c r="G29" i="130" s="1"/>
  <c r="F36" i="130"/>
  <c r="F23" i="135"/>
  <c r="F29" i="135" s="1"/>
  <c r="E36" i="135"/>
  <c r="E36" i="139"/>
  <c r="E23" i="140"/>
  <c r="E29" i="140" s="1"/>
  <c r="D36" i="140"/>
  <c r="H36" i="147"/>
  <c r="H23" i="148"/>
  <c r="H29" i="148" s="1"/>
  <c r="G36" i="148"/>
  <c r="G23" i="151"/>
  <c r="G29" i="151" s="1"/>
  <c r="F36" i="151"/>
  <c r="H26" i="135"/>
  <c r="G26" i="139"/>
  <c r="G39" i="139"/>
  <c r="G26" i="140"/>
  <c r="F26" i="143"/>
  <c r="E26" i="144"/>
  <c r="D26" i="145"/>
  <c r="D26" i="128"/>
  <c r="H23" i="135"/>
  <c r="H29" i="135" s="1"/>
  <c r="G23" i="139"/>
  <c r="G29" i="139" s="1"/>
  <c r="H26" i="139"/>
  <c r="G23" i="140"/>
  <c r="G29" i="140" s="1"/>
  <c r="H26" i="140"/>
  <c r="F23" i="143"/>
  <c r="F29" i="143" s="1"/>
  <c r="G26" i="143"/>
  <c r="E23" i="144"/>
  <c r="E29" i="144" s="1"/>
  <c r="F26" i="144"/>
  <c r="D23" i="145"/>
  <c r="D29" i="145" s="1"/>
  <c r="E26" i="145"/>
  <c r="D26" i="147"/>
  <c r="F41" i="143" l="1"/>
  <c r="E41" i="151"/>
  <c r="H41" i="144"/>
  <c r="D41" i="135"/>
  <c r="H41" i="121"/>
  <c r="H41" i="148"/>
  <c r="G41" i="135"/>
  <c r="D41" i="151"/>
  <c r="D41" i="140"/>
  <c r="G41" i="127"/>
  <c r="E41" i="148"/>
  <c r="G41" i="130"/>
  <c r="F41" i="135"/>
  <c r="G41" i="126"/>
  <c r="H41" i="127"/>
  <c r="G41" i="129"/>
  <c r="F41" i="147"/>
  <c r="F41" i="130"/>
  <c r="E41" i="130"/>
  <c r="E41" i="135"/>
  <c r="D41" i="145"/>
  <c r="G41" i="139"/>
  <c r="F41" i="151"/>
  <c r="H41" i="128"/>
  <c r="H41" i="145"/>
  <c r="F41" i="129"/>
  <c r="G41" i="145"/>
  <c r="H41" i="129"/>
  <c r="D41" i="130"/>
  <c r="F41" i="127"/>
  <c r="H41" i="135"/>
  <c r="G41" i="148"/>
  <c r="F41" i="148"/>
  <c r="G41" i="128"/>
  <c r="E41" i="140"/>
  <c r="E41" i="129"/>
  <c r="F41" i="126"/>
  <c r="H41" i="147"/>
  <c r="G41" i="147"/>
  <c r="F41" i="140"/>
  <c r="F41" i="128"/>
  <c r="E41" i="127"/>
</calcChain>
</file>

<file path=xl/comments1.xml><?xml version="1.0" encoding="utf-8"?>
<comments xmlns="http://schemas.openxmlformats.org/spreadsheetml/2006/main">
  <authors>
    <author>作成者</author>
  </authors>
  <commentList>
    <comment ref="B32" authorId="0" shapeId="0">
      <text>
        <r>
          <rPr>
            <b/>
            <sz val="9"/>
            <color indexed="81"/>
            <rFont val="MS P ゴシック"/>
            <family val="3"/>
            <charset val="128"/>
          </rPr>
          <t xml:space="preserve">2歳（3号のみ）「確保の内容の内訳表【様式1-2】」28行目になっていたため、27行目に修正
</t>
        </r>
      </text>
    </comment>
  </commentList>
</comments>
</file>

<file path=xl/comments2.xml><?xml version="1.0" encoding="utf-8"?>
<comments xmlns="http://schemas.openxmlformats.org/spreadsheetml/2006/main">
  <authors>
    <author>作成者</author>
  </authors>
  <commentList>
    <comment ref="A6" authorId="0" shapeId="0">
      <text>
        <r>
          <rPr>
            <b/>
            <sz val="9"/>
            <color indexed="81"/>
            <rFont val="MS P ゴシック"/>
            <family val="3"/>
            <charset val="128"/>
          </rPr>
          <t>Ｒ7は「【使用データ】各年齢別（0～5歳）定員データ（R7.4.1）」ファイルを参照。
Ｒ８以降は、Ｒ7の数値に「【使用データ】教育・保育必要量の見込みと確保方策」ファイル中の「B定員の増減について」タブの推計値を積みあげ。</t>
        </r>
      </text>
    </comment>
    <comment ref="A13" authorId="0" shapeId="0">
      <text>
        <r>
          <rPr>
            <b/>
            <sz val="9"/>
            <color indexed="81"/>
            <rFont val="MS P ゴシック"/>
            <family val="3"/>
            <charset val="128"/>
          </rPr>
          <t>「【使用データ】教育・保育必要量の見込みと確保方策」ファイル中の、「全市」タブを参照し、入力</t>
        </r>
      </text>
    </comment>
    <comment ref="A14" authorId="0" shapeId="0">
      <text>
        <r>
          <rPr>
            <b/>
            <sz val="9"/>
            <color indexed="81"/>
            <rFont val="MS P ゴシック"/>
            <family val="3"/>
            <charset val="128"/>
          </rPr>
          <t>Ｒ7は「【使用データ】各年齢別（0～5歳）定員データ（R7.4.1）」ファイルを参照。
Ｒ８以降は、増減の予定なし。</t>
        </r>
      </text>
    </comment>
    <comment ref="A24" authorId="0" shapeId="0">
      <text>
        <r>
          <rPr>
            <b/>
            <sz val="9"/>
            <color indexed="81"/>
            <rFont val="MS P ゴシック"/>
            <family val="3"/>
            <charset val="128"/>
          </rPr>
          <t>「【使用データ】教育・保育必要量の見込みと確保方策」ファイル中の、「全市」タブを参照し、入力</t>
        </r>
      </text>
    </comment>
  </commentList>
</comments>
</file>

<file path=xl/comments3.xml><?xml version="1.0" encoding="utf-8"?>
<comments xmlns="http://schemas.openxmlformats.org/spreadsheetml/2006/main">
  <authors>
    <author>作成者</author>
  </authors>
  <commentList>
    <comment ref="E19" authorId="0" shapeId="0">
      <text>
        <r>
          <rPr>
            <b/>
            <sz val="9"/>
            <color indexed="81"/>
            <rFont val="MS P ゴシック"/>
            <family val="3"/>
            <charset val="128"/>
          </rPr>
          <t>Ｊキッズマリンこのはな</t>
        </r>
      </text>
    </comment>
    <comment ref="F19" authorId="0" shapeId="0">
      <text>
        <r>
          <rPr>
            <b/>
            <sz val="9"/>
            <color indexed="81"/>
            <rFont val="MS P ゴシック"/>
            <family val="3"/>
            <charset val="128"/>
          </rPr>
          <t>Ｊキッズマリンこのはな</t>
        </r>
      </text>
    </comment>
    <comment ref="G19" authorId="0" shapeId="0">
      <text>
        <r>
          <rPr>
            <b/>
            <sz val="9"/>
            <color indexed="81"/>
            <rFont val="MS P ゴシック"/>
            <family val="3"/>
            <charset val="128"/>
          </rPr>
          <t>Ｊキッズマリンこのはな</t>
        </r>
      </text>
    </comment>
  </commentList>
</comments>
</file>

<file path=xl/comments4.xml><?xml version="1.0" encoding="utf-8"?>
<comments xmlns="http://schemas.openxmlformats.org/spreadsheetml/2006/main">
  <authors>
    <author>作成者</author>
  </authors>
  <commentList>
    <comment ref="C11" authorId="0" shapeId="0">
      <text>
        <r>
          <rPr>
            <b/>
            <sz val="9"/>
            <color indexed="81"/>
            <rFont val="MS P ゴシック"/>
            <family val="3"/>
            <charset val="128"/>
          </rPr>
          <t>2号認定児は⑤に記載するため、幼稚園全体1,805-2号認定数283</t>
        </r>
      </text>
    </comment>
    <comment ref="I11" authorId="0" shapeId="0">
      <text>
        <r>
          <rPr>
            <b/>
            <sz val="9"/>
            <color indexed="81"/>
            <rFont val="MS P ゴシック"/>
            <family val="3"/>
            <charset val="128"/>
          </rPr>
          <t>2号認定児は⑤に記載するため、幼稚園全体1,805-2号認定数281</t>
        </r>
      </text>
    </comment>
    <comment ref="O11" authorId="0" shapeId="0">
      <text>
        <r>
          <rPr>
            <b/>
            <sz val="9"/>
            <color indexed="81"/>
            <rFont val="MS P ゴシック"/>
            <family val="3"/>
            <charset val="128"/>
          </rPr>
          <t>2号認定児は⑤に記載するため、幼稚園全体1,805-2号認定数281</t>
        </r>
      </text>
    </comment>
    <comment ref="U11" authorId="0" shapeId="0">
      <text>
        <r>
          <rPr>
            <b/>
            <sz val="9"/>
            <color indexed="81"/>
            <rFont val="MS P ゴシック"/>
            <family val="3"/>
            <charset val="128"/>
          </rPr>
          <t>2号認定児は⑤に記載するため、幼稚園全体1,805-2号認定数280</t>
        </r>
      </text>
    </comment>
    <comment ref="AA11" authorId="0" shapeId="0">
      <text>
        <r>
          <rPr>
            <b/>
            <sz val="9"/>
            <color indexed="81"/>
            <rFont val="MS P ゴシック"/>
            <family val="3"/>
            <charset val="128"/>
          </rPr>
          <t>2号認定児は⑤に記載するため、幼稚園全体1,805-2号認定数279</t>
        </r>
      </text>
    </comment>
  </commentList>
</comments>
</file>

<file path=xl/comments5.xml><?xml version="1.0" encoding="utf-8"?>
<comments xmlns="http://schemas.openxmlformats.org/spreadsheetml/2006/main">
  <authors>
    <author>作成者</author>
  </authors>
  <commentList>
    <comment ref="C11" authorId="0" shapeId="0">
      <text>
        <r>
          <rPr>
            <b/>
            <sz val="9"/>
            <color indexed="81"/>
            <rFont val="MS P ゴシック"/>
            <family val="3"/>
            <charset val="128"/>
          </rPr>
          <t>保育　210
教育　510</t>
        </r>
      </text>
    </comment>
  </commentList>
</comments>
</file>

<file path=xl/comments6.xml><?xml version="1.0" encoding="utf-8"?>
<comments xmlns="http://schemas.openxmlformats.org/spreadsheetml/2006/main">
  <authors>
    <author>作成者</author>
  </authors>
  <commentList>
    <comment ref="C11" authorId="0" shapeId="0">
      <text>
        <r>
          <rPr>
            <sz val="12"/>
            <color indexed="81"/>
            <rFont val="MS P ゴシック"/>
            <family val="3"/>
            <charset val="128"/>
          </rPr>
          <t>修正前　２８５
修正後　２７０
※令和８年度以降も同じ。この変更に伴い、小計や合計が変わっています</t>
        </r>
      </text>
    </comment>
  </commentList>
</comments>
</file>

<file path=xl/sharedStrings.xml><?xml version="1.0" encoding="utf-8"?>
<sst xmlns="http://schemas.openxmlformats.org/spreadsheetml/2006/main" count="7778" uniqueCount="377">
  <si>
    <t>（単位：人）</t>
    <rPh sb="1" eb="3">
      <t>タンイ</t>
    </rPh>
    <rPh sb="4" eb="5">
      <t>ニン</t>
    </rPh>
    <phoneticPr fontId="2"/>
  </si>
  <si>
    <t>１号</t>
    <rPh sb="1" eb="2">
      <t>ゴウ</t>
    </rPh>
    <phoneticPr fontId="2"/>
  </si>
  <si>
    <t>３号</t>
    <rPh sb="1" eb="2">
      <t>ゴウ</t>
    </rPh>
    <phoneticPr fontId="2"/>
  </si>
  <si>
    <t>計</t>
    <rPh sb="0" eb="1">
      <t>ケイ</t>
    </rPh>
    <phoneticPr fontId="2"/>
  </si>
  <si>
    <t>０歳</t>
    <rPh sb="1" eb="2">
      <t>サイ</t>
    </rPh>
    <phoneticPr fontId="2"/>
  </si>
  <si>
    <t>小計</t>
    <rPh sb="0" eb="2">
      <t>ショウケイ</t>
    </rPh>
    <phoneticPr fontId="2"/>
  </si>
  <si>
    <t>合計</t>
    <rPh sb="0" eb="1">
      <t>ゴウ</t>
    </rPh>
    <rPh sb="1" eb="2">
      <t>ケイ</t>
    </rPh>
    <phoneticPr fontId="2"/>
  </si>
  <si>
    <t>②－①</t>
    <phoneticPr fontId="2"/>
  </si>
  <si>
    <t>２号</t>
    <rPh sb="1" eb="2">
      <t>ゴウ</t>
    </rPh>
    <phoneticPr fontId="2"/>
  </si>
  <si>
    <t>【横浜市】</t>
    <rPh sb="1" eb="4">
      <t>ヨコハマシ</t>
    </rPh>
    <phoneticPr fontId="2"/>
  </si>
  <si>
    <t>【川崎市】</t>
    <rPh sb="1" eb="3">
      <t>カワサキ</t>
    </rPh>
    <rPh sb="3" eb="4">
      <t>シ</t>
    </rPh>
    <phoneticPr fontId="2"/>
  </si>
  <si>
    <t>特定教育・保育施設</t>
    <rPh sb="0" eb="2">
      <t>トクテイ</t>
    </rPh>
    <rPh sb="2" eb="3">
      <t>キョウ</t>
    </rPh>
    <rPh sb="3" eb="4">
      <t>イク</t>
    </rPh>
    <rPh sb="5" eb="6">
      <t>タモツ</t>
    </rPh>
    <rPh sb="6" eb="7">
      <t>イク</t>
    </rPh>
    <rPh sb="7" eb="8">
      <t>シ</t>
    </rPh>
    <rPh sb="8" eb="9">
      <t>セツ</t>
    </rPh>
    <phoneticPr fontId="2"/>
  </si>
  <si>
    <t>特定地域型保育事業</t>
    <rPh sb="0" eb="2">
      <t>トクテイ</t>
    </rPh>
    <rPh sb="2" eb="4">
      <t>チイキ</t>
    </rPh>
    <rPh sb="4" eb="5">
      <t>カタ</t>
    </rPh>
    <rPh sb="5" eb="7">
      <t>ホイク</t>
    </rPh>
    <rPh sb="7" eb="9">
      <t>ジギョウ</t>
    </rPh>
    <phoneticPr fontId="2"/>
  </si>
  <si>
    <t>認可外保育施設</t>
    <rPh sb="0" eb="2">
      <t>ニンカ</t>
    </rPh>
    <rPh sb="2" eb="3">
      <t>ガイ</t>
    </rPh>
    <rPh sb="3" eb="5">
      <t>ホイク</t>
    </rPh>
    <rPh sb="5" eb="7">
      <t>シセツ</t>
    </rPh>
    <phoneticPr fontId="2"/>
  </si>
  <si>
    <t xml:space="preserve">②供給量
（確保の内容）
</t>
    <rPh sb="1" eb="3">
      <t>キョウキュウ</t>
    </rPh>
    <rPh sb="3" eb="4">
      <t>リョウ</t>
    </rPh>
    <rPh sb="6" eb="7">
      <t>アキラ</t>
    </rPh>
    <rPh sb="7" eb="8">
      <t>タモツ</t>
    </rPh>
    <rPh sb="9" eb="10">
      <t>ナイ</t>
    </rPh>
    <rPh sb="10" eb="11">
      <t>カタチ</t>
    </rPh>
    <phoneticPr fontId="2"/>
  </si>
  <si>
    <t>①需要量（量の見込み）</t>
    <rPh sb="1" eb="3">
      <t>ジュヨウ</t>
    </rPh>
    <rPh sb="3" eb="4">
      <t>リョウ</t>
    </rPh>
    <rPh sb="5" eb="6">
      <t>リョウ</t>
    </rPh>
    <rPh sb="7" eb="8">
      <t>ケン</t>
    </rPh>
    <rPh sb="8" eb="9">
      <t>コミ</t>
    </rPh>
    <phoneticPr fontId="2"/>
  </si>
  <si>
    <t>確認を受けない幼稚園</t>
    <rPh sb="0" eb="2">
      <t>カクニン</t>
    </rPh>
    <rPh sb="3" eb="4">
      <t>ウ</t>
    </rPh>
    <rPh sb="7" eb="10">
      <t>ヨウチエン</t>
    </rPh>
    <phoneticPr fontId="2"/>
  </si>
  <si>
    <t>幼稚園及び預かり保育
（長時間・通年）</t>
    <phoneticPr fontId="2"/>
  </si>
  <si>
    <t>企業主導型保育事業
（地域枠）</t>
    <phoneticPr fontId="2"/>
  </si>
  <si>
    <t>幼稚園接続保育</t>
    <rPh sb="0" eb="3">
      <t>ヨウチエン</t>
    </rPh>
    <rPh sb="3" eb="5">
      <t>セツゾク</t>
    </rPh>
    <rPh sb="5" eb="7">
      <t>ホイク</t>
    </rPh>
    <phoneticPr fontId="2"/>
  </si>
  <si>
    <t>各年度における量の見込みと確保の内容（需給計画）</t>
    <rPh sb="0" eb="3">
      <t>カクネンド</t>
    </rPh>
    <rPh sb="7" eb="8">
      <t>リョウ</t>
    </rPh>
    <rPh sb="9" eb="11">
      <t>ミコ</t>
    </rPh>
    <rPh sb="13" eb="15">
      <t>カクホ</t>
    </rPh>
    <rPh sb="16" eb="18">
      <t>ナイヨウ</t>
    </rPh>
    <rPh sb="19" eb="21">
      <t>ジュキュウ</t>
    </rPh>
    <rPh sb="21" eb="23">
      <t>ケイカク</t>
    </rPh>
    <phoneticPr fontId="2"/>
  </si>
  <si>
    <t>市町村別の詳細（各年度４月１日時点）</t>
    <phoneticPr fontId="2"/>
  </si>
  <si>
    <t>２歳</t>
    <rPh sb="1" eb="2">
      <t>サイ</t>
    </rPh>
    <phoneticPr fontId="2"/>
  </si>
  <si>
    <t>１歳</t>
    <phoneticPr fontId="2"/>
  </si>
  <si>
    <t>令和７年度</t>
    <rPh sb="0" eb="2">
      <t>レイワ</t>
    </rPh>
    <rPh sb="3" eb="5">
      <t>ネンド</t>
    </rPh>
    <phoneticPr fontId="2"/>
  </si>
  <si>
    <t>令和８年度</t>
    <rPh sb="0" eb="2">
      <t>レイワ</t>
    </rPh>
    <rPh sb="3" eb="5">
      <t>ネンド</t>
    </rPh>
    <phoneticPr fontId="2"/>
  </si>
  <si>
    <t>令和９年度</t>
    <rPh sb="0" eb="2">
      <t>レイワ</t>
    </rPh>
    <rPh sb="3" eb="5">
      <t>ネンド</t>
    </rPh>
    <phoneticPr fontId="2"/>
  </si>
  <si>
    <t>令和10年度</t>
    <rPh sb="0" eb="2">
      <t>レイワ</t>
    </rPh>
    <rPh sb="4" eb="6">
      <t>ネンド</t>
    </rPh>
    <phoneticPr fontId="2"/>
  </si>
  <si>
    <t>令和11年度</t>
    <rPh sb="0" eb="2">
      <t>レイワ</t>
    </rPh>
    <rPh sb="4" eb="6">
      <t>ネンド</t>
    </rPh>
    <phoneticPr fontId="2"/>
  </si>
  <si>
    <t>令和７年度～令和11年度の増減比較</t>
    <phoneticPr fontId="2"/>
  </si>
  <si>
    <t>＜様式1-1＞　　幼児期の教育・保育の需給計画【総括表】</t>
    <rPh sb="9" eb="12">
      <t>ヨウジキ</t>
    </rPh>
    <rPh sb="13" eb="15">
      <t>キョウイク</t>
    </rPh>
    <rPh sb="16" eb="18">
      <t>ホイク</t>
    </rPh>
    <rPh sb="19" eb="21">
      <t>ジュキュウ</t>
    </rPh>
    <rPh sb="21" eb="23">
      <t>ケイカク</t>
    </rPh>
    <rPh sb="24" eb="27">
      <t>ソウカツヒョウ</t>
    </rPh>
    <phoneticPr fontId="2"/>
  </si>
  <si>
    <t>市町村名</t>
    <rPh sb="0" eb="3">
      <t>シチョウソン</t>
    </rPh>
    <rPh sb="3" eb="4">
      <t>メイ</t>
    </rPh>
    <phoneticPr fontId="2"/>
  </si>
  <si>
    <t>横浜市</t>
    <rPh sb="0" eb="3">
      <t>ヨコハマシ</t>
    </rPh>
    <phoneticPr fontId="2"/>
  </si>
  <si>
    <t>所属名</t>
    <rPh sb="0" eb="2">
      <t>ショゾク</t>
    </rPh>
    <rPh sb="2" eb="3">
      <t>メイ</t>
    </rPh>
    <phoneticPr fontId="2"/>
  </si>
  <si>
    <t>こども青少年局企画調整課</t>
    <rPh sb="3" eb="7">
      <t>セイショウネンキョク</t>
    </rPh>
    <rPh sb="7" eb="12">
      <t>キカクチョウセイカ</t>
    </rPh>
    <phoneticPr fontId="2"/>
  </si>
  <si>
    <t>担当者名</t>
    <rPh sb="0" eb="3">
      <t>タントウシャ</t>
    </rPh>
    <rPh sb="3" eb="4">
      <t>メイ</t>
    </rPh>
    <phoneticPr fontId="2"/>
  </si>
  <si>
    <t>生野・野口</t>
    <rPh sb="0" eb="2">
      <t>イクノ</t>
    </rPh>
    <rPh sb="3" eb="5">
      <t>ノグチ</t>
    </rPh>
    <phoneticPr fontId="2"/>
  </si>
  <si>
    <t>連絡先</t>
    <rPh sb="0" eb="3">
      <t>レンラクサキ</t>
    </rPh>
    <phoneticPr fontId="2"/>
  </si>
  <si>
    <t>645-671-4281</t>
  </si>
  <si>
    <t>（市町村内全域）</t>
    <rPh sb="1" eb="4">
      <t>シチョウソン</t>
    </rPh>
    <rPh sb="4" eb="5">
      <t>ナイ</t>
    </rPh>
    <rPh sb="5" eb="7">
      <t>ゼンイキ</t>
    </rPh>
    <phoneticPr fontId="2"/>
  </si>
  <si>
    <t>【単位：人】</t>
    <rPh sb="1" eb="3">
      <t>タンイ</t>
    </rPh>
    <rPh sb="4" eb="5">
      <t>ニン</t>
    </rPh>
    <phoneticPr fontId="2"/>
  </si>
  <si>
    <t>第三期市町村子ども・子育て支援事業計画における計画値</t>
    <rPh sb="0" eb="1">
      <t>ダイ</t>
    </rPh>
    <rPh sb="1" eb="2">
      <t>３</t>
    </rPh>
    <rPh sb="2" eb="3">
      <t>キ</t>
    </rPh>
    <rPh sb="3" eb="6">
      <t>シチョウソン</t>
    </rPh>
    <rPh sb="6" eb="7">
      <t>コ</t>
    </rPh>
    <rPh sb="10" eb="12">
      <t>コソダ</t>
    </rPh>
    <rPh sb="13" eb="15">
      <t>シエン</t>
    </rPh>
    <rPh sb="15" eb="17">
      <t>ジギョウ</t>
    </rPh>
    <rPh sb="17" eb="19">
      <t>ケイカク</t>
    </rPh>
    <rPh sb="23" eb="25">
      <t>ケイカク</t>
    </rPh>
    <rPh sb="25" eb="26">
      <t>チ</t>
    </rPh>
    <phoneticPr fontId="2"/>
  </si>
  <si>
    <t>令和7年度
4月1日</t>
    <rPh sb="0" eb="2">
      <t>レイワ</t>
    </rPh>
    <rPh sb="3" eb="4">
      <t>ネン</t>
    </rPh>
    <rPh sb="4" eb="5">
      <t>ド</t>
    </rPh>
    <rPh sb="7" eb="8">
      <t>ガツ</t>
    </rPh>
    <rPh sb="9" eb="10">
      <t>ニチ</t>
    </rPh>
    <phoneticPr fontId="2"/>
  </si>
  <si>
    <t>令和８年度
4月1日</t>
    <rPh sb="0" eb="2">
      <t>レイワ</t>
    </rPh>
    <rPh sb="3" eb="4">
      <t>ネン</t>
    </rPh>
    <rPh sb="4" eb="5">
      <t>ド</t>
    </rPh>
    <rPh sb="7" eb="8">
      <t>ガツ</t>
    </rPh>
    <rPh sb="9" eb="10">
      <t>ニチ</t>
    </rPh>
    <phoneticPr fontId="2"/>
  </si>
  <si>
    <t>令和9年度
4月1日</t>
    <rPh sb="0" eb="2">
      <t>レイワ</t>
    </rPh>
    <rPh sb="3" eb="4">
      <t>ネン</t>
    </rPh>
    <rPh sb="4" eb="5">
      <t>ド</t>
    </rPh>
    <rPh sb="7" eb="8">
      <t>ガツ</t>
    </rPh>
    <rPh sb="9" eb="10">
      <t>ニチ</t>
    </rPh>
    <phoneticPr fontId="2"/>
  </si>
  <si>
    <t>令和10年度
4月1日</t>
    <rPh sb="0" eb="2">
      <t>レイワ</t>
    </rPh>
    <rPh sb="4" eb="5">
      <t>ネン</t>
    </rPh>
    <rPh sb="5" eb="6">
      <t>ド</t>
    </rPh>
    <rPh sb="8" eb="9">
      <t>ガツ</t>
    </rPh>
    <rPh sb="10" eb="11">
      <t>ニチ</t>
    </rPh>
    <phoneticPr fontId="2"/>
  </si>
  <si>
    <t>令和11年度
4月1日</t>
    <rPh sb="0" eb="2">
      <t>レイワ</t>
    </rPh>
    <rPh sb="4" eb="5">
      <t>ネン</t>
    </rPh>
    <rPh sb="5" eb="6">
      <t>ド</t>
    </rPh>
    <rPh sb="8" eb="9">
      <t>ガツ</t>
    </rPh>
    <rPh sb="10" eb="11">
      <t>ニチ</t>
    </rPh>
    <phoneticPr fontId="2"/>
  </si>
  <si>
    <t>①就学前児童数</t>
    <rPh sb="1" eb="4">
      <t>シュウガクマエ</t>
    </rPh>
    <rPh sb="4" eb="6">
      <t>ジドウ</t>
    </rPh>
    <rPh sb="6" eb="7">
      <t>スウ</t>
    </rPh>
    <phoneticPr fontId="2"/>
  </si>
  <si>
    <t>0歳</t>
    <rPh sb="1" eb="2">
      <t>サイ</t>
    </rPh>
    <phoneticPr fontId="2"/>
  </si>
  <si>
    <t>1歳</t>
    <rPh sb="1" eb="2">
      <t>サイ</t>
    </rPh>
    <phoneticPr fontId="2"/>
  </si>
  <si>
    <t>3～5歳</t>
    <rPh sb="3" eb="4">
      <t>サイ</t>
    </rPh>
    <phoneticPr fontId="2"/>
  </si>
  <si>
    <t>合計</t>
    <rPh sb="0" eb="2">
      <t>ゴウケイ</t>
    </rPh>
    <phoneticPr fontId="2"/>
  </si>
  <si>
    <t>②量の見込み</t>
    <rPh sb="1" eb="2">
      <t>リョウ</t>
    </rPh>
    <rPh sb="3" eb="5">
      <t>ミコ</t>
    </rPh>
    <phoneticPr fontId="2"/>
  </si>
  <si>
    <t>0歳（3号）</t>
    <rPh sb="1" eb="2">
      <t>サイ</t>
    </rPh>
    <rPh sb="4" eb="5">
      <t>ゴウ</t>
    </rPh>
    <phoneticPr fontId="2"/>
  </si>
  <si>
    <t>1歳（3号）</t>
    <rPh sb="1" eb="2">
      <t>サイ</t>
    </rPh>
    <rPh sb="4" eb="5">
      <t>ゴウ</t>
    </rPh>
    <phoneticPr fontId="2"/>
  </si>
  <si>
    <t>2歳（3号）</t>
    <rPh sb="1" eb="2">
      <t>サイ</t>
    </rPh>
    <rPh sb="4" eb="5">
      <t>ゴウ</t>
    </rPh>
    <phoneticPr fontId="2"/>
  </si>
  <si>
    <t>3～5歳（2号）</t>
    <rPh sb="3" eb="4">
      <t>サイ</t>
    </rPh>
    <rPh sb="6" eb="7">
      <t>ゴウ</t>
    </rPh>
    <phoneticPr fontId="2"/>
  </si>
  <si>
    <t>幼児期の学校教育の
利用希望が強い</t>
    <rPh sb="0" eb="3">
      <t>ヨウジキ</t>
    </rPh>
    <rPh sb="4" eb="6">
      <t>ガッコウ</t>
    </rPh>
    <rPh sb="6" eb="8">
      <t>キョウイク</t>
    </rPh>
    <rPh sb="10" eb="12">
      <t>リヨウ</t>
    </rPh>
    <rPh sb="12" eb="14">
      <t>キボウ</t>
    </rPh>
    <rPh sb="15" eb="16">
      <t>ツヨ</t>
    </rPh>
    <phoneticPr fontId="2"/>
  </si>
  <si>
    <t>上記以外</t>
    <rPh sb="0" eb="2">
      <t>ジョウキ</t>
    </rPh>
    <rPh sb="2" eb="4">
      <t>イガイ</t>
    </rPh>
    <phoneticPr fontId="2"/>
  </si>
  <si>
    <t>3～5歳（1号）</t>
    <rPh sb="3" eb="4">
      <t>サイ</t>
    </rPh>
    <rPh sb="6" eb="7">
      <t>ゴウ</t>
    </rPh>
    <phoneticPr fontId="2"/>
  </si>
  <si>
    <t>需要率(②／①)</t>
    <rPh sb="0" eb="2">
      <t>ジュヨウ</t>
    </rPh>
    <rPh sb="2" eb="3">
      <t>リツ</t>
    </rPh>
    <phoneticPr fontId="2"/>
  </si>
  <si>
    <t>1･2歳（3号）</t>
    <rPh sb="3" eb="4">
      <t>サイ</t>
    </rPh>
    <rPh sb="6" eb="7">
      <t>ゴウ</t>
    </rPh>
    <phoneticPr fontId="2"/>
  </si>
  <si>
    <t>3～5歳（合計）</t>
    <rPh sb="3" eb="4">
      <t>サイ</t>
    </rPh>
    <rPh sb="5" eb="7">
      <t>ゴウケイ</t>
    </rPh>
    <phoneticPr fontId="2"/>
  </si>
  <si>
    <t>③確保の内容</t>
    <rPh sb="1" eb="3">
      <t>カクホ</t>
    </rPh>
    <rPh sb="4" eb="6">
      <t>ナイヨウ</t>
    </rPh>
    <phoneticPr fontId="2"/>
  </si>
  <si>
    <t>④需給差(③―②)</t>
    <rPh sb="1" eb="3">
      <t>ジュキュウ</t>
    </rPh>
    <rPh sb="3" eb="4">
      <t>サ</t>
    </rPh>
    <phoneticPr fontId="2"/>
  </si>
  <si>
    <t>【「量の見込み（計画値）」の算定方法】</t>
    <rPh sb="2" eb="3">
      <t>リョウ</t>
    </rPh>
    <rPh sb="4" eb="6">
      <t>ミコ</t>
    </rPh>
    <rPh sb="8" eb="10">
      <t>ケイカク</t>
    </rPh>
    <rPh sb="10" eb="11">
      <t>チ</t>
    </rPh>
    <rPh sb="14" eb="16">
      <t>サンテイ</t>
    </rPh>
    <rPh sb="16" eb="18">
      <t>ホウホウ</t>
    </rPh>
    <phoneticPr fontId="2"/>
  </si>
  <si>
    <t>「算出のための手引き」によらない場合は、算定式の記入をお願いします。</t>
    <rPh sb="1" eb="3">
      <t>サンシュツ</t>
    </rPh>
    <rPh sb="7" eb="9">
      <t>テビ</t>
    </rPh>
    <rPh sb="16" eb="18">
      <t>バアイ</t>
    </rPh>
    <rPh sb="20" eb="22">
      <t>サンテイ</t>
    </rPh>
    <rPh sb="22" eb="23">
      <t>シキ</t>
    </rPh>
    <rPh sb="24" eb="26">
      <t>キニュウ</t>
    </rPh>
    <rPh sb="28" eb="29">
      <t>ネガ</t>
    </rPh>
    <phoneticPr fontId="2"/>
  </si>
  <si>
    <t>※必要に応じて、行を追加して記入願います。</t>
    <rPh sb="1" eb="3">
      <t>ヒツヨウ</t>
    </rPh>
    <rPh sb="4" eb="5">
      <t>オウ</t>
    </rPh>
    <rPh sb="8" eb="9">
      <t>ギョウ</t>
    </rPh>
    <rPh sb="10" eb="12">
      <t>ツイカ</t>
    </rPh>
    <rPh sb="14" eb="16">
      <t>キニュウ</t>
    </rPh>
    <rPh sb="16" eb="17">
      <t>ネガ</t>
    </rPh>
    <phoneticPr fontId="2"/>
  </si>
  <si>
    <t>※その他、計画値の時点（4月1日）が異なる等、別紙の記載内容と異なる場合は、備考欄に記載願います。</t>
    <rPh sb="3" eb="4">
      <t>タ</t>
    </rPh>
    <rPh sb="5" eb="7">
      <t>ケイカク</t>
    </rPh>
    <rPh sb="7" eb="8">
      <t>チ</t>
    </rPh>
    <rPh sb="9" eb="11">
      <t>ジテン</t>
    </rPh>
    <rPh sb="13" eb="14">
      <t>ガツ</t>
    </rPh>
    <rPh sb="15" eb="16">
      <t>ニチ</t>
    </rPh>
    <rPh sb="18" eb="19">
      <t>コト</t>
    </rPh>
    <rPh sb="21" eb="22">
      <t>ナド</t>
    </rPh>
    <rPh sb="23" eb="25">
      <t>ベッシ</t>
    </rPh>
    <rPh sb="26" eb="28">
      <t>キサイ</t>
    </rPh>
    <rPh sb="28" eb="30">
      <t>ナイヨウ</t>
    </rPh>
    <rPh sb="31" eb="32">
      <t>コト</t>
    </rPh>
    <rPh sb="34" eb="36">
      <t>バアイ</t>
    </rPh>
    <rPh sb="38" eb="40">
      <t>ビコウ</t>
    </rPh>
    <rPh sb="40" eb="41">
      <t>ラン</t>
    </rPh>
    <rPh sb="42" eb="44">
      <t>キサイ</t>
    </rPh>
    <rPh sb="44" eb="45">
      <t>ネガ</t>
    </rPh>
    <phoneticPr fontId="2"/>
  </si>
  <si>
    <t>【記載例】
　　　　　1歳（３号）</t>
    <rPh sb="1" eb="3">
      <t>キサイ</t>
    </rPh>
    <rPh sb="3" eb="4">
      <t>レイ</t>
    </rPh>
    <rPh sb="19" eb="20">
      <t>サイ</t>
    </rPh>
    <rPh sb="22" eb="23">
      <t>ゴウ</t>
    </rPh>
    <phoneticPr fontId="2"/>
  </si>
  <si>
    <t>算定式</t>
    <rPh sb="0" eb="2">
      <t>サンテイ</t>
    </rPh>
    <rPh sb="2" eb="3">
      <t>シキ</t>
    </rPh>
    <phoneticPr fontId="2"/>
  </si>
  <si>
    <t>就学前児童数　×　推計支給認定率</t>
    <rPh sb="0" eb="2">
      <t>シュウガク</t>
    </rPh>
    <rPh sb="2" eb="3">
      <t>マエ</t>
    </rPh>
    <rPh sb="3" eb="5">
      <t>ジドウ</t>
    </rPh>
    <rPh sb="5" eb="6">
      <t>スウ</t>
    </rPh>
    <rPh sb="9" eb="11">
      <t>スイケイ</t>
    </rPh>
    <rPh sb="11" eb="13">
      <t>シキュウ</t>
    </rPh>
    <rPh sb="13" eb="15">
      <t>ニンテイ</t>
    </rPh>
    <rPh sb="15" eb="16">
      <t>リツ</t>
    </rPh>
    <phoneticPr fontId="2"/>
  </si>
  <si>
    <t>算定式で
用いた数値
の算出方法</t>
    <rPh sb="0" eb="2">
      <t>サンテイ</t>
    </rPh>
    <rPh sb="2" eb="3">
      <t>シキ</t>
    </rPh>
    <rPh sb="5" eb="6">
      <t>モチ</t>
    </rPh>
    <rPh sb="8" eb="10">
      <t>スウチ</t>
    </rPh>
    <rPh sb="12" eb="14">
      <t>サンシュツ</t>
    </rPh>
    <rPh sb="14" eb="16">
      <t>ホウホウ</t>
    </rPh>
    <phoneticPr fontId="2"/>
  </si>
  <si>
    <t>〇推計就学前児童数
過去●か年の就学前児童数の平均増減率をもとに算出
（2025年度児童数＝2024年度児童数×平均増減率）
〇推計支給認定率
過去●か年の平均支給認定率を使用、平均女性就業率の上昇の影響を
加味</t>
    <rPh sb="1" eb="3">
      <t>スイケイ</t>
    </rPh>
    <rPh sb="3" eb="5">
      <t>シュウガク</t>
    </rPh>
    <rPh sb="5" eb="6">
      <t>マエ</t>
    </rPh>
    <rPh sb="6" eb="8">
      <t>ジドウ</t>
    </rPh>
    <rPh sb="8" eb="9">
      <t>スウ</t>
    </rPh>
    <rPh sb="10" eb="12">
      <t>カコ</t>
    </rPh>
    <rPh sb="14" eb="15">
      <t>ネン</t>
    </rPh>
    <rPh sb="16" eb="19">
      <t>シュウガクマエ</t>
    </rPh>
    <rPh sb="19" eb="21">
      <t>ジドウ</t>
    </rPh>
    <rPh sb="21" eb="22">
      <t>スウ</t>
    </rPh>
    <rPh sb="23" eb="25">
      <t>ヘイキン</t>
    </rPh>
    <rPh sb="25" eb="27">
      <t>ゾウゲン</t>
    </rPh>
    <rPh sb="27" eb="28">
      <t>リツ</t>
    </rPh>
    <rPh sb="32" eb="34">
      <t>サンシュツ</t>
    </rPh>
    <rPh sb="40" eb="42">
      <t>ネンド</t>
    </rPh>
    <rPh sb="42" eb="44">
      <t>ジドウ</t>
    </rPh>
    <rPh sb="44" eb="45">
      <t>スウ</t>
    </rPh>
    <rPh sb="50" eb="52">
      <t>ネンド</t>
    </rPh>
    <rPh sb="52" eb="54">
      <t>ジドウ</t>
    </rPh>
    <rPh sb="54" eb="55">
      <t>スウ</t>
    </rPh>
    <rPh sb="56" eb="58">
      <t>ヘイキン</t>
    </rPh>
    <rPh sb="58" eb="60">
      <t>ゾウゲン</t>
    </rPh>
    <rPh sb="60" eb="61">
      <t>リツ</t>
    </rPh>
    <rPh sb="65" eb="67">
      <t>スイケイ</t>
    </rPh>
    <rPh sb="67" eb="69">
      <t>シキュウ</t>
    </rPh>
    <rPh sb="69" eb="71">
      <t>ニンテイ</t>
    </rPh>
    <rPh sb="71" eb="72">
      <t>リツ</t>
    </rPh>
    <rPh sb="73" eb="75">
      <t>カコ</t>
    </rPh>
    <rPh sb="77" eb="78">
      <t>ネン</t>
    </rPh>
    <rPh sb="79" eb="81">
      <t>ヘイキン</t>
    </rPh>
    <rPh sb="81" eb="83">
      <t>シキュウ</t>
    </rPh>
    <rPh sb="83" eb="85">
      <t>ニンテイ</t>
    </rPh>
    <rPh sb="85" eb="86">
      <t>リツ</t>
    </rPh>
    <rPh sb="87" eb="89">
      <t>シヨウ</t>
    </rPh>
    <rPh sb="90" eb="92">
      <t>ヘイキン</t>
    </rPh>
    <rPh sb="92" eb="94">
      <t>ジョセイ</t>
    </rPh>
    <rPh sb="94" eb="96">
      <t>シュウギョウ</t>
    </rPh>
    <rPh sb="96" eb="97">
      <t>リツ</t>
    </rPh>
    <rPh sb="98" eb="100">
      <t>ジョウショウ</t>
    </rPh>
    <rPh sb="101" eb="103">
      <t>エイキョウ</t>
    </rPh>
    <rPh sb="105" eb="107">
      <t>カミ</t>
    </rPh>
    <phoneticPr fontId="2"/>
  </si>
  <si>
    <t>　　　　歳（　　号）</t>
    <rPh sb="4" eb="5">
      <t>サイ</t>
    </rPh>
    <rPh sb="8" eb="9">
      <t>ゴウ</t>
    </rPh>
    <phoneticPr fontId="2"/>
  </si>
  <si>
    <t>備考欄</t>
    <rPh sb="0" eb="2">
      <t>ビコウ</t>
    </rPh>
    <rPh sb="2" eb="3">
      <t>ラン</t>
    </rPh>
    <phoneticPr fontId="2"/>
  </si>
  <si>
    <t>川崎市</t>
    <rPh sb="0" eb="3">
      <t>カワサキシ</t>
    </rPh>
    <phoneticPr fontId="2"/>
  </si>
  <si>
    <t>こども未来局保育対策課</t>
    <rPh sb="3" eb="6">
      <t>ミライキョク</t>
    </rPh>
    <rPh sb="6" eb="11">
      <t>ホイクタイサクカ</t>
    </rPh>
    <phoneticPr fontId="2"/>
  </si>
  <si>
    <t>佐貫</t>
    <rPh sb="0" eb="2">
      <t>サヌキ</t>
    </rPh>
    <phoneticPr fontId="2"/>
  </si>
  <si>
    <t>044-200-3632</t>
    <phoneticPr fontId="2"/>
  </si>
  <si>
    <t>相模原市</t>
    <rPh sb="0" eb="4">
      <t>サガミハラシ</t>
    </rPh>
    <phoneticPr fontId="2"/>
  </si>
  <si>
    <t>保育課</t>
    <rPh sb="0" eb="2">
      <t>ホイク</t>
    </rPh>
    <rPh sb="2" eb="3">
      <t>カ</t>
    </rPh>
    <phoneticPr fontId="2"/>
  </si>
  <si>
    <t>臼元・荻沢・小泉</t>
    <rPh sb="0" eb="2">
      <t>ウスモト</t>
    </rPh>
    <rPh sb="3" eb="5">
      <t>オギサワ</t>
    </rPh>
    <rPh sb="6" eb="8">
      <t>コイズミ</t>
    </rPh>
    <phoneticPr fontId="2"/>
  </si>
  <si>
    <t>042-769-8341</t>
  </si>
  <si>
    <t>就学前児童数　×　推計申請率</t>
    <rPh sb="0" eb="2">
      <t>シュウガク</t>
    </rPh>
    <rPh sb="2" eb="3">
      <t>マエ</t>
    </rPh>
    <rPh sb="3" eb="5">
      <t>ジドウ</t>
    </rPh>
    <rPh sb="5" eb="6">
      <t>スウ</t>
    </rPh>
    <rPh sb="9" eb="11">
      <t>スイケイ</t>
    </rPh>
    <rPh sb="11" eb="13">
      <t>シンセイ</t>
    </rPh>
    <rPh sb="13" eb="14">
      <t>リツ</t>
    </rPh>
    <phoneticPr fontId="2"/>
  </si>
  <si>
    <t>〇推計申請率
過去５か年の保育申請率（申込者数/児童数）の近似値を使用</t>
    <rPh sb="1" eb="3">
      <t>スイケイ</t>
    </rPh>
    <rPh sb="3" eb="5">
      <t>シンセイ</t>
    </rPh>
    <rPh sb="5" eb="6">
      <t>リツ</t>
    </rPh>
    <rPh sb="7" eb="9">
      <t>カコ</t>
    </rPh>
    <rPh sb="11" eb="12">
      <t>ネン</t>
    </rPh>
    <rPh sb="13" eb="15">
      <t>ホイク</t>
    </rPh>
    <rPh sb="15" eb="17">
      <t>シンセイ</t>
    </rPh>
    <rPh sb="17" eb="18">
      <t>リツ</t>
    </rPh>
    <rPh sb="19" eb="21">
      <t>モウシコミ</t>
    </rPh>
    <rPh sb="21" eb="22">
      <t>シャ</t>
    </rPh>
    <rPh sb="22" eb="23">
      <t>スウ</t>
    </rPh>
    <rPh sb="24" eb="26">
      <t>ジドウ</t>
    </rPh>
    <rPh sb="26" eb="27">
      <t>スウ</t>
    </rPh>
    <rPh sb="29" eb="32">
      <t>キンジチ</t>
    </rPh>
    <rPh sb="33" eb="35">
      <t>シヨウ</t>
    </rPh>
    <phoneticPr fontId="2"/>
  </si>
  <si>
    <t>横須賀市</t>
    <rPh sb="0" eb="4">
      <t>ヨコスカシ</t>
    </rPh>
    <phoneticPr fontId="2"/>
  </si>
  <si>
    <t>福祉こども部子育て支援課</t>
    <rPh sb="0" eb="2">
      <t>フクシ</t>
    </rPh>
    <rPh sb="5" eb="6">
      <t>ブ</t>
    </rPh>
    <rPh sb="6" eb="8">
      <t>コソダ</t>
    </rPh>
    <rPh sb="9" eb="11">
      <t>シエン</t>
    </rPh>
    <rPh sb="11" eb="12">
      <t>カ</t>
    </rPh>
    <phoneticPr fontId="2"/>
  </si>
  <si>
    <t>澤村</t>
    <rPh sb="0" eb="2">
      <t>サワムラ</t>
    </rPh>
    <phoneticPr fontId="2"/>
  </si>
  <si>
    <t>046-822-8268</t>
  </si>
  <si>
    <t>０～２歳（３号）</t>
    <rPh sb="3" eb="4">
      <t>サイ</t>
    </rPh>
    <rPh sb="6" eb="7">
      <t>ゴウ</t>
    </rPh>
    <phoneticPr fontId="2"/>
  </si>
  <si>
    <t>就学前児童数　×　家庭累計比率(潜在)　×　利用意向率</t>
    <rPh sb="0" eb="2">
      <t>シュウガク</t>
    </rPh>
    <rPh sb="2" eb="3">
      <t>マエ</t>
    </rPh>
    <rPh sb="3" eb="5">
      <t>ジドウ</t>
    </rPh>
    <rPh sb="5" eb="6">
      <t>スウ</t>
    </rPh>
    <rPh sb="9" eb="11">
      <t>カテイ</t>
    </rPh>
    <rPh sb="11" eb="13">
      <t>ルイケイ</t>
    </rPh>
    <rPh sb="13" eb="15">
      <t>ヒリツ</t>
    </rPh>
    <rPh sb="16" eb="18">
      <t>センザイ</t>
    </rPh>
    <rPh sb="22" eb="24">
      <t>リヨウ</t>
    </rPh>
    <rPh sb="24" eb="26">
      <t>イコウ</t>
    </rPh>
    <rPh sb="26" eb="27">
      <t>リツ</t>
    </rPh>
    <phoneticPr fontId="2"/>
  </si>
  <si>
    <t>○利用意向率
ニーズ調査回答ではなく、直近の保育利用率（令和２年度から令和５年度）の伸び率を考慮し算出</t>
    <rPh sb="1" eb="3">
      <t>リヨウ</t>
    </rPh>
    <rPh sb="3" eb="5">
      <t>イコウ</t>
    </rPh>
    <rPh sb="5" eb="6">
      <t>リツ</t>
    </rPh>
    <rPh sb="10" eb="12">
      <t>チョウサ</t>
    </rPh>
    <rPh sb="12" eb="14">
      <t>カイトウ</t>
    </rPh>
    <rPh sb="19" eb="21">
      <t>チョッキン</t>
    </rPh>
    <rPh sb="22" eb="24">
      <t>ホイク</t>
    </rPh>
    <rPh sb="24" eb="27">
      <t>リヨウリツ</t>
    </rPh>
    <rPh sb="28" eb="30">
      <t>レイワ</t>
    </rPh>
    <rPh sb="31" eb="33">
      <t>ネンド</t>
    </rPh>
    <rPh sb="35" eb="37">
      <t>レイワ</t>
    </rPh>
    <rPh sb="38" eb="40">
      <t>ネンド</t>
    </rPh>
    <rPh sb="42" eb="43">
      <t>ノ</t>
    </rPh>
    <rPh sb="44" eb="45">
      <t>リツ</t>
    </rPh>
    <rPh sb="46" eb="48">
      <t>コウリョ</t>
    </rPh>
    <rPh sb="49" eb="51">
      <t>サンシュツ</t>
    </rPh>
    <phoneticPr fontId="2"/>
  </si>
  <si>
    <t>３～５歳（２号）</t>
    <rPh sb="3" eb="4">
      <t>サイ</t>
    </rPh>
    <rPh sb="6" eb="7">
      <t>ゴウ</t>
    </rPh>
    <phoneticPr fontId="2"/>
  </si>
  <si>
    <t>就学前児童数　×　家庭累計比率（潜在）　×　利用意向率</t>
    <rPh sb="0" eb="2">
      <t>シュウガク</t>
    </rPh>
    <rPh sb="2" eb="3">
      <t>マエ</t>
    </rPh>
    <rPh sb="3" eb="5">
      <t>ジドウ</t>
    </rPh>
    <rPh sb="5" eb="6">
      <t>スウ</t>
    </rPh>
    <rPh sb="9" eb="11">
      <t>カテイ</t>
    </rPh>
    <rPh sb="11" eb="13">
      <t>ルイケイ</t>
    </rPh>
    <rPh sb="13" eb="15">
      <t>ヒリツ</t>
    </rPh>
    <rPh sb="16" eb="18">
      <t>センザイ</t>
    </rPh>
    <rPh sb="22" eb="24">
      <t>リヨウ</t>
    </rPh>
    <rPh sb="24" eb="26">
      <t>イコウ</t>
    </rPh>
    <rPh sb="26" eb="27">
      <t>リツ</t>
    </rPh>
    <phoneticPr fontId="2"/>
  </si>
  <si>
    <t>○利用意向率
「幼児期の学校教育の利用希望が強い」「上記以外」の各意向率は、直近の教育利用または保育利用の率（令和５年度）を考慮し算出</t>
    <rPh sb="1" eb="3">
      <t>リヨウ</t>
    </rPh>
    <rPh sb="3" eb="5">
      <t>イコウ</t>
    </rPh>
    <rPh sb="5" eb="6">
      <t>リツ</t>
    </rPh>
    <rPh sb="26" eb="28">
      <t>ジョウキ</t>
    </rPh>
    <rPh sb="28" eb="30">
      <t>イガイ</t>
    </rPh>
    <rPh sb="32" eb="33">
      <t>カク</t>
    </rPh>
    <rPh sb="33" eb="35">
      <t>イコウ</t>
    </rPh>
    <rPh sb="35" eb="36">
      <t>リツ</t>
    </rPh>
    <rPh sb="38" eb="40">
      <t>チョッキン</t>
    </rPh>
    <rPh sb="41" eb="43">
      <t>キョウイク</t>
    </rPh>
    <rPh sb="43" eb="45">
      <t>リヨウ</t>
    </rPh>
    <rPh sb="48" eb="50">
      <t>ホイク</t>
    </rPh>
    <rPh sb="50" eb="52">
      <t>リヨウ</t>
    </rPh>
    <rPh sb="53" eb="54">
      <t>リツ</t>
    </rPh>
    <rPh sb="55" eb="57">
      <t>レイワ</t>
    </rPh>
    <rPh sb="58" eb="59">
      <t>ネン</t>
    </rPh>
    <rPh sb="59" eb="60">
      <t>ド</t>
    </rPh>
    <rPh sb="62" eb="64">
      <t>コウリョ</t>
    </rPh>
    <rPh sb="65" eb="67">
      <t>サンシュツ</t>
    </rPh>
    <phoneticPr fontId="2"/>
  </si>
  <si>
    <t>平塚市</t>
    <rPh sb="0" eb="3">
      <t>ヒラツカシ</t>
    </rPh>
    <phoneticPr fontId="2"/>
  </si>
  <si>
    <t>髙橋　崇</t>
    <rPh sb="0" eb="2">
      <t>タカハシ</t>
    </rPh>
    <rPh sb="3" eb="4">
      <t>タカシ</t>
    </rPh>
    <phoneticPr fontId="2"/>
  </si>
  <si>
    <t>0463-21-9842</t>
  </si>
  <si>
    <t xml:space="preserve">
　　　　　０歳（３号）</t>
    <rPh sb="14" eb="15">
      <t>サイ</t>
    </rPh>
    <rPh sb="17" eb="18">
      <t>ゴウ</t>
    </rPh>
    <phoneticPr fontId="2"/>
  </si>
  <si>
    <t>推計就学前人口×推計申込率</t>
    <rPh sb="0" eb="2">
      <t>スイケイ</t>
    </rPh>
    <rPh sb="2" eb="5">
      <t>シュウガクマエ</t>
    </rPh>
    <rPh sb="5" eb="7">
      <t>ジンコウ</t>
    </rPh>
    <rPh sb="8" eb="10">
      <t>スイケイ</t>
    </rPh>
    <rPh sb="10" eb="12">
      <t>モウシコミ</t>
    </rPh>
    <rPh sb="12" eb="13">
      <t>リツ</t>
    </rPh>
    <phoneticPr fontId="2"/>
  </si>
  <si>
    <t>○推計就学前人口
過去７年分における「０歳人口」の「前年における20歳～39歳の女性人口」に対する比率の平均を用いて算出。
○推計申込率
過年度の状況から令和６年度の申込率と横ばいで設定。</t>
    <rPh sb="1" eb="3">
      <t>スイケイ</t>
    </rPh>
    <rPh sb="3" eb="5">
      <t>シュウガク</t>
    </rPh>
    <rPh sb="5" eb="6">
      <t>マエ</t>
    </rPh>
    <rPh sb="6" eb="8">
      <t>ジンコウ</t>
    </rPh>
    <rPh sb="9" eb="11">
      <t>カコ</t>
    </rPh>
    <rPh sb="12" eb="14">
      <t>ネンブン</t>
    </rPh>
    <rPh sb="52" eb="54">
      <t>ヘイキン</t>
    </rPh>
    <rPh sb="55" eb="56">
      <t>モチ</t>
    </rPh>
    <rPh sb="58" eb="60">
      <t>サンシュツ</t>
    </rPh>
    <rPh sb="70" eb="73">
      <t>カネンド</t>
    </rPh>
    <rPh sb="74" eb="76">
      <t>ジョウキョウ</t>
    </rPh>
    <rPh sb="78" eb="80">
      <t>レイワ</t>
    </rPh>
    <rPh sb="81" eb="83">
      <t>ネンド</t>
    </rPh>
    <rPh sb="84" eb="86">
      <t>モウシコミ</t>
    </rPh>
    <rPh sb="86" eb="87">
      <t>リツ</t>
    </rPh>
    <rPh sb="88" eb="89">
      <t>ヨコ</t>
    </rPh>
    <rPh sb="92" eb="94">
      <t>セッテイ</t>
    </rPh>
    <phoneticPr fontId="2"/>
  </si>
  <si>
    <t>　　　　１・２歳（２号）</t>
    <rPh sb="7" eb="8">
      <t>サイ</t>
    </rPh>
    <rPh sb="10" eb="11">
      <t>ゴウ</t>
    </rPh>
    <phoneticPr fontId="2"/>
  </si>
  <si>
    <t>○推計就学前人口
過去７年分における「人口の変化率」の平均を用いて算出。
○推計申込率
算出のための手引きに基づき、アンケート調査の結果から申込率を算出。導き出された申込率を計画最終年度令和１１年度に設定し、令和７～10年度にかけて申込率は段階的に上昇する予測で設定した。</t>
    <rPh sb="1" eb="3">
      <t>スイケイ</t>
    </rPh>
    <rPh sb="3" eb="5">
      <t>シュウガク</t>
    </rPh>
    <rPh sb="5" eb="6">
      <t>マエ</t>
    </rPh>
    <rPh sb="6" eb="8">
      <t>ジンコウ</t>
    </rPh>
    <rPh sb="9" eb="11">
      <t>カコ</t>
    </rPh>
    <rPh sb="12" eb="14">
      <t>ネンブン</t>
    </rPh>
    <rPh sb="19" eb="21">
      <t>ジンコウ</t>
    </rPh>
    <rPh sb="22" eb="24">
      <t>ヘンカ</t>
    </rPh>
    <rPh sb="24" eb="25">
      <t>リツ</t>
    </rPh>
    <rPh sb="27" eb="29">
      <t>ヘイキン</t>
    </rPh>
    <rPh sb="30" eb="31">
      <t>モチ</t>
    </rPh>
    <rPh sb="33" eb="35">
      <t>サンシュツ</t>
    </rPh>
    <phoneticPr fontId="2"/>
  </si>
  <si>
    <t>　　　　３～５歳（２号）</t>
    <rPh sb="7" eb="8">
      <t>サイ</t>
    </rPh>
    <rPh sb="10" eb="11">
      <t>ゴウ</t>
    </rPh>
    <phoneticPr fontId="2"/>
  </si>
  <si>
    <t>○推計就学前人口
過去７年分における「人口の変化率」の平均を用いて算出。
○推計申込率
算出のための手引きに基づき、アンケート調査の結果から申込率を算出。導き出された申込率を計画最終年度令和１１年度に設定し、過年度の状況も加味し、令和７～10年度にかけて申込率は段階的に上昇する予測で設定した。</t>
    <rPh sb="1" eb="3">
      <t>スイケイ</t>
    </rPh>
    <rPh sb="3" eb="5">
      <t>シュウガク</t>
    </rPh>
    <rPh sb="5" eb="6">
      <t>マエ</t>
    </rPh>
    <rPh sb="6" eb="8">
      <t>ジンコウ</t>
    </rPh>
    <rPh sb="9" eb="11">
      <t>カコ</t>
    </rPh>
    <rPh sb="12" eb="14">
      <t>ネンブン</t>
    </rPh>
    <rPh sb="19" eb="21">
      <t>ジンコウ</t>
    </rPh>
    <rPh sb="22" eb="24">
      <t>ヘンカ</t>
    </rPh>
    <rPh sb="24" eb="25">
      <t>リツ</t>
    </rPh>
    <rPh sb="27" eb="29">
      <t>ヘイキン</t>
    </rPh>
    <rPh sb="30" eb="31">
      <t>モチ</t>
    </rPh>
    <rPh sb="33" eb="35">
      <t>サンシュツ</t>
    </rPh>
    <rPh sb="45" eb="47">
      <t>サンシュツ</t>
    </rPh>
    <rPh sb="51" eb="53">
      <t>テビ</t>
    </rPh>
    <rPh sb="55" eb="56">
      <t>モト</t>
    </rPh>
    <rPh sb="64" eb="66">
      <t>チョウサ</t>
    </rPh>
    <rPh sb="67" eb="69">
      <t>ケッカ</t>
    </rPh>
    <rPh sb="71" eb="73">
      <t>モウシコミ</t>
    </rPh>
    <rPh sb="73" eb="74">
      <t>リツ</t>
    </rPh>
    <rPh sb="75" eb="77">
      <t>サンシュツ</t>
    </rPh>
    <rPh sb="78" eb="79">
      <t>ミチビ</t>
    </rPh>
    <rPh sb="80" eb="81">
      <t>ダ</t>
    </rPh>
    <rPh sb="105" eb="108">
      <t>カネンド</t>
    </rPh>
    <rPh sb="109" eb="111">
      <t>ジョウキョウ</t>
    </rPh>
    <rPh sb="112" eb="114">
      <t>カミ</t>
    </rPh>
    <phoneticPr fontId="2"/>
  </si>
  <si>
    <t>　　　　３～５歳（１号）</t>
    <rPh sb="7" eb="8">
      <t>サイ</t>
    </rPh>
    <rPh sb="10" eb="11">
      <t>ゴウ</t>
    </rPh>
    <phoneticPr fontId="2"/>
  </si>
  <si>
    <t>原則、算出のための手引きに基づき算出。</t>
    <rPh sb="0" eb="2">
      <t>ゲンソク</t>
    </rPh>
    <rPh sb="16" eb="18">
      <t>サンシュツ</t>
    </rPh>
    <phoneticPr fontId="2"/>
  </si>
  <si>
    <t>○推計就学前人口
過去７年分における「人口の変化率」の平均を用いて算出。
○算出のための手引きに基づき、アンケート調査の結果から申込人数を算出。令和９年度以降は、２号（３～５歳）の申込者と合算すると就学前人口を超えてしまうため、就学前人口と２号（３～５歳）申込者の差分を申込者とした。学校教育の利用希望との内訳は、アンケート調査結果の割合で按分した。
Ｒ７：2194（１号1726、教育希望468）、Ｒ８：2062（１号1622、教育希望440）、Ｒ９：1920（１号1510、教育希望410）、Ｒ10：1777（１号1398、教育希望379）、Ｒ11：1694（１号1332、教育希望362）</t>
    <rPh sb="1" eb="3">
      <t>スイケイ</t>
    </rPh>
    <rPh sb="3" eb="5">
      <t>シュウガク</t>
    </rPh>
    <rPh sb="5" eb="6">
      <t>マエ</t>
    </rPh>
    <rPh sb="6" eb="8">
      <t>ジンコウ</t>
    </rPh>
    <rPh sb="9" eb="11">
      <t>カコ</t>
    </rPh>
    <rPh sb="12" eb="14">
      <t>ネンブン</t>
    </rPh>
    <rPh sb="19" eb="21">
      <t>ジンコウ</t>
    </rPh>
    <rPh sb="22" eb="24">
      <t>ヘンカ</t>
    </rPh>
    <rPh sb="24" eb="25">
      <t>リツ</t>
    </rPh>
    <rPh sb="27" eb="29">
      <t>ヘイキン</t>
    </rPh>
    <rPh sb="30" eb="31">
      <t>モチ</t>
    </rPh>
    <rPh sb="33" eb="35">
      <t>サンシュツ</t>
    </rPh>
    <rPh sb="39" eb="41">
      <t>サンシュツ</t>
    </rPh>
    <rPh sb="45" eb="47">
      <t>テビ</t>
    </rPh>
    <rPh sb="49" eb="50">
      <t>モト</t>
    </rPh>
    <rPh sb="58" eb="60">
      <t>チョウサ</t>
    </rPh>
    <rPh sb="61" eb="63">
      <t>ケッカ</t>
    </rPh>
    <rPh sb="65" eb="67">
      <t>モウシコミ</t>
    </rPh>
    <rPh sb="67" eb="69">
      <t>ニンズウ</t>
    </rPh>
    <rPh sb="70" eb="72">
      <t>サンシュツ</t>
    </rPh>
    <rPh sb="73" eb="75">
      <t>レイワ</t>
    </rPh>
    <rPh sb="76" eb="78">
      <t>ネンド</t>
    </rPh>
    <rPh sb="78" eb="80">
      <t>イコウ</t>
    </rPh>
    <rPh sb="83" eb="84">
      <t>ゴウ</t>
    </rPh>
    <rPh sb="88" eb="89">
      <t>サイ</t>
    </rPh>
    <rPh sb="91" eb="93">
      <t>モウシコミ</t>
    </rPh>
    <rPh sb="93" eb="94">
      <t>シャ</t>
    </rPh>
    <rPh sb="95" eb="97">
      <t>ガッサン</t>
    </rPh>
    <rPh sb="100" eb="103">
      <t>シュウガクマエ</t>
    </rPh>
    <rPh sb="103" eb="105">
      <t>ジンコウ</t>
    </rPh>
    <rPh sb="106" eb="107">
      <t>コ</t>
    </rPh>
    <rPh sb="115" eb="117">
      <t>シュウガク</t>
    </rPh>
    <rPh sb="117" eb="118">
      <t>マエ</t>
    </rPh>
    <rPh sb="118" eb="120">
      <t>ジンコウ</t>
    </rPh>
    <rPh sb="122" eb="123">
      <t>ゴウ</t>
    </rPh>
    <rPh sb="127" eb="128">
      <t>サイ</t>
    </rPh>
    <rPh sb="129" eb="131">
      <t>モウシコミ</t>
    </rPh>
    <rPh sb="131" eb="132">
      <t>シャ</t>
    </rPh>
    <rPh sb="133" eb="135">
      <t>サブン</t>
    </rPh>
    <rPh sb="136" eb="138">
      <t>モウシコミ</t>
    </rPh>
    <rPh sb="138" eb="139">
      <t>シャ</t>
    </rPh>
    <rPh sb="154" eb="156">
      <t>ウチワケ</t>
    </rPh>
    <rPh sb="163" eb="165">
      <t>チョウサ</t>
    </rPh>
    <rPh sb="165" eb="167">
      <t>ケッカ</t>
    </rPh>
    <rPh sb="168" eb="170">
      <t>ワリアイ</t>
    </rPh>
    <rPh sb="171" eb="173">
      <t>アンブン</t>
    </rPh>
    <rPh sb="186" eb="187">
      <t>ゴウ</t>
    </rPh>
    <rPh sb="192" eb="194">
      <t>キョウイク</t>
    </rPh>
    <rPh sb="194" eb="196">
      <t>キボウ</t>
    </rPh>
    <phoneticPr fontId="2"/>
  </si>
  <si>
    <t>鎌倉市</t>
    <rPh sb="0" eb="3">
      <t>カマクラシ</t>
    </rPh>
    <phoneticPr fontId="2"/>
  </si>
  <si>
    <t>こども支援課</t>
    <rPh sb="3" eb="6">
      <t>シエンカ</t>
    </rPh>
    <phoneticPr fontId="2"/>
  </si>
  <si>
    <t>中橋</t>
    <rPh sb="0" eb="2">
      <t>ナカハシ</t>
    </rPh>
    <phoneticPr fontId="2"/>
  </si>
  <si>
    <t>0467(61)3891</t>
  </si>
  <si>
    <t>藤沢市</t>
    <rPh sb="0" eb="3">
      <t>フジサワシ</t>
    </rPh>
    <phoneticPr fontId="2"/>
  </si>
  <si>
    <t>子育て企画課</t>
    <rPh sb="0" eb="2">
      <t>コソダ</t>
    </rPh>
    <rPh sb="3" eb="6">
      <t>キカクカ</t>
    </rPh>
    <phoneticPr fontId="2"/>
  </si>
  <si>
    <t>中野・田渕</t>
    <rPh sb="0" eb="2">
      <t>ナカノ</t>
    </rPh>
    <rPh sb="3" eb="5">
      <t>タブチ</t>
    </rPh>
    <phoneticPr fontId="2"/>
  </si>
  <si>
    <t>0466-50-3562</t>
    <phoneticPr fontId="2"/>
  </si>
  <si>
    <t>小田原市</t>
    <rPh sb="0" eb="4">
      <t>オダワラシ</t>
    </rPh>
    <phoneticPr fontId="2"/>
  </si>
  <si>
    <t>子ども若者部保育課</t>
    <rPh sb="0" eb="1">
      <t>コ</t>
    </rPh>
    <rPh sb="3" eb="5">
      <t>ワカモノ</t>
    </rPh>
    <rPh sb="5" eb="6">
      <t>ブ</t>
    </rPh>
    <rPh sb="6" eb="8">
      <t>ホイク</t>
    </rPh>
    <rPh sb="8" eb="9">
      <t>カ</t>
    </rPh>
    <phoneticPr fontId="2"/>
  </si>
  <si>
    <t>谷河</t>
    <rPh sb="0" eb="1">
      <t>タニ</t>
    </rPh>
    <rPh sb="1" eb="2">
      <t>カワ</t>
    </rPh>
    <phoneticPr fontId="2"/>
  </si>
  <si>
    <t>0465-33-1642</t>
    <phoneticPr fontId="2"/>
  </si>
  <si>
    <t>０～２歳（３号）
３～５歳（２号）</t>
    <rPh sb="3" eb="4">
      <t>サイ</t>
    </rPh>
    <rPh sb="6" eb="7">
      <t>ゴウ</t>
    </rPh>
    <rPh sb="12" eb="13">
      <t>サイ</t>
    </rPh>
    <rPh sb="15" eb="16">
      <t>ゴウ</t>
    </rPh>
    <phoneticPr fontId="2"/>
  </si>
  <si>
    <t>推計就学前児童数　×　推計申込率</t>
    <rPh sb="0" eb="2">
      <t>スイケイ</t>
    </rPh>
    <rPh sb="2" eb="5">
      <t>シュウガクマエ</t>
    </rPh>
    <rPh sb="5" eb="7">
      <t>ジドウ</t>
    </rPh>
    <rPh sb="7" eb="8">
      <t>スウ</t>
    </rPh>
    <rPh sb="11" eb="13">
      <t>スイケイ</t>
    </rPh>
    <rPh sb="13" eb="15">
      <t>モウシコミ</t>
    </rPh>
    <rPh sb="15" eb="16">
      <t>リツ</t>
    </rPh>
    <phoneticPr fontId="2"/>
  </si>
  <si>
    <t xml:space="preserve">○推計就学前児童数
過去５か年の実績を基にコーホート変化率法等を用いて算出
○推計申込率
過去５か年の実績を基に、女性就業率を加味した上限値を設定し
一律で推計就学前児童数に乗じて算出。
</t>
    <rPh sb="1" eb="3">
      <t>スイケイ</t>
    </rPh>
    <rPh sb="3" eb="6">
      <t>シュウガクマエ</t>
    </rPh>
    <rPh sb="6" eb="8">
      <t>ジドウ</t>
    </rPh>
    <rPh sb="8" eb="9">
      <t>スウ</t>
    </rPh>
    <rPh sb="10" eb="12">
      <t>カコ</t>
    </rPh>
    <rPh sb="14" eb="15">
      <t>ネン</t>
    </rPh>
    <rPh sb="16" eb="18">
      <t>ジッセキ</t>
    </rPh>
    <rPh sb="19" eb="20">
      <t>モト</t>
    </rPh>
    <rPh sb="30" eb="31">
      <t>トウ</t>
    </rPh>
    <rPh sb="32" eb="33">
      <t>モチ</t>
    </rPh>
    <rPh sb="35" eb="37">
      <t>サンシュツ</t>
    </rPh>
    <rPh sb="40" eb="42">
      <t>スイケイ</t>
    </rPh>
    <rPh sb="42" eb="44">
      <t>モウシコミ</t>
    </rPh>
    <rPh sb="44" eb="45">
      <t>リツ</t>
    </rPh>
    <rPh sb="46" eb="48">
      <t>カコ</t>
    </rPh>
    <rPh sb="50" eb="51">
      <t>ネン</t>
    </rPh>
    <rPh sb="52" eb="54">
      <t>ジッセキ</t>
    </rPh>
    <rPh sb="55" eb="56">
      <t>モト</t>
    </rPh>
    <rPh sb="58" eb="60">
      <t>ジョセイ</t>
    </rPh>
    <rPh sb="60" eb="62">
      <t>シュウギョウ</t>
    </rPh>
    <rPh sb="62" eb="63">
      <t>リツ</t>
    </rPh>
    <rPh sb="64" eb="66">
      <t>カミ</t>
    </rPh>
    <rPh sb="68" eb="71">
      <t>ジョウゲンチ</t>
    </rPh>
    <rPh sb="72" eb="74">
      <t>セッテイ</t>
    </rPh>
    <rPh sb="76" eb="78">
      <t>イチリツ</t>
    </rPh>
    <rPh sb="79" eb="81">
      <t>スイケイ</t>
    </rPh>
    <rPh sb="81" eb="84">
      <t>シュウガクマエ</t>
    </rPh>
    <rPh sb="84" eb="86">
      <t>ジドウ</t>
    </rPh>
    <rPh sb="86" eb="87">
      <t>スウ</t>
    </rPh>
    <rPh sb="88" eb="89">
      <t>ジョウ</t>
    </rPh>
    <rPh sb="91" eb="93">
      <t>サンシュツ</t>
    </rPh>
    <phoneticPr fontId="2"/>
  </si>
  <si>
    <t>推計教育施設利用児童数（３～５歳）</t>
    <rPh sb="0" eb="2">
      <t>スイケイ</t>
    </rPh>
    <rPh sb="2" eb="4">
      <t>キョウイク</t>
    </rPh>
    <rPh sb="4" eb="6">
      <t>シセツ</t>
    </rPh>
    <rPh sb="6" eb="8">
      <t>リヨウ</t>
    </rPh>
    <rPh sb="8" eb="10">
      <t>ジドウ</t>
    </rPh>
    <rPh sb="10" eb="11">
      <t>スウ</t>
    </rPh>
    <rPh sb="15" eb="16">
      <t>サイ</t>
    </rPh>
    <phoneticPr fontId="2"/>
  </si>
  <si>
    <t>○推計教育施設利用児童数（３～５歳）
過去の教育施設利用児童数の実績値を基に、推計就学前児童数（３～５歳）に応じて１号の量の見込みを設定。</t>
    <rPh sb="1" eb="3">
      <t>スイケイ</t>
    </rPh>
    <rPh sb="3" eb="5">
      <t>キョウイク</t>
    </rPh>
    <rPh sb="5" eb="7">
      <t>シセツ</t>
    </rPh>
    <rPh sb="7" eb="9">
      <t>リヨウ</t>
    </rPh>
    <rPh sb="9" eb="11">
      <t>ジドウ</t>
    </rPh>
    <rPh sb="11" eb="12">
      <t>スウ</t>
    </rPh>
    <rPh sb="16" eb="17">
      <t>サイ</t>
    </rPh>
    <rPh sb="19" eb="21">
      <t>カコ</t>
    </rPh>
    <rPh sb="22" eb="24">
      <t>キョウイク</t>
    </rPh>
    <rPh sb="24" eb="26">
      <t>シセツ</t>
    </rPh>
    <rPh sb="26" eb="28">
      <t>リヨウ</t>
    </rPh>
    <rPh sb="28" eb="30">
      <t>ジドウ</t>
    </rPh>
    <rPh sb="30" eb="31">
      <t>スウ</t>
    </rPh>
    <rPh sb="32" eb="34">
      <t>ジッセキ</t>
    </rPh>
    <rPh sb="34" eb="35">
      <t>チ</t>
    </rPh>
    <rPh sb="36" eb="37">
      <t>モト</t>
    </rPh>
    <rPh sb="39" eb="41">
      <t>スイケイ</t>
    </rPh>
    <rPh sb="41" eb="44">
      <t>シュウガクマエ</t>
    </rPh>
    <rPh sb="44" eb="46">
      <t>ジドウ</t>
    </rPh>
    <rPh sb="46" eb="47">
      <t>スウ</t>
    </rPh>
    <rPh sb="51" eb="52">
      <t>サイ</t>
    </rPh>
    <rPh sb="54" eb="55">
      <t>オウ</t>
    </rPh>
    <rPh sb="58" eb="59">
      <t>ゴウ</t>
    </rPh>
    <rPh sb="60" eb="61">
      <t>リョウ</t>
    </rPh>
    <rPh sb="62" eb="64">
      <t>ミコ</t>
    </rPh>
    <rPh sb="66" eb="68">
      <t>セッテイ</t>
    </rPh>
    <phoneticPr fontId="2"/>
  </si>
  <si>
    <t>茅ヶ崎市</t>
    <rPh sb="0" eb="4">
      <t>チガサキシ</t>
    </rPh>
    <phoneticPr fontId="2"/>
  </si>
  <si>
    <t>こども育成部こども政策課</t>
    <rPh sb="3" eb="5">
      <t>イクセイ</t>
    </rPh>
    <rPh sb="5" eb="6">
      <t>ブ</t>
    </rPh>
    <rPh sb="9" eb="11">
      <t>セイサク</t>
    </rPh>
    <rPh sb="11" eb="12">
      <t>カ</t>
    </rPh>
    <phoneticPr fontId="2"/>
  </si>
  <si>
    <t>伊藤</t>
    <rPh sb="0" eb="2">
      <t>イトウ</t>
    </rPh>
    <phoneticPr fontId="2"/>
  </si>
  <si>
    <t>0467-81-7168</t>
    <phoneticPr fontId="2"/>
  </si>
  <si>
    <t>就学前児童数　＋　（就学前児童数の直近４年間の平均増減数）</t>
    <rPh sb="0" eb="3">
      <t>シュウガクマエ</t>
    </rPh>
    <rPh sb="3" eb="5">
      <t>ジドウ</t>
    </rPh>
    <rPh sb="5" eb="6">
      <t>スウ</t>
    </rPh>
    <rPh sb="10" eb="13">
      <t>シュウガクマエ</t>
    </rPh>
    <rPh sb="13" eb="15">
      <t>ジドウ</t>
    </rPh>
    <rPh sb="15" eb="16">
      <t>スウ</t>
    </rPh>
    <rPh sb="17" eb="19">
      <t>チョッキン</t>
    </rPh>
    <rPh sb="20" eb="22">
      <t>ネンカン</t>
    </rPh>
    <rPh sb="23" eb="25">
      <t>ヘイキン</t>
    </rPh>
    <rPh sb="25" eb="27">
      <t>ゾウゲン</t>
    </rPh>
    <rPh sb="27" eb="28">
      <t>スウ</t>
    </rPh>
    <phoneticPr fontId="2"/>
  </si>
  <si>
    <t>直近４年間の平均増減数
令和３年度～６年度の平均値（年齢別は割合で按分）</t>
    <rPh sb="0" eb="2">
      <t>チョッキン</t>
    </rPh>
    <rPh sb="3" eb="5">
      <t>ネンカン</t>
    </rPh>
    <rPh sb="6" eb="8">
      <t>ヘイキン</t>
    </rPh>
    <rPh sb="8" eb="10">
      <t>ゾウゲン</t>
    </rPh>
    <rPh sb="10" eb="11">
      <t>スウ</t>
    </rPh>
    <rPh sb="12" eb="14">
      <t>レイワ</t>
    </rPh>
    <rPh sb="15" eb="17">
      <t>ネンド</t>
    </rPh>
    <rPh sb="19" eb="21">
      <t>ネンド</t>
    </rPh>
    <rPh sb="22" eb="25">
      <t>ヘイキンチ</t>
    </rPh>
    <rPh sb="26" eb="28">
      <t>ネンレイ</t>
    </rPh>
    <rPh sb="28" eb="29">
      <t>ベツ</t>
    </rPh>
    <rPh sb="30" eb="32">
      <t>ワリアイ</t>
    </rPh>
    <rPh sb="33" eb="35">
      <t>アンブン</t>
    </rPh>
    <phoneticPr fontId="2"/>
  </si>
  <si>
    <t>逗子市</t>
    <rPh sb="0" eb="3">
      <t>ズシシ</t>
    </rPh>
    <phoneticPr fontId="2"/>
  </si>
  <si>
    <t>保育課</t>
    <rPh sb="0" eb="3">
      <t>ホイクカ</t>
    </rPh>
    <phoneticPr fontId="2"/>
  </si>
  <si>
    <t>坂田</t>
    <rPh sb="0" eb="2">
      <t>サカタ</t>
    </rPh>
    <phoneticPr fontId="2"/>
  </si>
  <si>
    <t>046-873-1111（内533）</t>
    <rPh sb="13" eb="14">
      <t>ナイ</t>
    </rPh>
    <phoneticPr fontId="2"/>
  </si>
  <si>
    <t>３～５歳（１号・２号）</t>
    <rPh sb="3" eb="4">
      <t>サイ</t>
    </rPh>
    <rPh sb="6" eb="7">
      <t>ゴウ</t>
    </rPh>
    <rPh sb="9" eb="10">
      <t>ゴウ</t>
    </rPh>
    <phoneticPr fontId="2"/>
  </si>
  <si>
    <t>就学前児童数　×　令和６年４月の申込率</t>
    <rPh sb="0" eb="3">
      <t>シュウガクマエ</t>
    </rPh>
    <rPh sb="3" eb="5">
      <t>ジドウ</t>
    </rPh>
    <rPh sb="5" eb="6">
      <t>スウ</t>
    </rPh>
    <rPh sb="9" eb="11">
      <t>レイワ</t>
    </rPh>
    <rPh sb="12" eb="13">
      <t>ネン</t>
    </rPh>
    <rPh sb="14" eb="15">
      <t>ガツ</t>
    </rPh>
    <rPh sb="16" eb="18">
      <t>モウシコミ</t>
    </rPh>
    <rPh sb="18" eb="19">
      <t>リツ</t>
    </rPh>
    <phoneticPr fontId="2"/>
  </si>
  <si>
    <t>○就学前児童数
「算出のための手引き」による。
○令和６年４月の申込率
（実利用者数＋待機児童数）／就学前児童数</t>
    <rPh sb="9" eb="11">
      <t>サンシュツ</t>
    </rPh>
    <rPh sb="15" eb="17">
      <t>テビ</t>
    </rPh>
    <rPh sb="38" eb="39">
      <t>ジツ</t>
    </rPh>
    <rPh sb="39" eb="42">
      <t>リヨウシャ</t>
    </rPh>
    <rPh sb="42" eb="43">
      <t>スウ</t>
    </rPh>
    <rPh sb="44" eb="49">
      <t>タイキジドウスウ</t>
    </rPh>
    <rPh sb="51" eb="54">
      <t>シュウガクマエ</t>
    </rPh>
    <rPh sb="54" eb="57">
      <t>ジドウスウ</t>
    </rPh>
    <phoneticPr fontId="2"/>
  </si>
  <si>
    <t>就学前児童数　×　（令和６年４月と令和５年４月の申込率の平均）</t>
    <rPh sb="0" eb="3">
      <t>シュウガクマエ</t>
    </rPh>
    <rPh sb="3" eb="5">
      <t>ジドウ</t>
    </rPh>
    <rPh sb="5" eb="6">
      <t>スウ</t>
    </rPh>
    <rPh sb="10" eb="12">
      <t>レイワ</t>
    </rPh>
    <rPh sb="13" eb="14">
      <t>ネン</t>
    </rPh>
    <rPh sb="15" eb="16">
      <t>ガツ</t>
    </rPh>
    <rPh sb="17" eb="19">
      <t>レイワ</t>
    </rPh>
    <rPh sb="20" eb="21">
      <t>ネン</t>
    </rPh>
    <rPh sb="22" eb="23">
      <t>ガツ</t>
    </rPh>
    <rPh sb="24" eb="27">
      <t>モウシコミリツ</t>
    </rPh>
    <rPh sb="28" eb="30">
      <t>ヘイキン</t>
    </rPh>
    <phoneticPr fontId="2"/>
  </si>
  <si>
    <t>○就学前児童数
「算出のための手引き」による。
○申込率
（実利用者数＋待機児童数）／就学前児童数</t>
    <rPh sb="9" eb="11">
      <t>サンシュツ</t>
    </rPh>
    <rPh sb="15" eb="17">
      <t>テビ</t>
    </rPh>
    <rPh sb="31" eb="32">
      <t>ジツ</t>
    </rPh>
    <rPh sb="32" eb="35">
      <t>リヨウシャ</t>
    </rPh>
    <rPh sb="35" eb="36">
      <t>スウ</t>
    </rPh>
    <rPh sb="37" eb="42">
      <t>タイキジドウスウ</t>
    </rPh>
    <rPh sb="44" eb="47">
      <t>シュウガクマエ</t>
    </rPh>
    <rPh sb="47" eb="50">
      <t>ジドウスウ</t>
    </rPh>
    <phoneticPr fontId="2"/>
  </si>
  <si>
    <t>三浦市</t>
    <rPh sb="0" eb="3">
      <t>ミウラシ</t>
    </rPh>
    <phoneticPr fontId="2"/>
  </si>
  <si>
    <t>子ども課</t>
    <rPh sb="0" eb="1">
      <t>コ</t>
    </rPh>
    <rPh sb="3" eb="4">
      <t>カ</t>
    </rPh>
    <phoneticPr fontId="2"/>
  </si>
  <si>
    <t>中舘</t>
    <rPh sb="0" eb="2">
      <t>ナカダテ</t>
    </rPh>
    <phoneticPr fontId="2"/>
  </si>
  <si>
    <t>046-882-1111（内線365）</t>
    <rPh sb="13" eb="15">
      <t>ナイセン</t>
    </rPh>
    <phoneticPr fontId="2"/>
  </si>
  <si>
    <t>　　　　０～２歳（３号）</t>
    <rPh sb="7" eb="8">
      <t>サイ</t>
    </rPh>
    <rPh sb="10" eb="11">
      <t>ゴウ</t>
    </rPh>
    <phoneticPr fontId="2"/>
  </si>
  <si>
    <t>2023年度の「児童数」に対する「支給認定数」の割合≒30％を加味した上で、「算出のための手引き」によって算定された数値の比率で案分。
（※０歳は、さらに２分の１数値とした。）</t>
    <rPh sb="4" eb="6">
      <t>ネンド</t>
    </rPh>
    <rPh sb="8" eb="11">
      <t>ジドウスウ</t>
    </rPh>
    <rPh sb="13" eb="14">
      <t>タイ</t>
    </rPh>
    <rPh sb="17" eb="22">
      <t>シキュウニンテイスウ</t>
    </rPh>
    <rPh sb="24" eb="26">
      <t>ワリアイ</t>
    </rPh>
    <rPh sb="31" eb="33">
      <t>カミ</t>
    </rPh>
    <rPh sb="35" eb="36">
      <t>ウエ</t>
    </rPh>
    <rPh sb="39" eb="41">
      <t>サンシュツ</t>
    </rPh>
    <rPh sb="45" eb="47">
      <t>テビ</t>
    </rPh>
    <rPh sb="53" eb="55">
      <t>サンテイ</t>
    </rPh>
    <rPh sb="58" eb="60">
      <t>スウチ</t>
    </rPh>
    <rPh sb="61" eb="63">
      <t>ヒリツ</t>
    </rPh>
    <rPh sb="64" eb="66">
      <t>アンブン</t>
    </rPh>
    <rPh sb="71" eb="72">
      <t>サイ</t>
    </rPh>
    <rPh sb="78" eb="79">
      <t>ブン</t>
    </rPh>
    <rPh sb="81" eb="83">
      <t>スウチ</t>
    </rPh>
    <phoneticPr fontId="2"/>
  </si>
  <si>
    <t>秦野市</t>
    <rPh sb="0" eb="3">
      <t>ハダノシ</t>
    </rPh>
    <phoneticPr fontId="2"/>
  </si>
  <si>
    <t>こども政策課</t>
    <rPh sb="3" eb="6">
      <t>セイサクカ</t>
    </rPh>
    <phoneticPr fontId="2"/>
  </si>
  <si>
    <t>田中　翔</t>
    <rPh sb="0" eb="2">
      <t>タナカ</t>
    </rPh>
    <rPh sb="3" eb="4">
      <t>カケル</t>
    </rPh>
    <phoneticPr fontId="2"/>
  </si>
  <si>
    <t>0463-86-3460</t>
  </si>
  <si>
    <t>　　３、４歳（１号）</t>
    <rPh sb="5" eb="6">
      <t>サイ</t>
    </rPh>
    <rPh sb="8" eb="9">
      <t>ゴウ</t>
    </rPh>
    <phoneticPr fontId="2"/>
  </si>
  <si>
    <t>推計人口　×　平均就園率（直近３年）　×　平均増減率（直近３年）　－　閉園予定推計園児数　</t>
    <rPh sb="0" eb="2">
      <t>スイケイ</t>
    </rPh>
    <rPh sb="2" eb="4">
      <t>ジンコウ</t>
    </rPh>
    <rPh sb="7" eb="9">
      <t>ヘイキン</t>
    </rPh>
    <rPh sb="9" eb="11">
      <t>シュウエン</t>
    </rPh>
    <rPh sb="11" eb="12">
      <t>リツ</t>
    </rPh>
    <rPh sb="13" eb="15">
      <t>チョッキン</t>
    </rPh>
    <rPh sb="16" eb="17">
      <t>ネン</t>
    </rPh>
    <rPh sb="21" eb="23">
      <t>ヘイキン</t>
    </rPh>
    <rPh sb="23" eb="25">
      <t>ゾウゲン</t>
    </rPh>
    <rPh sb="25" eb="26">
      <t>リツ</t>
    </rPh>
    <rPh sb="27" eb="29">
      <t>チョッキン</t>
    </rPh>
    <rPh sb="30" eb="31">
      <t>ネン</t>
    </rPh>
    <rPh sb="35" eb="36">
      <t>ヘイ</t>
    </rPh>
    <rPh sb="36" eb="37">
      <t>エン</t>
    </rPh>
    <rPh sb="37" eb="39">
      <t>ヨテイ</t>
    </rPh>
    <rPh sb="39" eb="41">
      <t>スイケイ</t>
    </rPh>
    <rPh sb="41" eb="43">
      <t>エンジ</t>
    </rPh>
    <rPh sb="43" eb="44">
      <t>スウ</t>
    </rPh>
    <phoneticPr fontId="2"/>
  </si>
  <si>
    <t>１　推計人口　
　国立社会保障・人口問題研究所の「日本の地域別将来推計人口」（R5.12）の数値を用いて算出
２　直近３年（R4～R6）の幼稚園児数の平均を算出
３　人口に占める幼稚園児数の割合を算出（就園率）
４　直近３年（R4～R6）の平均就園率を算出・・・①
５　前年度からの増減率を算出
６　直近３年（R4～R6）の平均増減率を算出・・・②
７　直近３年（R4～R6）のほりかわ幼稚園の平均幼稚園児数に②を乗じ、人数を算出・・・③
８　当該年度の人口に、①②を乗じ、③を差し引いた人数を推計値として計上</t>
    <rPh sb="2" eb="4">
      <t>スイケイ</t>
    </rPh>
    <rPh sb="4" eb="6">
      <t>ジンコウ</t>
    </rPh>
    <phoneticPr fontId="2"/>
  </si>
  <si>
    <t>　　　　0から5歳（1から3号）</t>
    <rPh sb="8" eb="9">
      <t>サイ</t>
    </rPh>
    <rPh sb="14" eb="15">
      <t>ゴウ</t>
    </rPh>
    <phoneticPr fontId="2"/>
  </si>
  <si>
    <t>各年齢の推計就学前児童数　×　推計利用率</t>
    <rPh sb="0" eb="1">
      <t>カク</t>
    </rPh>
    <rPh sb="1" eb="3">
      <t>ネンレイ</t>
    </rPh>
    <rPh sb="4" eb="6">
      <t>スイケイ</t>
    </rPh>
    <rPh sb="17" eb="20">
      <t>リヨウリツ</t>
    </rPh>
    <phoneticPr fontId="2"/>
  </si>
  <si>
    <t>〇各年齢の推計就学前児童数
国立社会保障・人口問題研究所推計（R5.12公表)
〇推計利用率
過去5年間の認定・年齢別の利用推移から、推計値を算出</t>
    <rPh sb="28" eb="30">
      <t>スイケイ</t>
    </rPh>
    <rPh sb="36" eb="38">
      <t>コウヒョウ</t>
    </rPh>
    <rPh sb="41" eb="43">
      <t>スイケイ</t>
    </rPh>
    <rPh sb="43" eb="46">
      <t>リヨウリツ</t>
    </rPh>
    <rPh sb="47" eb="49">
      <t>カコ</t>
    </rPh>
    <rPh sb="50" eb="52">
      <t>ネンカン</t>
    </rPh>
    <rPh sb="53" eb="55">
      <t>ニンテイ</t>
    </rPh>
    <rPh sb="56" eb="59">
      <t>ネンレイベツ</t>
    </rPh>
    <rPh sb="60" eb="62">
      <t>リヨウ</t>
    </rPh>
    <rPh sb="62" eb="64">
      <t>スイイ</t>
    </rPh>
    <rPh sb="67" eb="70">
      <t>スイケイチ</t>
    </rPh>
    <rPh sb="71" eb="73">
      <t>サンシュツ</t>
    </rPh>
    <phoneticPr fontId="2"/>
  </si>
  <si>
    <t>厚木市</t>
    <rPh sb="0" eb="3">
      <t>アツギシ</t>
    </rPh>
    <phoneticPr fontId="2"/>
  </si>
  <si>
    <t>こども育成課</t>
    <rPh sb="3" eb="6">
      <t>イクセイカ</t>
    </rPh>
    <phoneticPr fontId="2"/>
  </si>
  <si>
    <t>井上</t>
    <rPh sb="0" eb="2">
      <t>イノウエ</t>
    </rPh>
    <phoneticPr fontId="2"/>
  </si>
  <si>
    <t>046-225-2262</t>
  </si>
  <si>
    <t>〇推計就学前児童数
過去●か年の就学前児童数の平均増減率をもとに算出
（2025年度児童数＝2024年度児童数×平均増減率）
〇推計支給認定率
過去●か年の平均支給認定率を使用、平均女性就業率の上昇の影響を
加味し、厚生労働省の試算を勘案</t>
    <rPh sb="1" eb="3">
      <t>スイケイ</t>
    </rPh>
    <rPh sb="3" eb="5">
      <t>シュウガク</t>
    </rPh>
    <rPh sb="5" eb="6">
      <t>マエ</t>
    </rPh>
    <rPh sb="6" eb="8">
      <t>ジドウ</t>
    </rPh>
    <rPh sb="8" eb="9">
      <t>スウ</t>
    </rPh>
    <rPh sb="10" eb="12">
      <t>カコ</t>
    </rPh>
    <rPh sb="14" eb="15">
      <t>ネン</t>
    </rPh>
    <rPh sb="16" eb="19">
      <t>シュウガクマエ</t>
    </rPh>
    <rPh sb="19" eb="21">
      <t>ジドウ</t>
    </rPh>
    <rPh sb="21" eb="22">
      <t>スウ</t>
    </rPh>
    <rPh sb="23" eb="25">
      <t>ヘイキン</t>
    </rPh>
    <rPh sb="25" eb="27">
      <t>ゾウゲン</t>
    </rPh>
    <rPh sb="27" eb="28">
      <t>リツ</t>
    </rPh>
    <rPh sb="32" eb="34">
      <t>サンシュツ</t>
    </rPh>
    <rPh sb="40" eb="42">
      <t>ネンド</t>
    </rPh>
    <rPh sb="42" eb="44">
      <t>ジドウ</t>
    </rPh>
    <rPh sb="44" eb="45">
      <t>スウ</t>
    </rPh>
    <rPh sb="50" eb="52">
      <t>ネンド</t>
    </rPh>
    <rPh sb="52" eb="54">
      <t>ジドウ</t>
    </rPh>
    <rPh sb="54" eb="55">
      <t>スウ</t>
    </rPh>
    <rPh sb="56" eb="58">
      <t>ヘイキン</t>
    </rPh>
    <rPh sb="58" eb="60">
      <t>ゾウゲン</t>
    </rPh>
    <rPh sb="60" eb="61">
      <t>リツ</t>
    </rPh>
    <rPh sb="65" eb="67">
      <t>スイケイ</t>
    </rPh>
    <rPh sb="67" eb="69">
      <t>シキュウ</t>
    </rPh>
    <rPh sb="69" eb="71">
      <t>ニンテイ</t>
    </rPh>
    <rPh sb="71" eb="72">
      <t>リツ</t>
    </rPh>
    <rPh sb="73" eb="75">
      <t>カコ</t>
    </rPh>
    <rPh sb="77" eb="78">
      <t>ネン</t>
    </rPh>
    <rPh sb="79" eb="81">
      <t>ヘイキン</t>
    </rPh>
    <rPh sb="81" eb="83">
      <t>シキュウ</t>
    </rPh>
    <rPh sb="83" eb="85">
      <t>ニンテイ</t>
    </rPh>
    <rPh sb="85" eb="86">
      <t>リツ</t>
    </rPh>
    <rPh sb="87" eb="89">
      <t>シヨウ</t>
    </rPh>
    <rPh sb="90" eb="92">
      <t>ヘイキン</t>
    </rPh>
    <rPh sb="92" eb="94">
      <t>ジョセイ</t>
    </rPh>
    <rPh sb="94" eb="96">
      <t>シュウギョウ</t>
    </rPh>
    <rPh sb="96" eb="97">
      <t>リツ</t>
    </rPh>
    <rPh sb="98" eb="100">
      <t>ジョウショウ</t>
    </rPh>
    <rPh sb="101" eb="103">
      <t>エイキョウ</t>
    </rPh>
    <rPh sb="105" eb="107">
      <t>カミ</t>
    </rPh>
    <rPh sb="109" eb="111">
      <t>コウセイ</t>
    </rPh>
    <rPh sb="111" eb="114">
      <t>ロウドウショウ</t>
    </rPh>
    <rPh sb="115" eb="117">
      <t>シサン</t>
    </rPh>
    <rPh sb="118" eb="120">
      <t>カンアン</t>
    </rPh>
    <phoneticPr fontId="2"/>
  </si>
  <si>
    <t>０歳（３号）
１歳（３号）
２歳（３号）
3～5歳（2号）保育所分</t>
    <rPh sb="1" eb="2">
      <t>サイ</t>
    </rPh>
    <rPh sb="4" eb="5">
      <t>ゴウ</t>
    </rPh>
    <rPh sb="8" eb="9">
      <t>サイ</t>
    </rPh>
    <rPh sb="11" eb="12">
      <t>ゴウ</t>
    </rPh>
    <rPh sb="15" eb="16">
      <t>サイ</t>
    </rPh>
    <rPh sb="18" eb="19">
      <t>ゴウ</t>
    </rPh>
    <rPh sb="29" eb="31">
      <t>ホイク</t>
    </rPh>
    <rPh sb="31" eb="32">
      <t>ショ</t>
    </rPh>
    <rPh sb="32" eb="33">
      <t>ブン</t>
    </rPh>
    <phoneticPr fontId="2"/>
  </si>
  <si>
    <t>推計児童数　×　推計入所率</t>
    <rPh sb="0" eb="2">
      <t>スイケイ</t>
    </rPh>
    <rPh sb="2" eb="4">
      <t>ジドウ</t>
    </rPh>
    <rPh sb="4" eb="5">
      <t>スウ</t>
    </rPh>
    <rPh sb="8" eb="10">
      <t>スイケイ</t>
    </rPh>
    <rPh sb="10" eb="12">
      <t>ニュウショ</t>
    </rPh>
    <rPh sb="12" eb="13">
      <t>リツ</t>
    </rPh>
    <phoneticPr fontId="2"/>
  </si>
  <si>
    <t>〇推計児童数
住民基本台帳人口を基に、コーホート変化率法により算出
〇推計入所率
過去４か年の平均入所率を基に、女性就業率の上昇の影響を加味</t>
    <rPh sb="1" eb="3">
      <t>スイケイ</t>
    </rPh>
    <rPh sb="3" eb="5">
      <t>ジドウ</t>
    </rPh>
    <rPh sb="5" eb="6">
      <t>スウ</t>
    </rPh>
    <rPh sb="7" eb="9">
      <t>ジュウミン</t>
    </rPh>
    <rPh sb="9" eb="11">
      <t>キホン</t>
    </rPh>
    <rPh sb="11" eb="13">
      <t>ダイチョウ</t>
    </rPh>
    <rPh sb="13" eb="15">
      <t>ジンコウ</t>
    </rPh>
    <rPh sb="16" eb="17">
      <t>モト</t>
    </rPh>
    <rPh sb="24" eb="26">
      <t>ヘンカ</t>
    </rPh>
    <rPh sb="26" eb="27">
      <t>リツ</t>
    </rPh>
    <rPh sb="27" eb="28">
      <t>ホウ</t>
    </rPh>
    <rPh sb="31" eb="33">
      <t>サンシュツ</t>
    </rPh>
    <rPh sb="36" eb="38">
      <t>スイケイ</t>
    </rPh>
    <rPh sb="38" eb="40">
      <t>ニュウショ</t>
    </rPh>
    <rPh sb="40" eb="41">
      <t>リツ</t>
    </rPh>
    <rPh sb="42" eb="44">
      <t>カコ</t>
    </rPh>
    <rPh sb="46" eb="47">
      <t>ネン</t>
    </rPh>
    <rPh sb="48" eb="50">
      <t>ヘイキン</t>
    </rPh>
    <rPh sb="50" eb="52">
      <t>ニュウショ</t>
    </rPh>
    <rPh sb="52" eb="53">
      <t>リツ</t>
    </rPh>
    <rPh sb="54" eb="55">
      <t>モト</t>
    </rPh>
    <rPh sb="57" eb="59">
      <t>ジョセイ</t>
    </rPh>
    <rPh sb="59" eb="61">
      <t>シュウギョウ</t>
    </rPh>
    <rPh sb="61" eb="62">
      <t>リツ</t>
    </rPh>
    <rPh sb="63" eb="65">
      <t>ジョウショウ</t>
    </rPh>
    <rPh sb="66" eb="68">
      <t>エイキョウ</t>
    </rPh>
    <rPh sb="69" eb="71">
      <t>カミ</t>
    </rPh>
    <phoneticPr fontId="2"/>
  </si>
  <si>
    <t>　ニーズ調査の結果から手引きに基づき算出した場合、実績の数字との乖離が大きい（30％～400％）ため、実績の４か年（R3～6の待機児童０の年度）を基準として入所率の増減に応じて量の見込みを算出する。
　なお、保育を取り巻く状況について（厚生労働省）の試算では保育所の利用率は令和７年をピークとして高止まりとなっているため、入所率については、令和７年以降は入所率は一定とする。
　認定こども園については、同期間においてほぼ一定であるため、平均の40人（39.75）と想定する。
※R３～６の４か年については、待機児童が０であり、潜在的な保育ニーズも満たした実績であると考えられる。</t>
  </si>
  <si>
    <t>3～5歳（2号）
認定こども園、幼稚園預かり保育分</t>
    <rPh sb="9" eb="11">
      <t>ニンテイ</t>
    </rPh>
    <rPh sb="14" eb="15">
      <t>エン</t>
    </rPh>
    <rPh sb="16" eb="19">
      <t>ヨウチエン</t>
    </rPh>
    <rPh sb="19" eb="20">
      <t>アズ</t>
    </rPh>
    <rPh sb="22" eb="24">
      <t>ホイク</t>
    </rPh>
    <rPh sb="24" eb="25">
      <t>ブン</t>
    </rPh>
    <phoneticPr fontId="2"/>
  </si>
  <si>
    <t>推計児童数　×　平均入園数</t>
    <rPh sb="0" eb="2">
      <t>スイケイ</t>
    </rPh>
    <rPh sb="2" eb="4">
      <t>ジドウ</t>
    </rPh>
    <rPh sb="4" eb="5">
      <t>スウ</t>
    </rPh>
    <rPh sb="8" eb="10">
      <t>ヘイキン</t>
    </rPh>
    <rPh sb="10" eb="12">
      <t>ニュウエン</t>
    </rPh>
    <rPh sb="12" eb="13">
      <t>スウ</t>
    </rPh>
    <phoneticPr fontId="2"/>
  </si>
  <si>
    <t>〇推計児童数
住民基本台帳人口を基に、コーホート変化率法により算出
〇平均入園数
過去3か年の平均入園数</t>
    <rPh sb="1" eb="3">
      <t>スイケイ</t>
    </rPh>
    <rPh sb="3" eb="5">
      <t>ジドウ</t>
    </rPh>
    <rPh sb="5" eb="6">
      <t>スウ</t>
    </rPh>
    <rPh sb="7" eb="9">
      <t>ジュウミン</t>
    </rPh>
    <rPh sb="9" eb="11">
      <t>キホン</t>
    </rPh>
    <rPh sb="11" eb="13">
      <t>ダイチョウ</t>
    </rPh>
    <rPh sb="13" eb="15">
      <t>ジンコウ</t>
    </rPh>
    <rPh sb="16" eb="17">
      <t>モト</t>
    </rPh>
    <rPh sb="24" eb="26">
      <t>ヘンカ</t>
    </rPh>
    <rPh sb="26" eb="27">
      <t>リツ</t>
    </rPh>
    <rPh sb="27" eb="28">
      <t>ホウ</t>
    </rPh>
    <rPh sb="31" eb="33">
      <t>サンシュツ</t>
    </rPh>
    <rPh sb="42" eb="44">
      <t>カコ</t>
    </rPh>
    <rPh sb="46" eb="47">
      <t>ネン</t>
    </rPh>
    <rPh sb="48" eb="50">
      <t>ヘイキン</t>
    </rPh>
    <rPh sb="50" eb="52">
      <t>ニュウエン</t>
    </rPh>
    <rPh sb="52" eb="53">
      <t>スウ</t>
    </rPh>
    <phoneticPr fontId="2"/>
  </si>
  <si>
    <t>　ニーズ調査の結果から手引きに基づき算出した場合、実績の数字との乖離が大きい（50％～500％）ため、実績の３か年（R4～6）平均入園数を基準として推計児童数の増減に応じて量の見込みを算出する。
　保育所と比較した場合、認定こども園、幼稚園預かり保育については減少傾向にあることから、推計人口に合わせて緩やかに減少するよう平均値をそのまま用いて算出する。</t>
    <rPh sb="63" eb="65">
      <t>ヘイキン</t>
    </rPh>
    <rPh sb="65" eb="67">
      <t>ニュウエン</t>
    </rPh>
    <rPh sb="67" eb="68">
      <t>スウ</t>
    </rPh>
    <rPh sb="74" eb="76">
      <t>スイケイ</t>
    </rPh>
    <rPh sb="76" eb="78">
      <t>ジドウ</t>
    </rPh>
    <rPh sb="78" eb="79">
      <t>スウ</t>
    </rPh>
    <rPh sb="99" eb="101">
      <t>ホイク</t>
    </rPh>
    <rPh sb="101" eb="102">
      <t>ショ</t>
    </rPh>
    <rPh sb="103" eb="105">
      <t>ヒカク</t>
    </rPh>
    <rPh sb="107" eb="109">
      <t>バアイ</t>
    </rPh>
    <rPh sb="130" eb="132">
      <t>ゲンショウ</t>
    </rPh>
    <rPh sb="132" eb="134">
      <t>ケイコウ</t>
    </rPh>
    <rPh sb="142" eb="144">
      <t>スイケイ</t>
    </rPh>
    <rPh sb="144" eb="146">
      <t>ジンコウ</t>
    </rPh>
    <rPh sb="147" eb="148">
      <t>ア</t>
    </rPh>
    <rPh sb="151" eb="152">
      <t>ユル</t>
    </rPh>
    <rPh sb="155" eb="157">
      <t>ゲンショウ</t>
    </rPh>
    <rPh sb="161" eb="164">
      <t>ヘイキンチ</t>
    </rPh>
    <rPh sb="169" eb="170">
      <t>モチ</t>
    </rPh>
    <rPh sb="172" eb="174">
      <t>サンシュツ</t>
    </rPh>
    <phoneticPr fontId="2"/>
  </si>
  <si>
    <t>大和市</t>
    <rPh sb="0" eb="3">
      <t>ヤマトシ</t>
    </rPh>
    <phoneticPr fontId="2"/>
  </si>
  <si>
    <t>こども部こども総務課</t>
    <rPh sb="3" eb="4">
      <t>ブ</t>
    </rPh>
    <rPh sb="7" eb="10">
      <t>ソウムカ</t>
    </rPh>
    <phoneticPr fontId="2"/>
  </si>
  <si>
    <t>山本　勝利</t>
    <rPh sb="0" eb="2">
      <t>ヤマモト</t>
    </rPh>
    <rPh sb="3" eb="5">
      <t>ショウリ</t>
    </rPh>
    <phoneticPr fontId="2"/>
  </si>
  <si>
    <t>046-260-5606</t>
  </si>
  <si>
    <t>　　　　全年齢区分</t>
    <rPh sb="4" eb="5">
      <t>ゼン</t>
    </rPh>
    <rPh sb="5" eb="7">
      <t>ネンレイ</t>
    </rPh>
    <rPh sb="7" eb="9">
      <t>クブン</t>
    </rPh>
    <phoneticPr fontId="2"/>
  </si>
  <si>
    <t>就学前児童数×申込率</t>
  </si>
  <si>
    <t>〇申込率
前年度申込率＋前年度を含む過去3年度分の申込率の伸び率の平均
〇申込率の伸び率
当該年の申込率／前年の申込率</t>
  </si>
  <si>
    <t>・上記計算を地域区分、年齢ごとに行い、その積み上げが合計値となっている。</t>
  </si>
  <si>
    <t>伊勢原市</t>
    <rPh sb="0" eb="4">
      <t>イセハラシ</t>
    </rPh>
    <phoneticPr fontId="2"/>
  </si>
  <si>
    <t>子ども部子ども育成課</t>
    <rPh sb="0" eb="1">
      <t>コ</t>
    </rPh>
    <rPh sb="3" eb="4">
      <t>ブ</t>
    </rPh>
    <rPh sb="4" eb="5">
      <t>コ</t>
    </rPh>
    <rPh sb="7" eb="9">
      <t>イクセイ</t>
    </rPh>
    <rPh sb="9" eb="10">
      <t>カ</t>
    </rPh>
    <phoneticPr fontId="2"/>
  </si>
  <si>
    <t>柿澤　和也</t>
    <rPh sb="0" eb="2">
      <t>カキザワ</t>
    </rPh>
    <rPh sb="3" eb="5">
      <t>カズヤ</t>
    </rPh>
    <phoneticPr fontId="2"/>
  </si>
  <si>
    <t>0463-94-4638</t>
  </si>
  <si>
    <t>「算出のための手引き」に基づいて集計した幼稚園等希望者数に、事業実績に基づく伸び（申込率の伸び）を加味</t>
    <rPh sb="1" eb="3">
      <t>サンシュツ</t>
    </rPh>
    <rPh sb="7" eb="9">
      <t>テビ</t>
    </rPh>
    <rPh sb="12" eb="13">
      <t>モト</t>
    </rPh>
    <rPh sb="16" eb="18">
      <t>シュウケイ</t>
    </rPh>
    <rPh sb="20" eb="23">
      <t>ヨウチエン</t>
    </rPh>
    <rPh sb="23" eb="24">
      <t>トウ</t>
    </rPh>
    <rPh sb="24" eb="27">
      <t>キボウシャ</t>
    </rPh>
    <rPh sb="27" eb="28">
      <t>スウ</t>
    </rPh>
    <rPh sb="30" eb="32">
      <t>ジギョウ</t>
    </rPh>
    <rPh sb="32" eb="34">
      <t>ジッセキ</t>
    </rPh>
    <rPh sb="35" eb="36">
      <t>モト</t>
    </rPh>
    <rPh sb="38" eb="39">
      <t>ノ</t>
    </rPh>
    <rPh sb="41" eb="43">
      <t>モウシコ</t>
    </rPh>
    <rPh sb="43" eb="44">
      <t>リツ</t>
    </rPh>
    <rPh sb="45" eb="46">
      <t>ノ</t>
    </rPh>
    <rPh sb="49" eb="51">
      <t>カミ</t>
    </rPh>
    <phoneticPr fontId="2"/>
  </si>
  <si>
    <t>「算出のための手引き」に基づいて集計した保育所等希望者数に、事業実績に基づく伸び（申込率の伸び）を加味</t>
    <rPh sb="1" eb="3">
      <t>サンシュツ</t>
    </rPh>
    <rPh sb="7" eb="9">
      <t>テビ</t>
    </rPh>
    <rPh sb="12" eb="13">
      <t>モト</t>
    </rPh>
    <rPh sb="16" eb="18">
      <t>シュウケイ</t>
    </rPh>
    <rPh sb="20" eb="23">
      <t>ホイクショ</t>
    </rPh>
    <rPh sb="23" eb="24">
      <t>トウ</t>
    </rPh>
    <rPh sb="24" eb="27">
      <t>キボウシャ</t>
    </rPh>
    <rPh sb="27" eb="28">
      <t>スウ</t>
    </rPh>
    <rPh sb="30" eb="32">
      <t>ジギョウ</t>
    </rPh>
    <rPh sb="32" eb="34">
      <t>ジッセキ</t>
    </rPh>
    <rPh sb="35" eb="36">
      <t>モト</t>
    </rPh>
    <rPh sb="38" eb="39">
      <t>ノ</t>
    </rPh>
    <rPh sb="41" eb="43">
      <t>モウシコ</t>
    </rPh>
    <rPh sb="43" eb="44">
      <t>リツ</t>
    </rPh>
    <rPh sb="45" eb="46">
      <t>ノ</t>
    </rPh>
    <rPh sb="49" eb="51">
      <t>カミ</t>
    </rPh>
    <phoneticPr fontId="2"/>
  </si>
  <si>
    <t>　　　　０歳（３号）</t>
    <rPh sb="5" eb="6">
      <t>サイ</t>
    </rPh>
    <rPh sb="8" eb="9">
      <t>ゴウ</t>
    </rPh>
    <phoneticPr fontId="2"/>
  </si>
  <si>
    <t>「保育所等希望者」－「伊勢原市以外の施設の希望者」</t>
    <rPh sb="1" eb="4">
      <t>ホイクショ</t>
    </rPh>
    <rPh sb="4" eb="5">
      <t>トウ</t>
    </rPh>
    <rPh sb="5" eb="8">
      <t>キボウシャ</t>
    </rPh>
    <rPh sb="11" eb="15">
      <t>イセハラシ</t>
    </rPh>
    <rPh sb="15" eb="17">
      <t>イガイ</t>
    </rPh>
    <rPh sb="18" eb="20">
      <t>シセツ</t>
    </rPh>
    <rPh sb="21" eb="24">
      <t>キボウシャ</t>
    </rPh>
    <phoneticPr fontId="2"/>
  </si>
  <si>
    <t>「算出のための手引き」に基づいて集計した０歳児の保育所等希望者の中から、未就学調査における「利用したい施設の場所」の設問に「伊勢原市以外」と回答した方を除き、事業実績に基づく伸び（申込率の伸び）を加味</t>
    <rPh sb="1" eb="3">
      <t>サンシュツ</t>
    </rPh>
    <rPh sb="7" eb="9">
      <t>テビ</t>
    </rPh>
    <rPh sb="12" eb="13">
      <t>モト</t>
    </rPh>
    <rPh sb="16" eb="18">
      <t>シュウケイ</t>
    </rPh>
    <rPh sb="21" eb="22">
      <t>サイ</t>
    </rPh>
    <rPh sb="22" eb="23">
      <t>ジ</t>
    </rPh>
    <rPh sb="24" eb="27">
      <t>ホイクジョ</t>
    </rPh>
    <rPh sb="27" eb="28">
      <t>トウ</t>
    </rPh>
    <rPh sb="28" eb="31">
      <t>キボウシャ</t>
    </rPh>
    <rPh sb="32" eb="33">
      <t>ナカ</t>
    </rPh>
    <rPh sb="36" eb="39">
      <t>ミシュウガク</t>
    </rPh>
    <rPh sb="39" eb="41">
      <t>チョウサ</t>
    </rPh>
    <rPh sb="46" eb="48">
      <t>リヨウ</t>
    </rPh>
    <rPh sb="51" eb="53">
      <t>シセツ</t>
    </rPh>
    <rPh sb="54" eb="56">
      <t>バショ</t>
    </rPh>
    <rPh sb="58" eb="60">
      <t>セツモン</t>
    </rPh>
    <rPh sb="62" eb="66">
      <t>イセハラシ</t>
    </rPh>
    <rPh sb="66" eb="68">
      <t>イガイ</t>
    </rPh>
    <rPh sb="70" eb="72">
      <t>カイトウ</t>
    </rPh>
    <rPh sb="74" eb="75">
      <t>カタ</t>
    </rPh>
    <rPh sb="76" eb="77">
      <t>ノゾ</t>
    </rPh>
    <rPh sb="79" eb="81">
      <t>ジギョウ</t>
    </rPh>
    <rPh sb="81" eb="83">
      <t>ジッセキ</t>
    </rPh>
    <rPh sb="84" eb="85">
      <t>モト</t>
    </rPh>
    <rPh sb="87" eb="88">
      <t>ノ</t>
    </rPh>
    <rPh sb="90" eb="92">
      <t>モウシコ</t>
    </rPh>
    <rPh sb="92" eb="93">
      <t>リツ</t>
    </rPh>
    <rPh sb="94" eb="95">
      <t>ノ</t>
    </rPh>
    <rPh sb="98" eb="100">
      <t>カミ</t>
    </rPh>
    <phoneticPr fontId="2"/>
  </si>
  <si>
    <t>　　　　１歳（３号）</t>
    <rPh sb="5" eb="6">
      <t>サイ</t>
    </rPh>
    <rPh sb="8" eb="9">
      <t>ゴウ</t>
    </rPh>
    <phoneticPr fontId="2"/>
  </si>
  <si>
    <t>「保育所等希望者」－［「幼稚園、幼稚園＋預かり保育の希望者」＋「伊勢原市以外の施設の希望者」］</t>
    <rPh sb="1" eb="4">
      <t>ホイクショ</t>
    </rPh>
    <rPh sb="4" eb="5">
      <t>トウ</t>
    </rPh>
    <rPh sb="5" eb="8">
      <t>キボウシャ</t>
    </rPh>
    <rPh sb="12" eb="15">
      <t>ヨウチエン</t>
    </rPh>
    <rPh sb="16" eb="19">
      <t>ヨウチエン</t>
    </rPh>
    <rPh sb="20" eb="21">
      <t>アズ</t>
    </rPh>
    <rPh sb="23" eb="25">
      <t>ホイク</t>
    </rPh>
    <rPh sb="26" eb="29">
      <t>キボウシャ</t>
    </rPh>
    <rPh sb="32" eb="36">
      <t>イセハラシ</t>
    </rPh>
    <rPh sb="36" eb="38">
      <t>イガイ</t>
    </rPh>
    <rPh sb="39" eb="41">
      <t>シセツ</t>
    </rPh>
    <rPh sb="42" eb="45">
      <t>キボウシャ</t>
    </rPh>
    <phoneticPr fontId="2"/>
  </si>
  <si>
    <t>「算出のための手引き」に基づいて集計した１歳児の保育所等希望者の中から、未就学調査における「最も利用したい施設や事業」の設問に「幼稚園」又は「幼稚園＋預かり保育」と回答した方及び「利用したい施設の場所」の設問に「伊勢原市以外」と回答した方を除き、事業実績に基づく伸び（申込率の伸び）を加味</t>
    <rPh sb="1" eb="3">
      <t>サンシュツ</t>
    </rPh>
    <rPh sb="7" eb="9">
      <t>テビ</t>
    </rPh>
    <rPh sb="12" eb="13">
      <t>モト</t>
    </rPh>
    <rPh sb="16" eb="18">
      <t>シュウケイ</t>
    </rPh>
    <rPh sb="21" eb="23">
      <t>サイジ</t>
    </rPh>
    <rPh sb="24" eb="27">
      <t>ホイクジョ</t>
    </rPh>
    <rPh sb="27" eb="28">
      <t>トウ</t>
    </rPh>
    <rPh sb="28" eb="31">
      <t>キボウシャ</t>
    </rPh>
    <rPh sb="32" eb="33">
      <t>ナカ</t>
    </rPh>
    <rPh sb="36" eb="39">
      <t>ミシュウガク</t>
    </rPh>
    <rPh sb="39" eb="41">
      <t>チョウサ</t>
    </rPh>
    <rPh sb="46" eb="47">
      <t>モット</t>
    </rPh>
    <rPh sb="48" eb="50">
      <t>リヨウ</t>
    </rPh>
    <rPh sb="53" eb="55">
      <t>シセツ</t>
    </rPh>
    <rPh sb="56" eb="58">
      <t>ジギョウ</t>
    </rPh>
    <rPh sb="60" eb="62">
      <t>セツモン</t>
    </rPh>
    <rPh sb="64" eb="67">
      <t>ヨウチエン</t>
    </rPh>
    <rPh sb="68" eb="69">
      <t>マタ</t>
    </rPh>
    <rPh sb="71" eb="74">
      <t>ヨウチエン</t>
    </rPh>
    <rPh sb="75" eb="76">
      <t>アズ</t>
    </rPh>
    <rPh sb="78" eb="80">
      <t>ホイク</t>
    </rPh>
    <rPh sb="82" eb="84">
      <t>カイトウ</t>
    </rPh>
    <rPh sb="86" eb="87">
      <t>カタ</t>
    </rPh>
    <rPh sb="87" eb="88">
      <t>オヨ</t>
    </rPh>
    <rPh sb="90" eb="92">
      <t>リヨウ</t>
    </rPh>
    <rPh sb="95" eb="97">
      <t>シセツ</t>
    </rPh>
    <rPh sb="98" eb="100">
      <t>バショ</t>
    </rPh>
    <rPh sb="102" eb="104">
      <t>セツモン</t>
    </rPh>
    <rPh sb="106" eb="110">
      <t>イセハラシ</t>
    </rPh>
    <rPh sb="110" eb="112">
      <t>イガイ</t>
    </rPh>
    <rPh sb="114" eb="116">
      <t>カイトウ</t>
    </rPh>
    <rPh sb="118" eb="119">
      <t>カタ</t>
    </rPh>
    <rPh sb="120" eb="121">
      <t>ノゾ</t>
    </rPh>
    <rPh sb="123" eb="125">
      <t>ジギョウ</t>
    </rPh>
    <rPh sb="125" eb="127">
      <t>ジッセキ</t>
    </rPh>
    <rPh sb="128" eb="129">
      <t>モト</t>
    </rPh>
    <rPh sb="131" eb="132">
      <t>ノ</t>
    </rPh>
    <rPh sb="134" eb="136">
      <t>モウシコ</t>
    </rPh>
    <rPh sb="136" eb="137">
      <t>リツ</t>
    </rPh>
    <rPh sb="138" eb="139">
      <t>ノ</t>
    </rPh>
    <rPh sb="142" eb="144">
      <t>カミ</t>
    </rPh>
    <phoneticPr fontId="2"/>
  </si>
  <si>
    <t>　　　　２歳（３号）</t>
    <rPh sb="5" eb="6">
      <t>サイ</t>
    </rPh>
    <rPh sb="8" eb="9">
      <t>ゴウ</t>
    </rPh>
    <phoneticPr fontId="2"/>
  </si>
  <si>
    <t>「保育所等希望者」－［「幼稚園、幼稚園＋預かり保育の希望者」＋「伊勢原市以外の施設の希望者」＋「現在育児休業中又は育児休業中に仕事をやめた方」］</t>
    <rPh sb="1" eb="4">
      <t>ホイクショ</t>
    </rPh>
    <rPh sb="4" eb="5">
      <t>トウ</t>
    </rPh>
    <rPh sb="5" eb="8">
      <t>キボウシャ</t>
    </rPh>
    <rPh sb="12" eb="15">
      <t>ヨウチエン</t>
    </rPh>
    <rPh sb="16" eb="19">
      <t>ヨウチエン</t>
    </rPh>
    <rPh sb="20" eb="21">
      <t>アズ</t>
    </rPh>
    <rPh sb="23" eb="25">
      <t>ホイク</t>
    </rPh>
    <rPh sb="26" eb="29">
      <t>キボウシャ</t>
    </rPh>
    <rPh sb="32" eb="36">
      <t>イセハラシ</t>
    </rPh>
    <rPh sb="36" eb="38">
      <t>イガイ</t>
    </rPh>
    <rPh sb="39" eb="41">
      <t>シセツ</t>
    </rPh>
    <rPh sb="42" eb="45">
      <t>キボウシャ</t>
    </rPh>
    <rPh sb="48" eb="50">
      <t>ゲンザイ</t>
    </rPh>
    <rPh sb="50" eb="52">
      <t>イクジ</t>
    </rPh>
    <rPh sb="52" eb="54">
      <t>キュウギョウ</t>
    </rPh>
    <rPh sb="54" eb="55">
      <t>チュウ</t>
    </rPh>
    <rPh sb="55" eb="56">
      <t>マタ</t>
    </rPh>
    <rPh sb="57" eb="59">
      <t>イクジ</t>
    </rPh>
    <rPh sb="59" eb="61">
      <t>キュウギョウ</t>
    </rPh>
    <rPh sb="61" eb="62">
      <t>チュウ</t>
    </rPh>
    <rPh sb="63" eb="65">
      <t>シゴト</t>
    </rPh>
    <rPh sb="69" eb="70">
      <t>カタ</t>
    </rPh>
    <phoneticPr fontId="2"/>
  </si>
  <si>
    <t>「算出のための手引き」に基づいて集計した２歳児の保育所等希望者の中から、未就学調査における「最も利用したい施設や事業」の設問に「幼稚園」又は「幼稚園＋預かり保育」と回答した方、「利用したい施設の場所」の設問に「伊勢原市以外」と回答した方及び「育児休業取得後の職場復帰の状況」の設問に「現在も育児休業中」又は「育児休業中に仕事を辞めた」と回答した方を除き、事業実績に基づく伸び（申込率の伸び）を加味</t>
    <rPh sb="1" eb="3">
      <t>サンシュツ</t>
    </rPh>
    <rPh sb="7" eb="9">
      <t>テビ</t>
    </rPh>
    <rPh sb="12" eb="13">
      <t>モト</t>
    </rPh>
    <rPh sb="16" eb="18">
      <t>シュウケイ</t>
    </rPh>
    <rPh sb="21" eb="23">
      <t>サイジ</t>
    </rPh>
    <rPh sb="24" eb="27">
      <t>ホイクジョ</t>
    </rPh>
    <rPh sb="27" eb="28">
      <t>トウ</t>
    </rPh>
    <rPh sb="28" eb="31">
      <t>キボウシャ</t>
    </rPh>
    <rPh sb="32" eb="33">
      <t>ナカ</t>
    </rPh>
    <rPh sb="36" eb="39">
      <t>ミシュウガク</t>
    </rPh>
    <rPh sb="39" eb="41">
      <t>チョウサ</t>
    </rPh>
    <rPh sb="46" eb="47">
      <t>モット</t>
    </rPh>
    <rPh sb="48" eb="50">
      <t>リヨウ</t>
    </rPh>
    <rPh sb="53" eb="55">
      <t>シセツ</t>
    </rPh>
    <rPh sb="56" eb="58">
      <t>ジギョウ</t>
    </rPh>
    <rPh sb="60" eb="62">
      <t>セツモン</t>
    </rPh>
    <rPh sb="64" eb="67">
      <t>ヨウチエン</t>
    </rPh>
    <rPh sb="68" eb="69">
      <t>マタ</t>
    </rPh>
    <rPh sb="71" eb="74">
      <t>ヨウチエン</t>
    </rPh>
    <rPh sb="75" eb="76">
      <t>アズ</t>
    </rPh>
    <rPh sb="78" eb="80">
      <t>ホイク</t>
    </rPh>
    <rPh sb="82" eb="84">
      <t>カイトウ</t>
    </rPh>
    <rPh sb="86" eb="87">
      <t>カタ</t>
    </rPh>
    <rPh sb="89" eb="91">
      <t>リヨウ</t>
    </rPh>
    <rPh sb="94" eb="96">
      <t>シセツ</t>
    </rPh>
    <rPh sb="97" eb="99">
      <t>バショ</t>
    </rPh>
    <rPh sb="101" eb="103">
      <t>セツモン</t>
    </rPh>
    <rPh sb="105" eb="109">
      <t>イセハラシ</t>
    </rPh>
    <rPh sb="109" eb="111">
      <t>イガイ</t>
    </rPh>
    <rPh sb="113" eb="115">
      <t>カイトウ</t>
    </rPh>
    <rPh sb="117" eb="118">
      <t>カタ</t>
    </rPh>
    <rPh sb="118" eb="119">
      <t>オヨ</t>
    </rPh>
    <rPh sb="121" eb="123">
      <t>イクジ</t>
    </rPh>
    <rPh sb="123" eb="125">
      <t>キュウギョウ</t>
    </rPh>
    <rPh sb="125" eb="127">
      <t>シュトク</t>
    </rPh>
    <rPh sb="127" eb="128">
      <t>ゴ</t>
    </rPh>
    <rPh sb="129" eb="131">
      <t>ショクバ</t>
    </rPh>
    <rPh sb="131" eb="133">
      <t>フッキ</t>
    </rPh>
    <rPh sb="134" eb="136">
      <t>ジョウキョウ</t>
    </rPh>
    <rPh sb="138" eb="140">
      <t>セツモン</t>
    </rPh>
    <rPh sb="142" eb="144">
      <t>ゲンザイ</t>
    </rPh>
    <rPh sb="145" eb="147">
      <t>イクジ</t>
    </rPh>
    <rPh sb="147" eb="149">
      <t>キュウギョウ</t>
    </rPh>
    <rPh sb="149" eb="150">
      <t>チュウ</t>
    </rPh>
    <rPh sb="151" eb="152">
      <t>マタ</t>
    </rPh>
    <rPh sb="154" eb="156">
      <t>イクジ</t>
    </rPh>
    <rPh sb="156" eb="158">
      <t>キュウギョウ</t>
    </rPh>
    <rPh sb="158" eb="159">
      <t>チュウ</t>
    </rPh>
    <rPh sb="160" eb="162">
      <t>シゴト</t>
    </rPh>
    <rPh sb="163" eb="164">
      <t>ヤ</t>
    </rPh>
    <rPh sb="168" eb="170">
      <t>カイトウ</t>
    </rPh>
    <rPh sb="172" eb="173">
      <t>カタ</t>
    </rPh>
    <rPh sb="174" eb="175">
      <t>ノゾ</t>
    </rPh>
    <rPh sb="177" eb="179">
      <t>ジギョウ</t>
    </rPh>
    <rPh sb="179" eb="181">
      <t>ジッセキ</t>
    </rPh>
    <rPh sb="182" eb="183">
      <t>モト</t>
    </rPh>
    <rPh sb="185" eb="186">
      <t>ノ</t>
    </rPh>
    <rPh sb="188" eb="190">
      <t>モウシコ</t>
    </rPh>
    <rPh sb="190" eb="191">
      <t>リツ</t>
    </rPh>
    <rPh sb="192" eb="193">
      <t>ノ</t>
    </rPh>
    <rPh sb="196" eb="198">
      <t>カミ</t>
    </rPh>
    <phoneticPr fontId="2"/>
  </si>
  <si>
    <t>海老名市</t>
    <rPh sb="0" eb="4">
      <t>エビナシ</t>
    </rPh>
    <phoneticPr fontId="2"/>
  </si>
  <si>
    <t>こども育成課（保育・幼稚園課）</t>
    <rPh sb="3" eb="6">
      <t>イクセイカ</t>
    </rPh>
    <rPh sb="7" eb="9">
      <t>ホイク</t>
    </rPh>
    <rPh sb="10" eb="13">
      <t>ヨウチエン</t>
    </rPh>
    <rPh sb="13" eb="14">
      <t>カ</t>
    </rPh>
    <phoneticPr fontId="2"/>
  </si>
  <si>
    <t>三橋</t>
    <rPh sb="0" eb="2">
      <t>ミツハシ</t>
    </rPh>
    <phoneticPr fontId="2"/>
  </si>
  <si>
    <t>046-235-7878</t>
    <phoneticPr fontId="2"/>
  </si>
  <si>
    <t>座間市</t>
    <rPh sb="0" eb="3">
      <t>ザマシ</t>
    </rPh>
    <phoneticPr fontId="2"/>
  </si>
  <si>
    <t>こども家庭課</t>
    <rPh sb="3" eb="5">
      <t>カテイ</t>
    </rPh>
    <rPh sb="5" eb="6">
      <t>カ</t>
    </rPh>
    <phoneticPr fontId="2"/>
  </si>
  <si>
    <t>原</t>
    <rPh sb="0" eb="1">
      <t>ハラ</t>
    </rPh>
    <phoneticPr fontId="2"/>
  </si>
  <si>
    <t>046-252-8025</t>
  </si>
  <si>
    <t>　　　０歳（３号）　外</t>
    <rPh sb="4" eb="5">
      <t>サイ</t>
    </rPh>
    <rPh sb="7" eb="8">
      <t>ゴウ</t>
    </rPh>
    <rPh sb="10" eb="11">
      <t>ホカ</t>
    </rPh>
    <phoneticPr fontId="2"/>
  </si>
  <si>
    <t xml:space="preserve">
推計人口　×　推計申込率</t>
    <rPh sb="1" eb="3">
      <t>スイケイ</t>
    </rPh>
    <rPh sb="3" eb="5">
      <t>ジンコウ</t>
    </rPh>
    <rPh sb="8" eb="10">
      <t>スイケイ</t>
    </rPh>
    <rPh sb="10" eb="11">
      <t>モウ</t>
    </rPh>
    <rPh sb="11" eb="12">
      <t>コ</t>
    </rPh>
    <rPh sb="12" eb="13">
      <t>リツ</t>
    </rPh>
    <phoneticPr fontId="2"/>
  </si>
  <si>
    <t>〇推計児童人口
直近（令和6年10月1日）に市が公表した人口推計結果に基づく人口（令和2年度国勢調査結果人口を基礎としてコーホート要因法により推計）
〇推計申込率
過去５か年の申込率の伸び（トレンド）に基づき推計</t>
  </si>
  <si>
    <t>南足柄市</t>
    <rPh sb="0" eb="4">
      <t>ミナミアシガラシ</t>
    </rPh>
    <phoneticPr fontId="2"/>
  </si>
  <si>
    <t>こども未来部こども支援課</t>
    <rPh sb="3" eb="5">
      <t>ミライ</t>
    </rPh>
    <rPh sb="5" eb="6">
      <t>ブ</t>
    </rPh>
    <rPh sb="9" eb="11">
      <t>シエン</t>
    </rPh>
    <rPh sb="11" eb="12">
      <t>カ</t>
    </rPh>
    <phoneticPr fontId="2"/>
  </si>
  <si>
    <t>本間　圭子</t>
    <rPh sb="0" eb="2">
      <t>ホンマ</t>
    </rPh>
    <rPh sb="3" eb="5">
      <t>ケイコ</t>
    </rPh>
    <phoneticPr fontId="2"/>
  </si>
  <si>
    <t>0465-73-8023</t>
  </si>
  <si>
    <t>綾瀬市</t>
    <rPh sb="0" eb="3">
      <t>アヤセシ</t>
    </rPh>
    <phoneticPr fontId="2"/>
  </si>
  <si>
    <t>渡部</t>
    <rPh sb="0" eb="2">
      <t>ワタベ</t>
    </rPh>
    <phoneticPr fontId="2"/>
  </si>
  <si>
    <t>0467-70-5615</t>
    <phoneticPr fontId="2"/>
  </si>
  <si>
    <t>　実績×推計実績増減率</t>
    <rPh sb="1" eb="2">
      <t>ジツ</t>
    </rPh>
    <rPh sb="2" eb="3">
      <t>セキ</t>
    </rPh>
    <rPh sb="4" eb="6">
      <t>スイケイ</t>
    </rPh>
    <rPh sb="6" eb="8">
      <t>ジッセキ</t>
    </rPh>
    <rPh sb="8" eb="10">
      <t>ゾウゲン</t>
    </rPh>
    <rPh sb="10" eb="11">
      <t>リツ</t>
    </rPh>
    <phoneticPr fontId="2"/>
  </si>
  <si>
    <t xml:space="preserve">〇実績
保育所等の申込児童数
〇推計実績増減率
・令和３年度～令和６年度の申込児童者数を基に算定
・コロナ禍による数値の変動を考慮
・子ども子育て支援に関するアンケート調査結果を反映
</t>
    <rPh sb="1" eb="3">
      <t>ジッセキ</t>
    </rPh>
    <rPh sb="4" eb="6">
      <t>ホイク</t>
    </rPh>
    <rPh sb="6" eb="7">
      <t>ショ</t>
    </rPh>
    <rPh sb="7" eb="8">
      <t>トウ</t>
    </rPh>
    <rPh sb="9" eb="11">
      <t>モウシコミ</t>
    </rPh>
    <rPh sb="11" eb="13">
      <t>ジドウ</t>
    </rPh>
    <rPh sb="13" eb="14">
      <t>スウ</t>
    </rPh>
    <rPh sb="16" eb="18">
      <t>スイケイ</t>
    </rPh>
    <rPh sb="18" eb="20">
      <t>ジッセキ</t>
    </rPh>
    <rPh sb="20" eb="22">
      <t>ゾウゲン</t>
    </rPh>
    <rPh sb="22" eb="23">
      <t>リツ</t>
    </rPh>
    <rPh sb="25" eb="27">
      <t>レイワ</t>
    </rPh>
    <rPh sb="28" eb="29">
      <t>ネン</t>
    </rPh>
    <rPh sb="29" eb="30">
      <t>ド</t>
    </rPh>
    <rPh sb="31" eb="33">
      <t>レイワ</t>
    </rPh>
    <rPh sb="34" eb="36">
      <t>ネンド</t>
    </rPh>
    <rPh sb="37" eb="39">
      <t>モウシコミ</t>
    </rPh>
    <rPh sb="39" eb="41">
      <t>ジドウ</t>
    </rPh>
    <rPh sb="41" eb="42">
      <t>シャ</t>
    </rPh>
    <rPh sb="42" eb="43">
      <t>スウ</t>
    </rPh>
    <rPh sb="44" eb="45">
      <t>モト</t>
    </rPh>
    <rPh sb="46" eb="48">
      <t>サンテイ</t>
    </rPh>
    <rPh sb="53" eb="54">
      <t>カ</t>
    </rPh>
    <rPh sb="57" eb="59">
      <t>スウチ</t>
    </rPh>
    <rPh sb="60" eb="62">
      <t>ヘンドウ</t>
    </rPh>
    <rPh sb="63" eb="65">
      <t>コウリョ</t>
    </rPh>
    <rPh sb="67" eb="68">
      <t>コ</t>
    </rPh>
    <rPh sb="70" eb="72">
      <t>コソダ</t>
    </rPh>
    <rPh sb="73" eb="75">
      <t>シエン</t>
    </rPh>
    <rPh sb="76" eb="77">
      <t>カン</t>
    </rPh>
    <rPh sb="89" eb="91">
      <t>ハンエイ</t>
    </rPh>
    <phoneticPr fontId="2"/>
  </si>
  <si>
    <t xml:space="preserve">〇実績
保育所等の申込児童数
〇推計実績増減率
・令和３年度～令和６年度の申込児童者数を基に算定
・コロナ禍による数値の変動を考慮
・子ども子育て支援に関するアンケート調査を反映
</t>
    <rPh sb="1" eb="3">
      <t>ジッセキ</t>
    </rPh>
    <rPh sb="4" eb="6">
      <t>ホイク</t>
    </rPh>
    <rPh sb="6" eb="7">
      <t>ショ</t>
    </rPh>
    <rPh sb="7" eb="8">
      <t>トウ</t>
    </rPh>
    <rPh sb="9" eb="11">
      <t>モウシコミ</t>
    </rPh>
    <rPh sb="11" eb="13">
      <t>ジドウ</t>
    </rPh>
    <rPh sb="13" eb="14">
      <t>スウ</t>
    </rPh>
    <rPh sb="16" eb="18">
      <t>スイケイ</t>
    </rPh>
    <rPh sb="18" eb="20">
      <t>ジッセキ</t>
    </rPh>
    <rPh sb="20" eb="22">
      <t>ゾウゲン</t>
    </rPh>
    <rPh sb="22" eb="23">
      <t>リツ</t>
    </rPh>
    <rPh sb="25" eb="27">
      <t>レイワ</t>
    </rPh>
    <rPh sb="28" eb="29">
      <t>ネン</t>
    </rPh>
    <rPh sb="29" eb="30">
      <t>ド</t>
    </rPh>
    <rPh sb="31" eb="33">
      <t>レイワ</t>
    </rPh>
    <rPh sb="34" eb="36">
      <t>ネンド</t>
    </rPh>
    <rPh sb="37" eb="39">
      <t>モウシコミ</t>
    </rPh>
    <rPh sb="39" eb="41">
      <t>ジドウ</t>
    </rPh>
    <rPh sb="41" eb="42">
      <t>シャ</t>
    </rPh>
    <rPh sb="42" eb="43">
      <t>スウ</t>
    </rPh>
    <rPh sb="44" eb="45">
      <t>モト</t>
    </rPh>
    <rPh sb="46" eb="48">
      <t>サンテイ</t>
    </rPh>
    <rPh sb="53" eb="54">
      <t>カ</t>
    </rPh>
    <rPh sb="57" eb="59">
      <t>スウチ</t>
    </rPh>
    <rPh sb="60" eb="62">
      <t>ヘンドウ</t>
    </rPh>
    <rPh sb="63" eb="65">
      <t>コウリョ</t>
    </rPh>
    <rPh sb="67" eb="68">
      <t>コ</t>
    </rPh>
    <rPh sb="70" eb="72">
      <t>コソダ</t>
    </rPh>
    <rPh sb="73" eb="75">
      <t>シエン</t>
    </rPh>
    <rPh sb="76" eb="77">
      <t>カン</t>
    </rPh>
    <rPh sb="84" eb="86">
      <t>チョウサ</t>
    </rPh>
    <rPh sb="87" eb="89">
      <t>ハンエイ</t>
    </rPh>
    <phoneticPr fontId="2"/>
  </si>
  <si>
    <t>　　　　３～５歳（1号）</t>
    <rPh sb="7" eb="8">
      <t>サイ</t>
    </rPh>
    <rPh sb="10" eb="11">
      <t>ゴウ</t>
    </rPh>
    <phoneticPr fontId="2"/>
  </si>
  <si>
    <t xml:space="preserve">〇実績
幼稚園等の在園児数
〇推計実績増減率
・過去５か年の在園児数を基に算定
・子ども子育て支援に関するアンケート調査を反映
</t>
    <rPh sb="1" eb="3">
      <t>ジッセキ</t>
    </rPh>
    <rPh sb="4" eb="7">
      <t>ヨウチエン</t>
    </rPh>
    <rPh sb="7" eb="8">
      <t>トウ</t>
    </rPh>
    <rPh sb="9" eb="11">
      <t>ザイエン</t>
    </rPh>
    <rPh sb="12" eb="13">
      <t>スウ</t>
    </rPh>
    <rPh sb="15" eb="17">
      <t>スイケイ</t>
    </rPh>
    <rPh sb="17" eb="19">
      <t>ジッセキ</t>
    </rPh>
    <rPh sb="19" eb="21">
      <t>ゾウゲン</t>
    </rPh>
    <rPh sb="21" eb="22">
      <t>リツ</t>
    </rPh>
    <rPh sb="24" eb="26">
      <t>カコ</t>
    </rPh>
    <rPh sb="28" eb="29">
      <t>ネン</t>
    </rPh>
    <rPh sb="30" eb="31">
      <t>ザイ</t>
    </rPh>
    <rPh sb="31" eb="33">
      <t>エンジ</t>
    </rPh>
    <rPh sb="33" eb="34">
      <t>スウ</t>
    </rPh>
    <rPh sb="35" eb="36">
      <t>モト</t>
    </rPh>
    <rPh sb="37" eb="39">
      <t>サンテイ</t>
    </rPh>
    <rPh sb="41" eb="42">
      <t>コ</t>
    </rPh>
    <rPh sb="44" eb="46">
      <t>コソダ</t>
    </rPh>
    <rPh sb="47" eb="49">
      <t>シエン</t>
    </rPh>
    <rPh sb="50" eb="51">
      <t>カン</t>
    </rPh>
    <rPh sb="58" eb="60">
      <t>チョウサ</t>
    </rPh>
    <rPh sb="61" eb="63">
      <t>ハンエイ</t>
    </rPh>
    <phoneticPr fontId="2"/>
  </si>
  <si>
    <t>葉山町</t>
    <rPh sb="0" eb="3">
      <t>ハヤママチ</t>
    </rPh>
    <phoneticPr fontId="2"/>
  </si>
  <si>
    <t>子ども育成課</t>
    <rPh sb="0" eb="1">
      <t>コ</t>
    </rPh>
    <rPh sb="3" eb="6">
      <t>イクセイカ</t>
    </rPh>
    <phoneticPr fontId="2"/>
  </si>
  <si>
    <t>小林</t>
    <rPh sb="0" eb="2">
      <t>コバヤシ</t>
    </rPh>
    <phoneticPr fontId="2"/>
  </si>
  <si>
    <t>046-876-1111</t>
    <phoneticPr fontId="2"/>
  </si>
  <si>
    <t>推計児童数　×　推計利用率（38.8％）</t>
    <rPh sb="0" eb="2">
      <t>スイケイ</t>
    </rPh>
    <rPh sb="2" eb="4">
      <t>ジドウ</t>
    </rPh>
    <rPh sb="4" eb="5">
      <t>スウ</t>
    </rPh>
    <rPh sb="8" eb="10">
      <t>スイケイ</t>
    </rPh>
    <rPh sb="10" eb="13">
      <t>リヨウリツ</t>
    </rPh>
    <phoneticPr fontId="2"/>
  </si>
  <si>
    <t>○推計児童数
過去５か年の各年齢人数からコーホート変化率法を用い算出
○推計利用率
１号の利用率は年々低下し、５年度で38.8％。一方アンケート調査で１号の利用希望は42.4％あるため、38.8％を下げ止まりとして、見込む。</t>
    <rPh sb="1" eb="3">
      <t>スイケイ</t>
    </rPh>
    <rPh sb="3" eb="6">
      <t>ジドウスウ</t>
    </rPh>
    <rPh sb="7" eb="9">
      <t>カコ</t>
    </rPh>
    <rPh sb="11" eb="12">
      <t>ネン</t>
    </rPh>
    <rPh sb="13" eb="16">
      <t>カクネンレイ</t>
    </rPh>
    <rPh sb="16" eb="18">
      <t>ニンズウ</t>
    </rPh>
    <rPh sb="25" eb="27">
      <t>ヘンカ</t>
    </rPh>
    <rPh sb="27" eb="29">
      <t>リツホウ</t>
    </rPh>
    <rPh sb="30" eb="31">
      <t>モチ</t>
    </rPh>
    <rPh sb="32" eb="34">
      <t>サンシュツ</t>
    </rPh>
    <rPh sb="37" eb="39">
      <t>スイケイ</t>
    </rPh>
    <rPh sb="39" eb="42">
      <t>リヨウリツ</t>
    </rPh>
    <rPh sb="44" eb="45">
      <t>ゴウ</t>
    </rPh>
    <rPh sb="46" eb="49">
      <t>リヨウリツ</t>
    </rPh>
    <rPh sb="50" eb="52">
      <t>ネンネン</t>
    </rPh>
    <rPh sb="52" eb="54">
      <t>テイカ</t>
    </rPh>
    <rPh sb="57" eb="59">
      <t>ネンド</t>
    </rPh>
    <rPh sb="66" eb="68">
      <t>イッポウ</t>
    </rPh>
    <rPh sb="73" eb="75">
      <t>チョウサ</t>
    </rPh>
    <rPh sb="77" eb="78">
      <t>ゴウ</t>
    </rPh>
    <rPh sb="79" eb="81">
      <t>リヨウ</t>
    </rPh>
    <rPh sb="81" eb="83">
      <t>キボウ</t>
    </rPh>
    <rPh sb="100" eb="101">
      <t>サ</t>
    </rPh>
    <rPh sb="102" eb="103">
      <t>ド</t>
    </rPh>
    <rPh sb="109" eb="111">
      <t>ミコ</t>
    </rPh>
    <phoneticPr fontId="2"/>
  </si>
  <si>
    <t>推計児童数　×　推計利用率（61.2％）</t>
    <rPh sb="0" eb="2">
      <t>スイケイ</t>
    </rPh>
    <rPh sb="2" eb="4">
      <t>ジドウ</t>
    </rPh>
    <rPh sb="4" eb="5">
      <t>スウ</t>
    </rPh>
    <rPh sb="8" eb="10">
      <t>スイケイ</t>
    </rPh>
    <rPh sb="10" eb="13">
      <t>リヨウリツ</t>
    </rPh>
    <phoneticPr fontId="2"/>
  </si>
  <si>
    <t>○推計児童数
過去５か年の各年齢人数からコーホート変化率法を用い算出
○推計利用率
１号を利用しない人が全て利用するものと見込む。100％-38.8%=61.2%</t>
    <rPh sb="1" eb="3">
      <t>スイケイ</t>
    </rPh>
    <rPh sb="3" eb="6">
      <t>ジドウスウ</t>
    </rPh>
    <rPh sb="7" eb="9">
      <t>カコ</t>
    </rPh>
    <rPh sb="11" eb="12">
      <t>ネン</t>
    </rPh>
    <rPh sb="13" eb="16">
      <t>カクネンレイ</t>
    </rPh>
    <rPh sb="16" eb="18">
      <t>ニンズウ</t>
    </rPh>
    <rPh sb="25" eb="27">
      <t>ヘンカ</t>
    </rPh>
    <rPh sb="27" eb="29">
      <t>リツホウ</t>
    </rPh>
    <rPh sb="30" eb="31">
      <t>モチ</t>
    </rPh>
    <rPh sb="32" eb="34">
      <t>サンシュツ</t>
    </rPh>
    <rPh sb="37" eb="39">
      <t>スイケイ</t>
    </rPh>
    <rPh sb="39" eb="42">
      <t>リヨウリツ</t>
    </rPh>
    <rPh sb="44" eb="45">
      <t>ゴウ</t>
    </rPh>
    <rPh sb="46" eb="48">
      <t>リヨウ</t>
    </rPh>
    <rPh sb="51" eb="52">
      <t>ヒト</t>
    </rPh>
    <rPh sb="53" eb="54">
      <t>スベ</t>
    </rPh>
    <rPh sb="55" eb="57">
      <t>リヨウ</t>
    </rPh>
    <rPh sb="62" eb="64">
      <t>ミコミ</t>
    </rPh>
    <phoneticPr fontId="2"/>
  </si>
  <si>
    <t>推計児童数　×　推計申込率</t>
    <rPh sb="0" eb="2">
      <t>スイケイ</t>
    </rPh>
    <rPh sb="2" eb="4">
      <t>ジドウ</t>
    </rPh>
    <rPh sb="4" eb="5">
      <t>スウ</t>
    </rPh>
    <rPh sb="8" eb="10">
      <t>スイケイ</t>
    </rPh>
    <rPh sb="10" eb="12">
      <t>モウシコミ</t>
    </rPh>
    <rPh sb="12" eb="13">
      <t>リツ</t>
    </rPh>
    <phoneticPr fontId="2"/>
  </si>
  <si>
    <t>○推計児童数
過去５か年の各年齢人数からコーホート変化率法を用い算出
○推計利用率
これまで待機児童が出ている関係上、利用率ではなく申込率により算出。
過去5か年の伸びの平均が続くものとして算出するが、アンケート調査の保育所利用意向が2歳児では59.7％のため、59.7％を上げ止まりとする。</t>
    <rPh sb="1" eb="3">
      <t>スイケイ</t>
    </rPh>
    <rPh sb="3" eb="6">
      <t>ジドウスウ</t>
    </rPh>
    <rPh sb="7" eb="9">
      <t>カコ</t>
    </rPh>
    <rPh sb="11" eb="12">
      <t>ネン</t>
    </rPh>
    <rPh sb="13" eb="16">
      <t>カクネンレイ</t>
    </rPh>
    <rPh sb="16" eb="18">
      <t>ニンズウ</t>
    </rPh>
    <rPh sb="25" eb="27">
      <t>ヘンカ</t>
    </rPh>
    <rPh sb="27" eb="29">
      <t>リツホウ</t>
    </rPh>
    <rPh sb="30" eb="31">
      <t>モチ</t>
    </rPh>
    <rPh sb="32" eb="34">
      <t>サンシュツ</t>
    </rPh>
    <rPh sb="37" eb="39">
      <t>スイケイ</t>
    </rPh>
    <rPh sb="39" eb="42">
      <t>リヨウリツ</t>
    </rPh>
    <rPh sb="47" eb="51">
      <t>タイキジドウ</t>
    </rPh>
    <rPh sb="52" eb="53">
      <t>デ</t>
    </rPh>
    <rPh sb="56" eb="59">
      <t>カンケイジョウ</t>
    </rPh>
    <rPh sb="60" eb="63">
      <t>リヨウリツ</t>
    </rPh>
    <rPh sb="67" eb="70">
      <t>モウシコミリツ</t>
    </rPh>
    <rPh sb="73" eb="75">
      <t>サンシュツ</t>
    </rPh>
    <rPh sb="77" eb="79">
      <t>カコ</t>
    </rPh>
    <rPh sb="81" eb="82">
      <t>ネン</t>
    </rPh>
    <rPh sb="83" eb="84">
      <t>ノ</t>
    </rPh>
    <rPh sb="86" eb="88">
      <t>ヘイキン</t>
    </rPh>
    <rPh sb="89" eb="90">
      <t>ツヅ</t>
    </rPh>
    <rPh sb="96" eb="98">
      <t>サンシュツ</t>
    </rPh>
    <rPh sb="107" eb="109">
      <t>チョウサ</t>
    </rPh>
    <rPh sb="110" eb="113">
      <t>ホイクジョ</t>
    </rPh>
    <rPh sb="113" eb="115">
      <t>リヨウ</t>
    </rPh>
    <rPh sb="115" eb="117">
      <t>イコウ</t>
    </rPh>
    <rPh sb="119" eb="121">
      <t>サイジ</t>
    </rPh>
    <rPh sb="138" eb="139">
      <t>ア</t>
    </rPh>
    <rPh sb="140" eb="141">
      <t>ド</t>
    </rPh>
    <phoneticPr fontId="2"/>
  </si>
  <si>
    <t>寒川町</t>
    <rPh sb="0" eb="3">
      <t>サムカワマチ</t>
    </rPh>
    <phoneticPr fontId="2"/>
  </si>
  <si>
    <t>保育幼稚園課</t>
    <rPh sb="0" eb="5">
      <t>ホイクヨウチエン</t>
    </rPh>
    <rPh sb="5" eb="6">
      <t>カ</t>
    </rPh>
    <phoneticPr fontId="2"/>
  </si>
  <si>
    <t>徳江</t>
    <rPh sb="0" eb="2">
      <t>トクエ</t>
    </rPh>
    <phoneticPr fontId="2"/>
  </si>
  <si>
    <t>0467-74-1111　内線150</t>
    <rPh sb="13" eb="15">
      <t>ナイセン</t>
    </rPh>
    <phoneticPr fontId="2"/>
  </si>
  <si>
    <t>　　3～5歳（１号）</t>
    <rPh sb="5" eb="6">
      <t>サイ</t>
    </rPh>
    <rPh sb="8" eb="9">
      <t>ゴウ</t>
    </rPh>
    <phoneticPr fontId="2"/>
  </si>
  <si>
    <t>就学前児童数（3～5歳児）　×　令和6年度対象児童数に対する在籍児童数の割合
弾力化を運用</t>
    <rPh sb="0" eb="6">
      <t>シュウガクマエジドウスウ</t>
    </rPh>
    <rPh sb="10" eb="12">
      <t>サイジ</t>
    </rPh>
    <rPh sb="16" eb="18">
      <t>レイワ</t>
    </rPh>
    <rPh sb="19" eb="21">
      <t>ネンド</t>
    </rPh>
    <rPh sb="21" eb="23">
      <t>タイショウ</t>
    </rPh>
    <rPh sb="23" eb="25">
      <t>ジドウ</t>
    </rPh>
    <rPh sb="25" eb="26">
      <t>スウ</t>
    </rPh>
    <rPh sb="27" eb="28">
      <t>タイ</t>
    </rPh>
    <rPh sb="30" eb="32">
      <t>ザイセキ</t>
    </rPh>
    <rPh sb="32" eb="34">
      <t>ジドウ</t>
    </rPh>
    <rPh sb="34" eb="35">
      <t>スウ</t>
    </rPh>
    <rPh sb="36" eb="38">
      <t>ワリアイ</t>
    </rPh>
    <rPh sb="39" eb="41">
      <t>ダンリョク</t>
    </rPh>
    <rPh sb="41" eb="42">
      <t>カ</t>
    </rPh>
    <rPh sb="43" eb="45">
      <t>ウンヨウ</t>
    </rPh>
    <phoneticPr fontId="2"/>
  </si>
  <si>
    <t>令和６年度対象児童数に対する在籍児童数の割合　12.54％</t>
    <rPh sb="0" eb="2">
      <t>レイワ</t>
    </rPh>
    <rPh sb="3" eb="5">
      <t>ネンド</t>
    </rPh>
    <rPh sb="5" eb="10">
      <t>タイショウジドウスウ</t>
    </rPh>
    <rPh sb="11" eb="12">
      <t>タイ</t>
    </rPh>
    <rPh sb="14" eb="19">
      <t>ザイセキジドウスウ</t>
    </rPh>
    <rPh sb="20" eb="22">
      <t>ワリアイ</t>
    </rPh>
    <phoneticPr fontId="2"/>
  </si>
  <si>
    <t>　0歳（３号）</t>
    <rPh sb="2" eb="3">
      <t>サイ</t>
    </rPh>
    <rPh sb="5" eb="6">
      <t>ゴウ</t>
    </rPh>
    <phoneticPr fontId="2"/>
  </si>
  <si>
    <t>就学前児童数（0歳児）　×　令和６年度対象児童数に対する入所申込児童数の割合
弾力化を運用</t>
    <rPh sb="0" eb="3">
      <t>シュウガクマエ</t>
    </rPh>
    <rPh sb="3" eb="5">
      <t>ジドウ</t>
    </rPh>
    <rPh sb="5" eb="6">
      <t>スウ</t>
    </rPh>
    <rPh sb="8" eb="10">
      <t>サイジ</t>
    </rPh>
    <rPh sb="14" eb="16">
      <t>レイワ</t>
    </rPh>
    <rPh sb="17" eb="19">
      <t>ネンド</t>
    </rPh>
    <rPh sb="19" eb="21">
      <t>タイショウ</t>
    </rPh>
    <rPh sb="21" eb="23">
      <t>ジドウ</t>
    </rPh>
    <rPh sb="23" eb="24">
      <t>スウ</t>
    </rPh>
    <rPh sb="25" eb="26">
      <t>タイ</t>
    </rPh>
    <rPh sb="28" eb="30">
      <t>ニュウショ</t>
    </rPh>
    <rPh sb="30" eb="32">
      <t>モウシコミ</t>
    </rPh>
    <rPh sb="32" eb="34">
      <t>ジドウ</t>
    </rPh>
    <rPh sb="34" eb="35">
      <t>スウ</t>
    </rPh>
    <rPh sb="36" eb="38">
      <t>ワリアイ</t>
    </rPh>
    <rPh sb="39" eb="41">
      <t>ダンリョク</t>
    </rPh>
    <rPh sb="41" eb="42">
      <t>カ</t>
    </rPh>
    <rPh sb="43" eb="45">
      <t>ウンヨウ</t>
    </rPh>
    <phoneticPr fontId="2"/>
  </si>
  <si>
    <t>令和6年度対象児童数に対する入所申込児童数の割合　14.1％</t>
    <rPh sb="0" eb="2">
      <t>レイワ</t>
    </rPh>
    <rPh sb="3" eb="5">
      <t>ネンド</t>
    </rPh>
    <rPh sb="5" eb="7">
      <t>タイショウ</t>
    </rPh>
    <rPh sb="7" eb="10">
      <t>ジドウスウ</t>
    </rPh>
    <rPh sb="11" eb="12">
      <t>タイ</t>
    </rPh>
    <rPh sb="14" eb="21">
      <t>ニュウショモウシコミジドウスウ</t>
    </rPh>
    <rPh sb="22" eb="24">
      <t>ワリアイ</t>
    </rPh>
    <phoneticPr fontId="2"/>
  </si>
  <si>
    <t>　1,2歳（３号）</t>
    <rPh sb="4" eb="5">
      <t>サイ</t>
    </rPh>
    <rPh sb="7" eb="8">
      <t>ゴウ</t>
    </rPh>
    <phoneticPr fontId="2"/>
  </si>
  <si>
    <t>就学前児童数（1，2歳児）　×　令和６年度対象児童数に対する入所申込児童数の割合
弾力化を運用</t>
    <rPh sb="0" eb="3">
      <t>シュウガクマエ</t>
    </rPh>
    <rPh sb="3" eb="5">
      <t>ジドウ</t>
    </rPh>
    <rPh sb="5" eb="6">
      <t>スウ</t>
    </rPh>
    <rPh sb="10" eb="12">
      <t>サイジ</t>
    </rPh>
    <rPh sb="16" eb="18">
      <t>レイワ</t>
    </rPh>
    <rPh sb="19" eb="21">
      <t>ネンド</t>
    </rPh>
    <rPh sb="21" eb="23">
      <t>タイショウ</t>
    </rPh>
    <rPh sb="23" eb="25">
      <t>ジドウ</t>
    </rPh>
    <rPh sb="25" eb="26">
      <t>スウ</t>
    </rPh>
    <rPh sb="27" eb="28">
      <t>タイ</t>
    </rPh>
    <rPh sb="30" eb="32">
      <t>ニュウショ</t>
    </rPh>
    <rPh sb="32" eb="34">
      <t>モウシコミ</t>
    </rPh>
    <rPh sb="34" eb="36">
      <t>ジドウ</t>
    </rPh>
    <rPh sb="36" eb="37">
      <t>スウ</t>
    </rPh>
    <rPh sb="38" eb="40">
      <t>ワリアイ</t>
    </rPh>
    <rPh sb="41" eb="44">
      <t>ダンリョクカ</t>
    </rPh>
    <rPh sb="45" eb="47">
      <t>ウンヨウ</t>
    </rPh>
    <phoneticPr fontId="2"/>
  </si>
  <si>
    <t>令和6年度対象児童数に対する入所申込児童数の割合　51.0％</t>
    <rPh sb="0" eb="2">
      <t>レイワ</t>
    </rPh>
    <rPh sb="3" eb="5">
      <t>ネンド</t>
    </rPh>
    <rPh sb="5" eb="7">
      <t>タイショウ</t>
    </rPh>
    <rPh sb="7" eb="10">
      <t>ジドウスウ</t>
    </rPh>
    <rPh sb="11" eb="12">
      <t>タイ</t>
    </rPh>
    <rPh sb="14" eb="21">
      <t>ニュウショモウシコミジドウスウ</t>
    </rPh>
    <rPh sb="22" eb="24">
      <t>ワリアイ</t>
    </rPh>
    <phoneticPr fontId="2"/>
  </si>
  <si>
    <t>　3～5歳（２号）</t>
    <rPh sb="4" eb="5">
      <t>サイ</t>
    </rPh>
    <rPh sb="7" eb="8">
      <t>ゴウ</t>
    </rPh>
    <phoneticPr fontId="2"/>
  </si>
  <si>
    <t>就学前児童数（3～5歳児）　×　令和6年度対象児童数に対する入所申込児童数の割合
弾力化を運用</t>
    <rPh sb="0" eb="6">
      <t>シュウガクマエジドウスウ</t>
    </rPh>
    <rPh sb="10" eb="12">
      <t>サイジ</t>
    </rPh>
    <rPh sb="16" eb="18">
      <t>レイワ</t>
    </rPh>
    <rPh sb="19" eb="21">
      <t>ネンド</t>
    </rPh>
    <rPh sb="21" eb="23">
      <t>タイショウ</t>
    </rPh>
    <rPh sb="23" eb="25">
      <t>ジドウ</t>
    </rPh>
    <rPh sb="25" eb="26">
      <t>スウ</t>
    </rPh>
    <rPh sb="27" eb="28">
      <t>タイ</t>
    </rPh>
    <rPh sb="30" eb="32">
      <t>ニュウショ</t>
    </rPh>
    <rPh sb="32" eb="34">
      <t>モウシコミ</t>
    </rPh>
    <rPh sb="34" eb="36">
      <t>ジドウ</t>
    </rPh>
    <rPh sb="36" eb="37">
      <t>スウ</t>
    </rPh>
    <rPh sb="37" eb="38">
      <t>イリスウ</t>
    </rPh>
    <rPh sb="38" eb="40">
      <t>ワリアイ</t>
    </rPh>
    <rPh sb="41" eb="44">
      <t>ダンリョクカ</t>
    </rPh>
    <rPh sb="45" eb="47">
      <t>ウンヨウ</t>
    </rPh>
    <phoneticPr fontId="2"/>
  </si>
  <si>
    <t>令和6年度対象児童数に対する入所申込児童数の割合　42.6％</t>
    <rPh sb="0" eb="2">
      <t>レイワ</t>
    </rPh>
    <rPh sb="3" eb="5">
      <t>ネンド</t>
    </rPh>
    <rPh sb="5" eb="7">
      <t>タイショウ</t>
    </rPh>
    <rPh sb="7" eb="10">
      <t>ジドウスウ</t>
    </rPh>
    <rPh sb="11" eb="12">
      <t>タイ</t>
    </rPh>
    <rPh sb="14" eb="21">
      <t>ニュウショモウシコミジドウスウ</t>
    </rPh>
    <rPh sb="22" eb="24">
      <t>ワリアイ</t>
    </rPh>
    <phoneticPr fontId="2"/>
  </si>
  <si>
    <t>大磯町</t>
    <rPh sb="0" eb="3">
      <t>オオイソマチ</t>
    </rPh>
    <phoneticPr fontId="2"/>
  </si>
  <si>
    <t>町民福祉部子育て支援課</t>
    <rPh sb="0" eb="5">
      <t>チョウミンフクシブ</t>
    </rPh>
    <rPh sb="5" eb="7">
      <t>コソダ</t>
    </rPh>
    <rPh sb="8" eb="11">
      <t>シエンカ</t>
    </rPh>
    <phoneticPr fontId="2"/>
  </si>
  <si>
    <t>高橋</t>
    <rPh sb="0" eb="2">
      <t>タカハシ</t>
    </rPh>
    <phoneticPr fontId="2"/>
  </si>
  <si>
    <t>0463-61-4100</t>
  </si>
  <si>
    <t>実績に基づく推計</t>
  </si>
  <si>
    <t>平成30年度から令和５年度までの実績をもとに算出。</t>
  </si>
  <si>
    <t>１、２歳（３号）、３～５歳（２号）、３～５歳（１号）も同様に算出</t>
  </si>
  <si>
    <t>二宮町</t>
    <rPh sb="0" eb="3">
      <t>ニノミヤマチ</t>
    </rPh>
    <phoneticPr fontId="2"/>
  </si>
  <si>
    <t>子育て・健康課</t>
    <rPh sb="0" eb="2">
      <t>コソダ</t>
    </rPh>
    <rPh sb="4" eb="7">
      <t>ケンコウカ</t>
    </rPh>
    <phoneticPr fontId="2"/>
  </si>
  <si>
    <t>釼持　直人</t>
    <rPh sb="0" eb="2">
      <t>ケンモチ</t>
    </rPh>
    <rPh sb="3" eb="5">
      <t>ナオト</t>
    </rPh>
    <phoneticPr fontId="2"/>
  </si>
  <si>
    <t>0463-71-5862</t>
  </si>
  <si>
    <t>　　　　０～2歳（３号）</t>
    <rPh sb="7" eb="8">
      <t>サイ</t>
    </rPh>
    <rPh sb="10" eb="11">
      <t>ゴウ</t>
    </rPh>
    <phoneticPr fontId="2"/>
  </si>
  <si>
    <t>就学前児童数　×　入所希望実績の平均値</t>
    <rPh sb="0" eb="2">
      <t>シュウガク</t>
    </rPh>
    <rPh sb="2" eb="3">
      <t>マエ</t>
    </rPh>
    <rPh sb="3" eb="5">
      <t>ジドウ</t>
    </rPh>
    <rPh sb="5" eb="6">
      <t>スウ</t>
    </rPh>
    <rPh sb="9" eb="11">
      <t>ニュウショ</t>
    </rPh>
    <rPh sb="11" eb="13">
      <t>キボウ</t>
    </rPh>
    <rPh sb="13" eb="15">
      <t>ジッセキ</t>
    </rPh>
    <rPh sb="16" eb="19">
      <t>ヘイキンチ</t>
    </rPh>
    <phoneticPr fontId="2"/>
  </si>
  <si>
    <t>○入所希望実績
過去5年間の入所希望実績の平均値に、各年度の就学前児童数に乗じて算出。</t>
    <rPh sb="1" eb="3">
      <t>ニュウショ</t>
    </rPh>
    <rPh sb="3" eb="5">
      <t>キボウ</t>
    </rPh>
    <rPh sb="5" eb="7">
      <t>ジッセキ</t>
    </rPh>
    <rPh sb="8" eb="10">
      <t>カコ</t>
    </rPh>
    <rPh sb="11" eb="13">
      <t>ネンカン</t>
    </rPh>
    <rPh sb="14" eb="16">
      <t>ニュウショ</t>
    </rPh>
    <rPh sb="16" eb="18">
      <t>キボウ</t>
    </rPh>
    <rPh sb="18" eb="20">
      <t>ジッセキ</t>
    </rPh>
    <rPh sb="21" eb="24">
      <t>ヘイキンチ</t>
    </rPh>
    <rPh sb="26" eb="29">
      <t>カクネンド</t>
    </rPh>
    <rPh sb="30" eb="32">
      <t>シュウガク</t>
    </rPh>
    <rPh sb="32" eb="33">
      <t>マエ</t>
    </rPh>
    <rPh sb="33" eb="35">
      <t>ジドウ</t>
    </rPh>
    <rPh sb="35" eb="36">
      <t>スウ</t>
    </rPh>
    <rPh sb="37" eb="38">
      <t>ジョウ</t>
    </rPh>
    <rPh sb="40" eb="42">
      <t>サンシュツ</t>
    </rPh>
    <phoneticPr fontId="2"/>
  </si>
  <si>
    <t>中井町</t>
    <rPh sb="0" eb="3">
      <t>ナ</t>
    </rPh>
    <phoneticPr fontId="2"/>
  </si>
  <si>
    <t>福祉課</t>
    <rPh sb="0" eb="3">
      <t>フクシカ</t>
    </rPh>
    <phoneticPr fontId="2"/>
  </si>
  <si>
    <t>青木</t>
    <rPh sb="0" eb="2">
      <t>アオキ</t>
    </rPh>
    <phoneticPr fontId="2"/>
  </si>
  <si>
    <t>0465-81-5548</t>
    <phoneticPr fontId="2"/>
  </si>
  <si>
    <t>大井町</t>
    <rPh sb="0" eb="3">
      <t>オオイマチ</t>
    </rPh>
    <phoneticPr fontId="2"/>
  </si>
  <si>
    <t>子育て健康課</t>
    <rPh sb="0" eb="2">
      <t>コソダ</t>
    </rPh>
    <rPh sb="3" eb="6">
      <t>ケンコウカ</t>
    </rPh>
    <phoneticPr fontId="2"/>
  </si>
  <si>
    <t>髙野澤・澤地</t>
    <rPh sb="0" eb="3">
      <t>タカノサワ</t>
    </rPh>
    <rPh sb="4" eb="6">
      <t>サワジ</t>
    </rPh>
    <phoneticPr fontId="2"/>
  </si>
  <si>
    <t>0465-83-8012</t>
  </si>
  <si>
    <t>松田町</t>
    <rPh sb="0" eb="3">
      <t>マツダマチ</t>
    </rPh>
    <phoneticPr fontId="2"/>
  </si>
  <si>
    <t>中津川</t>
    <rPh sb="0" eb="3">
      <t>ナカツガワ</t>
    </rPh>
    <phoneticPr fontId="2"/>
  </si>
  <si>
    <t>0465-84-5544</t>
    <phoneticPr fontId="2"/>
  </si>
  <si>
    <t xml:space="preserve">
　　　　　0～2歳（３号）</t>
    <rPh sb="16" eb="17">
      <t>サイ</t>
    </rPh>
    <rPh sb="19" eb="20">
      <t>ゴウ</t>
    </rPh>
    <phoneticPr fontId="2"/>
  </si>
  <si>
    <t>就学前児童数　×　補正利用意向率</t>
    <rPh sb="0" eb="2">
      <t>シュウガク</t>
    </rPh>
    <rPh sb="2" eb="3">
      <t>マエ</t>
    </rPh>
    <rPh sb="3" eb="5">
      <t>ジドウ</t>
    </rPh>
    <rPh sb="5" eb="6">
      <t>スウ</t>
    </rPh>
    <rPh sb="9" eb="11">
      <t>ホセイ</t>
    </rPh>
    <rPh sb="11" eb="13">
      <t>リヨウ</t>
    </rPh>
    <rPh sb="13" eb="15">
      <t>イコウ</t>
    </rPh>
    <rPh sb="15" eb="16">
      <t>リツ</t>
    </rPh>
    <phoneticPr fontId="2"/>
  </si>
  <si>
    <t>○補正利用意向率
利用希望者から、育児休業中の人、保育事業を使わない理由として必要がない・祖父母がみている・大きくなったころに使いたいなどの理由の人、日常的に祖父母にみてもらえる人を、利用意向率から除く</t>
    <rPh sb="1" eb="3">
      <t>ホセイ</t>
    </rPh>
    <rPh sb="3" eb="5">
      <t>リヨウ</t>
    </rPh>
    <rPh sb="5" eb="7">
      <t>イコウ</t>
    </rPh>
    <rPh sb="7" eb="8">
      <t>リツ</t>
    </rPh>
    <rPh sb="9" eb="14">
      <t>リヨウキボウシャ</t>
    </rPh>
    <rPh sb="23" eb="24">
      <t>ヒト</t>
    </rPh>
    <rPh sb="34" eb="36">
      <t>リユウ</t>
    </rPh>
    <rPh sb="54" eb="55">
      <t>オオ</t>
    </rPh>
    <rPh sb="73" eb="74">
      <t>ヒト</t>
    </rPh>
    <rPh sb="89" eb="90">
      <t>ヒト</t>
    </rPh>
    <phoneticPr fontId="2"/>
  </si>
  <si>
    <t xml:space="preserve">国の手引きを参照に、「幼児期の学校教育の利用希望の強い者」を幼稚園における長時間・通年の預かり保育により確保する想定で１号認定に計上した。
【幼児期の学校教育の利用希望が強い】　R7：14　R8：13　R9：13　R10：13　R11：12
【3～5歳（1号）】　R7：77　R8：73　R9：74　R10：73　R11：70
</t>
    <rPh sb="0" eb="1">
      <t>クニ</t>
    </rPh>
    <rPh sb="6" eb="8">
      <t>サンショウ</t>
    </rPh>
    <rPh sb="56" eb="58">
      <t>ソウテイ</t>
    </rPh>
    <phoneticPr fontId="2"/>
  </si>
  <si>
    <t>山北町</t>
    <rPh sb="0" eb="3">
      <t>ヤマキタマチ</t>
    </rPh>
    <phoneticPr fontId="2"/>
  </si>
  <si>
    <t>澤畠拓也</t>
    <rPh sb="0" eb="2">
      <t>サワハタ</t>
    </rPh>
    <rPh sb="2" eb="4">
      <t>タクヤ</t>
    </rPh>
    <phoneticPr fontId="2"/>
  </si>
  <si>
    <t>０４６５-７５-３６４４</t>
  </si>
  <si>
    <t>開成町</t>
    <rPh sb="0" eb="3">
      <t>カイセイマチ</t>
    </rPh>
    <phoneticPr fontId="2"/>
  </si>
  <si>
    <t>こども課</t>
    <rPh sb="3" eb="4">
      <t>カ</t>
    </rPh>
    <phoneticPr fontId="2"/>
  </si>
  <si>
    <t>木村　啓章</t>
    <rPh sb="0" eb="2">
      <t>キムラ</t>
    </rPh>
    <rPh sb="3" eb="5">
      <t>ヒロアキ</t>
    </rPh>
    <phoneticPr fontId="2"/>
  </si>
  <si>
    <t>0465-84-0327</t>
    <phoneticPr fontId="2"/>
  </si>
  <si>
    <t>R６年度支給認定率をベースに、女性就業率の上昇の影響等を加味
R７年度　13.9％
R８年度　14.9％
R９年度　15.9％
R10年度　16.9％
R11年度　17.9％</t>
    <rPh sb="26" eb="27">
      <t>トウ</t>
    </rPh>
    <phoneticPr fontId="2"/>
  </si>
  <si>
    <t>R６年度支給認定率をベースに、女性就業率の上昇の影響等を加味
R７年度　54.9％
R８年度　55.4％
R９年度　55.9％
R10年度　56.4％
R11年度　56.9％</t>
    <rPh sb="26" eb="27">
      <t>トウ</t>
    </rPh>
    <phoneticPr fontId="2"/>
  </si>
  <si>
    <t>R６年度支給認定率をベースに、女性就業率の上昇の影響等を加味
R７年度　62.6％
R８年度　63.1％
R９年度　63.6％
R10年度　64.1％
R11年度　64.6％</t>
    <rPh sb="26" eb="27">
      <t>トウ</t>
    </rPh>
    <phoneticPr fontId="2"/>
  </si>
  <si>
    <t>・令和８年度から幼稚園の預かり保育を開始予定。
・令和８年度から分園の新設を予定。
・供給の不足分については、近隣自治体と広域利用により調整を予定。（欄外に記載）</t>
    <rPh sb="1" eb="3">
      <t>レイワ</t>
    </rPh>
    <rPh sb="4" eb="6">
      <t>ネンド</t>
    </rPh>
    <rPh sb="8" eb="11">
      <t>ヨウチエン</t>
    </rPh>
    <rPh sb="12" eb="13">
      <t>アズ</t>
    </rPh>
    <rPh sb="15" eb="17">
      <t>ホイク</t>
    </rPh>
    <rPh sb="18" eb="20">
      <t>カイシ</t>
    </rPh>
    <rPh sb="20" eb="22">
      <t>ヨテイ</t>
    </rPh>
    <rPh sb="25" eb="27">
      <t>レイワ</t>
    </rPh>
    <rPh sb="28" eb="30">
      <t>ネンド</t>
    </rPh>
    <rPh sb="32" eb="34">
      <t>ブンエン</t>
    </rPh>
    <rPh sb="35" eb="37">
      <t>シンセツ</t>
    </rPh>
    <rPh sb="38" eb="40">
      <t>ヨテイ</t>
    </rPh>
    <rPh sb="43" eb="45">
      <t>キョウキュウ</t>
    </rPh>
    <rPh sb="46" eb="48">
      <t>フソク</t>
    </rPh>
    <rPh sb="48" eb="49">
      <t>ブン</t>
    </rPh>
    <rPh sb="55" eb="57">
      <t>キンリン</t>
    </rPh>
    <rPh sb="57" eb="60">
      <t>ジチタイ</t>
    </rPh>
    <rPh sb="61" eb="63">
      <t>コウイキ</t>
    </rPh>
    <rPh sb="63" eb="65">
      <t>リヨウ</t>
    </rPh>
    <rPh sb="68" eb="70">
      <t>チョウセイ</t>
    </rPh>
    <rPh sb="71" eb="73">
      <t>ヨテイ</t>
    </rPh>
    <rPh sb="75" eb="77">
      <t>ランガイ</t>
    </rPh>
    <rPh sb="78" eb="80">
      <t>キサイ</t>
    </rPh>
    <phoneticPr fontId="2"/>
  </si>
  <si>
    <t>箱根町</t>
    <rPh sb="0" eb="2">
      <t>ハコネ</t>
    </rPh>
    <rPh sb="2" eb="3">
      <t>マチ</t>
    </rPh>
    <phoneticPr fontId="2"/>
  </si>
  <si>
    <t>福祉部子育て支援課</t>
    <rPh sb="0" eb="2">
      <t>フクシ</t>
    </rPh>
    <rPh sb="2" eb="3">
      <t>ブ</t>
    </rPh>
    <rPh sb="3" eb="5">
      <t>コソダ</t>
    </rPh>
    <rPh sb="6" eb="8">
      <t>シエン</t>
    </rPh>
    <rPh sb="8" eb="9">
      <t>カ</t>
    </rPh>
    <phoneticPr fontId="2"/>
  </si>
  <si>
    <t>佐野</t>
    <rPh sb="0" eb="2">
      <t>サノ</t>
    </rPh>
    <phoneticPr fontId="2"/>
  </si>
  <si>
    <t>0460-85-9595</t>
  </si>
  <si>
    <t xml:space="preserve">０歳（３号）
１歳（３号）
２歳（３号）
３～５歳（２号）
３～５歳（１号）
</t>
    <rPh sb="1" eb="2">
      <t>サイ</t>
    </rPh>
    <rPh sb="4" eb="5">
      <t>ゴウ</t>
    </rPh>
    <rPh sb="8" eb="9">
      <t>サイ</t>
    </rPh>
    <rPh sb="11" eb="12">
      <t>ゴウ</t>
    </rPh>
    <rPh sb="15" eb="16">
      <t>サイ</t>
    </rPh>
    <rPh sb="18" eb="19">
      <t>ゴウ</t>
    </rPh>
    <rPh sb="24" eb="25">
      <t>サイ</t>
    </rPh>
    <rPh sb="27" eb="28">
      <t>ゴウ</t>
    </rPh>
    <phoneticPr fontId="2"/>
  </si>
  <si>
    <t>前年度利用者数×（年齢別人口/前年度年齢別人口）</t>
    <rPh sb="9" eb="11">
      <t>ネンレイ</t>
    </rPh>
    <rPh sb="11" eb="12">
      <t>ベツ</t>
    </rPh>
    <rPh sb="18" eb="20">
      <t>ネンレイ</t>
    </rPh>
    <phoneticPr fontId="2"/>
  </si>
  <si>
    <t>○前年度利用者数
過去１年の利用者の総数
○年齢別人口
コーホート変化率法を用いて算出
○前年度年齢別人口
令和６年度は、住民基本台帳からの実績
令和７年度以降は、コーホート変化率法を用いて算出</t>
    <phoneticPr fontId="2"/>
  </si>
  <si>
    <t>真鶴町</t>
    <rPh sb="0" eb="3">
      <t>マナヅルマチ</t>
    </rPh>
    <phoneticPr fontId="2"/>
  </si>
  <si>
    <t>健康こども課</t>
  </si>
  <si>
    <t>岸本</t>
  </si>
  <si>
    <t>0465-68-1131　（内線233）</t>
  </si>
  <si>
    <t>〇推計就学前児童数
　過去５か年の実績を元にコーホート変化率法により算出
〇推計支給認定率
　過去５か年の平均支給認定率を使用</t>
    <rPh sb="11" eb="13">
      <t>カコ</t>
    </rPh>
    <rPh sb="15" eb="16">
      <t>ネン</t>
    </rPh>
    <rPh sb="17" eb="19">
      <t>ジッセキ</t>
    </rPh>
    <rPh sb="20" eb="21">
      <t>モト</t>
    </rPh>
    <rPh sb="27" eb="31">
      <t>ヘンカリツホウ</t>
    </rPh>
    <rPh sb="34" eb="36">
      <t>サンシュツ</t>
    </rPh>
    <phoneticPr fontId="2"/>
  </si>
  <si>
    <t>湯河原町</t>
    <rPh sb="0" eb="4">
      <t>ユガワラマチ</t>
    </rPh>
    <phoneticPr fontId="2"/>
  </si>
  <si>
    <t>赤塚</t>
    <rPh sb="0" eb="2">
      <t>アカツカ</t>
    </rPh>
    <phoneticPr fontId="2"/>
  </si>
  <si>
    <t>0465-63-2111(内線332)</t>
    <rPh sb="13" eb="15">
      <t>ナイセン</t>
    </rPh>
    <phoneticPr fontId="2"/>
  </si>
  <si>
    <t>就学前児童数　×　推定出現率</t>
    <rPh sb="0" eb="2">
      <t>シュウガク</t>
    </rPh>
    <rPh sb="2" eb="3">
      <t>マエ</t>
    </rPh>
    <rPh sb="3" eb="5">
      <t>ジドウ</t>
    </rPh>
    <rPh sb="5" eb="6">
      <t>スウ</t>
    </rPh>
    <rPh sb="9" eb="11">
      <t>スイテイ</t>
    </rPh>
    <rPh sb="11" eb="13">
      <t>シュツゲン</t>
    </rPh>
    <rPh sb="13" eb="14">
      <t>リツ</t>
    </rPh>
    <phoneticPr fontId="2"/>
  </si>
  <si>
    <t>各号（３号は年齢別）における出現率を過去５年実績から推定し、推計人口に乗じた。</t>
    <rPh sb="0" eb="2">
      <t>カクゴウ</t>
    </rPh>
    <rPh sb="4" eb="5">
      <t>ゴウ</t>
    </rPh>
    <rPh sb="6" eb="9">
      <t>ネンレイベツ</t>
    </rPh>
    <rPh sb="14" eb="17">
      <t>シュツゲンリツ</t>
    </rPh>
    <rPh sb="18" eb="20">
      <t>カコ</t>
    </rPh>
    <rPh sb="21" eb="22">
      <t>ネン</t>
    </rPh>
    <rPh sb="22" eb="24">
      <t>ジッセキ</t>
    </rPh>
    <rPh sb="26" eb="28">
      <t>スイテイ</t>
    </rPh>
    <rPh sb="30" eb="32">
      <t>スイケイ</t>
    </rPh>
    <rPh sb="32" eb="34">
      <t>ジンコウ</t>
    </rPh>
    <rPh sb="35" eb="36">
      <t>ジョウ</t>
    </rPh>
    <phoneticPr fontId="2"/>
  </si>
  <si>
    <t>愛川町</t>
    <rPh sb="0" eb="3">
      <t>アイカワマチ</t>
    </rPh>
    <phoneticPr fontId="2"/>
  </si>
  <si>
    <t>民生部子育て支援課</t>
    <rPh sb="0" eb="2">
      <t>ミンセイ</t>
    </rPh>
    <rPh sb="2" eb="3">
      <t>ブ</t>
    </rPh>
    <rPh sb="3" eb="5">
      <t>コソダ</t>
    </rPh>
    <rPh sb="6" eb="8">
      <t>シエン</t>
    </rPh>
    <rPh sb="8" eb="9">
      <t>カ</t>
    </rPh>
    <phoneticPr fontId="2"/>
  </si>
  <si>
    <t>中村　久美子</t>
    <rPh sb="0" eb="1">
      <t>ナカ</t>
    </rPh>
    <rPh sb="1" eb="2">
      <t>ムラ</t>
    </rPh>
    <rPh sb="3" eb="6">
      <t>クミコ</t>
    </rPh>
    <phoneticPr fontId="2"/>
  </si>
  <si>
    <t>046-285-6932</t>
    <phoneticPr fontId="2"/>
  </si>
  <si>
    <t>　　　  0歳（３号）
         1歳（３号）
         2歳（３号）</t>
    <phoneticPr fontId="2"/>
  </si>
  <si>
    <t>年齢別人口（人）　×　申込率</t>
    <phoneticPr fontId="2"/>
  </si>
  <si>
    <t>申込率：令和６年度の実績値に直近３年間の伸び率を乗じた</t>
    <rPh sb="0" eb="3">
      <t>モウシコミリツ</t>
    </rPh>
    <rPh sb="4" eb="6">
      <t>レイワ</t>
    </rPh>
    <rPh sb="7" eb="9">
      <t>ネンド</t>
    </rPh>
    <rPh sb="10" eb="13">
      <t>ジッセキチ</t>
    </rPh>
    <rPh sb="14" eb="16">
      <t>チョッキン</t>
    </rPh>
    <rPh sb="17" eb="19">
      <t>ネンカン</t>
    </rPh>
    <rPh sb="20" eb="21">
      <t>ノ</t>
    </rPh>
    <rPh sb="22" eb="23">
      <t>リツ</t>
    </rPh>
    <rPh sb="24" eb="25">
      <t>ジョウ</t>
    </rPh>
    <phoneticPr fontId="2"/>
  </si>
  <si>
    <t>清川村</t>
    <rPh sb="0" eb="3">
      <t>キヨカワムラ</t>
    </rPh>
    <phoneticPr fontId="2"/>
  </si>
  <si>
    <t>子育て健康福祉課</t>
    <rPh sb="0" eb="2">
      <t>コソダ</t>
    </rPh>
    <rPh sb="3" eb="8">
      <t>ケンコウフクシカ</t>
    </rPh>
    <phoneticPr fontId="2"/>
  </si>
  <si>
    <t>井上美由紀</t>
    <rPh sb="0" eb="2">
      <t>イノウエ</t>
    </rPh>
    <rPh sb="2" eb="5">
      <t>ミユキ</t>
    </rPh>
    <phoneticPr fontId="2"/>
  </si>
  <si>
    <t>046-288-3861</t>
  </si>
  <si>
    <r>
      <t xml:space="preserve">幼児期の教育・保育の
需給計画
</t>
    </r>
    <r>
      <rPr>
        <sz val="14"/>
        <color theme="1"/>
        <rFont val="ＭＳ Ｐゴシック"/>
        <family val="3"/>
        <charset val="128"/>
        <scheme val="minor"/>
      </rPr>
      <t>【確保の内容の内訳表】</t>
    </r>
    <rPh sb="0" eb="3">
      <t>ヨウジキ</t>
    </rPh>
    <rPh sb="17" eb="19">
      <t>カクホ</t>
    </rPh>
    <rPh sb="20" eb="22">
      <t>ナイヨウ</t>
    </rPh>
    <rPh sb="23" eb="25">
      <t>ウチワケ</t>
    </rPh>
    <rPh sb="25" eb="26">
      <t>ヒョウ</t>
    </rPh>
    <phoneticPr fontId="2"/>
  </si>
  <si>
    <t>令和7年度計画値（4月1日）</t>
    <rPh sb="0" eb="2">
      <t>レイワ</t>
    </rPh>
    <rPh sb="3" eb="5">
      <t>ネンド</t>
    </rPh>
    <rPh sb="5" eb="7">
      <t>ケイカク</t>
    </rPh>
    <rPh sb="7" eb="8">
      <t>チ</t>
    </rPh>
    <rPh sb="10" eb="11">
      <t>ガツ</t>
    </rPh>
    <rPh sb="12" eb="13">
      <t>ニチ</t>
    </rPh>
    <phoneticPr fontId="2"/>
  </si>
  <si>
    <t>令和8年度計画値（4月1日）</t>
    <rPh sb="0" eb="2">
      <t>レイワ</t>
    </rPh>
    <rPh sb="3" eb="5">
      <t>ネンド</t>
    </rPh>
    <rPh sb="5" eb="7">
      <t>ケイカク</t>
    </rPh>
    <rPh sb="7" eb="8">
      <t>チ</t>
    </rPh>
    <rPh sb="10" eb="11">
      <t>ガツ</t>
    </rPh>
    <rPh sb="12" eb="13">
      <t>ニチ</t>
    </rPh>
    <phoneticPr fontId="2"/>
  </si>
  <si>
    <t>令和9年度計画値（4月1日）</t>
    <rPh sb="0" eb="2">
      <t>レイワ</t>
    </rPh>
    <rPh sb="3" eb="5">
      <t>ネンド</t>
    </rPh>
    <rPh sb="5" eb="7">
      <t>ケイカク</t>
    </rPh>
    <rPh sb="7" eb="8">
      <t>チ</t>
    </rPh>
    <rPh sb="10" eb="11">
      <t>ガツ</t>
    </rPh>
    <rPh sb="12" eb="13">
      <t>ニチ</t>
    </rPh>
    <phoneticPr fontId="2"/>
  </si>
  <si>
    <t>令和10年度計画値（4月1日）</t>
    <rPh sb="0" eb="2">
      <t>レイワ</t>
    </rPh>
    <rPh sb="4" eb="6">
      <t>ネンド</t>
    </rPh>
    <rPh sb="6" eb="8">
      <t>ケイカク</t>
    </rPh>
    <rPh sb="8" eb="9">
      <t>チ</t>
    </rPh>
    <rPh sb="11" eb="12">
      <t>ガツ</t>
    </rPh>
    <rPh sb="13" eb="14">
      <t>ニチ</t>
    </rPh>
    <phoneticPr fontId="2"/>
  </si>
  <si>
    <t>令和11年度計画値（4月1日）</t>
    <rPh sb="0" eb="2">
      <t>レイワ</t>
    </rPh>
    <rPh sb="4" eb="6">
      <t>ネンド</t>
    </rPh>
    <rPh sb="6" eb="8">
      <t>ケイカク</t>
    </rPh>
    <rPh sb="8" eb="9">
      <t>チ</t>
    </rPh>
    <rPh sb="11" eb="12">
      <t>ガツ</t>
    </rPh>
    <rPh sb="13" eb="14">
      <t>ニチ</t>
    </rPh>
    <phoneticPr fontId="2"/>
  </si>
  <si>
    <t>１歳</t>
    <rPh sb="1" eb="2">
      <t>サイ</t>
    </rPh>
    <phoneticPr fontId="2"/>
  </si>
  <si>
    <t>①特定教育・保育施設</t>
    <rPh sb="1" eb="3">
      <t>トクテイ</t>
    </rPh>
    <rPh sb="3" eb="5">
      <t>キョウイク</t>
    </rPh>
    <rPh sb="6" eb="8">
      <t>ホイク</t>
    </rPh>
    <rPh sb="8" eb="10">
      <t>シセツ</t>
    </rPh>
    <phoneticPr fontId="2"/>
  </si>
  <si>
    <t>認定こども園
（幼保連携型）</t>
    <rPh sb="0" eb="2">
      <t>ニンテイ</t>
    </rPh>
    <rPh sb="5" eb="6">
      <t>エン</t>
    </rPh>
    <rPh sb="8" eb="9">
      <t>ヨウ</t>
    </rPh>
    <rPh sb="9" eb="10">
      <t>ホ</t>
    </rPh>
    <rPh sb="10" eb="12">
      <t>レンケイ</t>
    </rPh>
    <rPh sb="12" eb="13">
      <t>ガタ</t>
    </rPh>
    <phoneticPr fontId="2"/>
  </si>
  <si>
    <t>認定こども園
（幼稚園型）</t>
    <rPh sb="0" eb="2">
      <t>ニンテイ</t>
    </rPh>
    <rPh sb="5" eb="6">
      <t>エン</t>
    </rPh>
    <rPh sb="8" eb="11">
      <t>ヨウチエン</t>
    </rPh>
    <rPh sb="11" eb="12">
      <t>ガタ</t>
    </rPh>
    <phoneticPr fontId="2"/>
  </si>
  <si>
    <t>認定こども園
（保育所型）</t>
    <rPh sb="0" eb="2">
      <t>ニンテイ</t>
    </rPh>
    <rPh sb="5" eb="6">
      <t>エン</t>
    </rPh>
    <rPh sb="8" eb="10">
      <t>ホイク</t>
    </rPh>
    <rPh sb="10" eb="11">
      <t>ショ</t>
    </rPh>
    <rPh sb="11" eb="12">
      <t>ガタ</t>
    </rPh>
    <phoneticPr fontId="2"/>
  </si>
  <si>
    <t>認定こども園
（地方裁量型）</t>
    <rPh sb="0" eb="2">
      <t>ニンテイ</t>
    </rPh>
    <rPh sb="5" eb="6">
      <t>エン</t>
    </rPh>
    <rPh sb="8" eb="10">
      <t>チホウ</t>
    </rPh>
    <rPh sb="10" eb="12">
      <t>サイリョウ</t>
    </rPh>
    <rPh sb="12" eb="13">
      <t>ガタ</t>
    </rPh>
    <phoneticPr fontId="2"/>
  </si>
  <si>
    <t>認可保育所</t>
    <rPh sb="0" eb="2">
      <t>ニンカ</t>
    </rPh>
    <rPh sb="2" eb="4">
      <t>ホイク</t>
    </rPh>
    <rPh sb="4" eb="5">
      <t>ショ</t>
    </rPh>
    <phoneticPr fontId="2"/>
  </si>
  <si>
    <r>
      <t xml:space="preserve">施設型給付対象幼稚園
</t>
    </r>
    <r>
      <rPr>
        <sz val="11"/>
        <rFont val="ＭＳ Ｐゴシック"/>
        <family val="3"/>
        <charset val="128"/>
        <scheme val="minor"/>
      </rPr>
      <t>※⑤を除く</t>
    </r>
    <rPh sb="0" eb="2">
      <t>シセツ</t>
    </rPh>
    <rPh sb="2" eb="3">
      <t>ガタ</t>
    </rPh>
    <rPh sb="3" eb="5">
      <t>キュウフ</t>
    </rPh>
    <rPh sb="5" eb="7">
      <t>タイショウ</t>
    </rPh>
    <rPh sb="7" eb="10">
      <t>ヨウチエン</t>
    </rPh>
    <rPh sb="14" eb="15">
      <t>ノゾ</t>
    </rPh>
    <phoneticPr fontId="2"/>
  </si>
  <si>
    <t>小計</t>
    <rPh sb="0" eb="1">
      <t>ショウ</t>
    </rPh>
    <rPh sb="1" eb="2">
      <t>ケイ</t>
    </rPh>
    <phoneticPr fontId="2"/>
  </si>
  <si>
    <r>
      <t xml:space="preserve">②確認を受けない幼稚園
</t>
    </r>
    <r>
      <rPr>
        <sz val="11"/>
        <rFont val="ＭＳ Ｐゴシック"/>
        <family val="3"/>
        <charset val="128"/>
        <scheme val="minor"/>
      </rPr>
      <t>※⑤を除く</t>
    </r>
    <rPh sb="1" eb="3">
      <t>カクニン</t>
    </rPh>
    <rPh sb="4" eb="5">
      <t>ウ</t>
    </rPh>
    <rPh sb="8" eb="11">
      <t>ヨウチエン</t>
    </rPh>
    <rPh sb="15" eb="16">
      <t>ノゾ</t>
    </rPh>
    <phoneticPr fontId="2"/>
  </si>
  <si>
    <t>③特定地域型保育事業</t>
    <rPh sb="1" eb="3">
      <t>トクテイ</t>
    </rPh>
    <rPh sb="3" eb="6">
      <t>チイキガタ</t>
    </rPh>
    <rPh sb="6" eb="8">
      <t>ホイク</t>
    </rPh>
    <rPh sb="8" eb="10">
      <t>ジギョウ</t>
    </rPh>
    <phoneticPr fontId="2"/>
  </si>
  <si>
    <t>小規模保育事業
（Ａ型）　※</t>
    <rPh sb="0" eb="3">
      <t>ショウキボ</t>
    </rPh>
    <rPh sb="3" eb="5">
      <t>ホイク</t>
    </rPh>
    <rPh sb="5" eb="7">
      <t>ジギョウ</t>
    </rPh>
    <rPh sb="10" eb="11">
      <t>ガタ</t>
    </rPh>
    <phoneticPr fontId="2"/>
  </si>
  <si>
    <t>小規模保育事業
（Ｂ型）　※</t>
    <rPh sb="0" eb="3">
      <t>ショウキボ</t>
    </rPh>
    <rPh sb="3" eb="5">
      <t>ホイク</t>
    </rPh>
    <rPh sb="5" eb="7">
      <t>ジギョウ</t>
    </rPh>
    <rPh sb="10" eb="11">
      <t>ガタ</t>
    </rPh>
    <phoneticPr fontId="2"/>
  </si>
  <si>
    <t>小規模保育事業
（Ｃ型）　※</t>
    <rPh sb="0" eb="3">
      <t>ショウキボ</t>
    </rPh>
    <rPh sb="3" eb="5">
      <t>ホイク</t>
    </rPh>
    <rPh sb="5" eb="7">
      <t>ジギョウ</t>
    </rPh>
    <rPh sb="10" eb="11">
      <t>ガタ</t>
    </rPh>
    <phoneticPr fontId="2"/>
  </si>
  <si>
    <t>家庭的保育事業</t>
    <rPh sb="0" eb="3">
      <t>カテイテキ</t>
    </rPh>
    <rPh sb="3" eb="5">
      <t>ホイク</t>
    </rPh>
    <rPh sb="5" eb="7">
      <t>ジギョウ</t>
    </rPh>
    <phoneticPr fontId="2"/>
  </si>
  <si>
    <t>居宅訪問型保育事業</t>
    <rPh sb="0" eb="2">
      <t>キョタク</t>
    </rPh>
    <rPh sb="2" eb="4">
      <t>ホウモン</t>
    </rPh>
    <rPh sb="4" eb="5">
      <t>ガタ</t>
    </rPh>
    <rPh sb="5" eb="7">
      <t>ホイク</t>
    </rPh>
    <rPh sb="7" eb="9">
      <t>ジギョウ</t>
    </rPh>
    <phoneticPr fontId="2"/>
  </si>
  <si>
    <t>事業所内保育事業
（定員20人以上）</t>
  </si>
  <si>
    <t>事業所内保育事業
（小規模Ａ型基準）</t>
  </si>
  <si>
    <t>事業所内保育事業
（小規模Ｂ型基準）</t>
  </si>
  <si>
    <t>④認可外保育施設</t>
    <rPh sb="1" eb="3">
      <t>ニンカ</t>
    </rPh>
    <rPh sb="3" eb="4">
      <t>ガイ</t>
    </rPh>
    <rPh sb="4" eb="6">
      <t>ホイク</t>
    </rPh>
    <rPh sb="6" eb="8">
      <t>シセツ</t>
    </rPh>
    <phoneticPr fontId="2"/>
  </si>
  <si>
    <t>⑤幼稚園及び預かり保育
（長時間・通年）</t>
    <rPh sb="1" eb="4">
      <t>ヨウチエン</t>
    </rPh>
    <rPh sb="4" eb="5">
      <t>オヨ</t>
    </rPh>
    <rPh sb="13" eb="16">
      <t>チョウジカン</t>
    </rPh>
    <rPh sb="17" eb="19">
      <t>ツウネン</t>
    </rPh>
    <phoneticPr fontId="2"/>
  </si>
  <si>
    <t>⑥企業主導型保育施設
　（地域枠）</t>
    <rPh sb="1" eb="3">
      <t>キギョウ</t>
    </rPh>
    <rPh sb="3" eb="6">
      <t>シュドウガタ</t>
    </rPh>
    <rPh sb="6" eb="8">
      <t>ホイク</t>
    </rPh>
    <rPh sb="8" eb="10">
      <t>シセツ</t>
    </rPh>
    <rPh sb="13" eb="15">
      <t>チイキ</t>
    </rPh>
    <rPh sb="15" eb="16">
      <t>ワク</t>
    </rPh>
    <phoneticPr fontId="2"/>
  </si>
  <si>
    <t>⑥幼稚園接続保育</t>
    <rPh sb="1" eb="4">
      <t>ヨウチエン</t>
    </rPh>
    <rPh sb="4" eb="6">
      <t>セツゾク</t>
    </rPh>
    <rPh sb="6" eb="8">
      <t>ホイク</t>
    </rPh>
    <phoneticPr fontId="2"/>
  </si>
  <si>
    <t>※　小規模保育事業は、国家
　戦略特区小規模保育事業の
　場合のみ２号にも入力可能</t>
    <rPh sb="2" eb="5">
      <t>ショウキボ</t>
    </rPh>
    <rPh sb="5" eb="7">
      <t>ホイク</t>
    </rPh>
    <rPh sb="7" eb="9">
      <t>ジギョウ</t>
    </rPh>
    <rPh sb="11" eb="13">
      <t>コッカ</t>
    </rPh>
    <rPh sb="15" eb="17">
      <t>センリャク</t>
    </rPh>
    <rPh sb="17" eb="19">
      <t>トック</t>
    </rPh>
    <rPh sb="19" eb="22">
      <t>ショウキボ</t>
    </rPh>
    <rPh sb="22" eb="24">
      <t>ホイク</t>
    </rPh>
    <rPh sb="24" eb="26">
      <t>ジギョウ</t>
    </rPh>
    <rPh sb="29" eb="31">
      <t>バアイ</t>
    </rPh>
    <rPh sb="34" eb="35">
      <t>ゴウ</t>
    </rPh>
    <rPh sb="37" eb="39">
      <t>ニュウリョク</t>
    </rPh>
    <rPh sb="39" eb="41">
      <t>カノウ</t>
    </rPh>
    <phoneticPr fontId="2"/>
  </si>
  <si>
    <t>事業所内保育事業
（定員20人以上）</t>
    <phoneticPr fontId="2"/>
  </si>
  <si>
    <t>事業所内保育事業
（小規模Ａ型基準）</t>
    <phoneticPr fontId="2"/>
  </si>
  <si>
    <t>事業所内保育事業
（小規模Ｂ型基準）</t>
    <phoneticPr fontId="2"/>
  </si>
  <si>
    <t>広域利用分</t>
    <rPh sb="0" eb="2">
      <t>コウイキ</t>
    </rPh>
    <rPh sb="2" eb="5">
      <t>リヨウブン</t>
    </rPh>
    <phoneticPr fontId="2"/>
  </si>
  <si>
    <t>⑤幼稚園及び預かり保育
（長時間・通年）</t>
    <rPh sb="1" eb="3">
      <t>トクテイ</t>
    </rPh>
    <rPh sb="3" eb="5">
      <t>キョウイク</t>
    </rPh>
    <rPh sb="6" eb="8">
      <t>ホイク</t>
    </rPh>
    <rPh sb="8" eb="10">
      <t>シセツ</t>
    </rPh>
    <phoneticPr fontId="2"/>
  </si>
  <si>
    <t>【相模原市】</t>
    <rPh sb="1" eb="4">
      <t>サガミハラ</t>
    </rPh>
    <rPh sb="4" eb="5">
      <t>シ</t>
    </rPh>
    <phoneticPr fontId="2"/>
  </si>
  <si>
    <t>【横須賀市】</t>
    <rPh sb="1" eb="4">
      <t>ヨコスカ</t>
    </rPh>
    <rPh sb="4" eb="5">
      <t>シ</t>
    </rPh>
    <phoneticPr fontId="2"/>
  </si>
  <si>
    <t>【平塚市】</t>
    <rPh sb="1" eb="4">
      <t>ヒラツカシ</t>
    </rPh>
    <rPh sb="3" eb="4">
      <t>シ</t>
    </rPh>
    <phoneticPr fontId="2"/>
  </si>
  <si>
    <t>【小田原市】</t>
    <rPh sb="1" eb="4">
      <t>オダワラ</t>
    </rPh>
    <rPh sb="4" eb="5">
      <t>シ</t>
    </rPh>
    <phoneticPr fontId="2"/>
  </si>
  <si>
    <t>【藤沢市】</t>
    <rPh sb="1" eb="3">
      <t>フジサワ</t>
    </rPh>
    <rPh sb="3" eb="4">
      <t>シ</t>
    </rPh>
    <phoneticPr fontId="2"/>
  </si>
  <si>
    <t>【鎌倉市】</t>
    <rPh sb="1" eb="3">
      <t>カマクラ</t>
    </rPh>
    <rPh sb="3" eb="4">
      <t>シ</t>
    </rPh>
    <phoneticPr fontId="2"/>
  </si>
  <si>
    <t>【茅ヶ崎市】</t>
    <rPh sb="1" eb="4">
      <t>チガサキ</t>
    </rPh>
    <rPh sb="4" eb="5">
      <t>シ</t>
    </rPh>
    <phoneticPr fontId="2"/>
  </si>
  <si>
    <t>【逗子市】</t>
    <rPh sb="1" eb="3">
      <t>ズシ</t>
    </rPh>
    <rPh sb="3" eb="4">
      <t>シ</t>
    </rPh>
    <phoneticPr fontId="2"/>
  </si>
  <si>
    <t>【三浦市】</t>
    <rPh sb="1" eb="3">
      <t>ミウラ</t>
    </rPh>
    <rPh sb="3" eb="4">
      <t>シ</t>
    </rPh>
    <phoneticPr fontId="2"/>
  </si>
  <si>
    <t>【秦野市】</t>
    <rPh sb="1" eb="3">
      <t>ハダノ</t>
    </rPh>
    <rPh sb="3" eb="4">
      <t>シ</t>
    </rPh>
    <phoneticPr fontId="2"/>
  </si>
  <si>
    <t>【厚木市】</t>
    <rPh sb="1" eb="3">
      <t>アツギ</t>
    </rPh>
    <rPh sb="3" eb="4">
      <t>シ</t>
    </rPh>
    <phoneticPr fontId="2"/>
  </si>
  <si>
    <t>【大和市】</t>
    <rPh sb="1" eb="3">
      <t>ヤマト</t>
    </rPh>
    <rPh sb="3" eb="4">
      <t>シ</t>
    </rPh>
    <phoneticPr fontId="2"/>
  </si>
  <si>
    <t>【伊勢原市】</t>
    <rPh sb="1" eb="4">
      <t>イセハラ</t>
    </rPh>
    <rPh sb="4" eb="5">
      <t>シ</t>
    </rPh>
    <phoneticPr fontId="2"/>
  </si>
  <si>
    <t>【葉山町】</t>
    <rPh sb="1" eb="4">
      <t>ハヤママチ</t>
    </rPh>
    <phoneticPr fontId="2"/>
  </si>
  <si>
    <t>【綾瀬市】</t>
    <rPh sb="1" eb="3">
      <t>アヤセ</t>
    </rPh>
    <rPh sb="3" eb="4">
      <t>シ</t>
    </rPh>
    <phoneticPr fontId="2"/>
  </si>
  <si>
    <t>【南足柄市】</t>
    <rPh sb="1" eb="4">
      <t>ミナミアシガラ</t>
    </rPh>
    <rPh sb="4" eb="5">
      <t>シ</t>
    </rPh>
    <phoneticPr fontId="2"/>
  </si>
  <si>
    <t>【座間市】</t>
    <rPh sb="1" eb="3">
      <t>ザマ</t>
    </rPh>
    <rPh sb="3" eb="4">
      <t>シ</t>
    </rPh>
    <phoneticPr fontId="2"/>
  </si>
  <si>
    <t>【海老名市】</t>
    <rPh sb="1" eb="4">
      <t>エビナ</t>
    </rPh>
    <rPh sb="4" eb="5">
      <t>シ</t>
    </rPh>
    <phoneticPr fontId="2"/>
  </si>
  <si>
    <t>【寒川町】</t>
    <rPh sb="1" eb="4">
      <t>サムカワマチ</t>
    </rPh>
    <phoneticPr fontId="2"/>
  </si>
  <si>
    <t>【大磯町】</t>
    <rPh sb="1" eb="4">
      <t>オオイソマチ</t>
    </rPh>
    <phoneticPr fontId="2"/>
  </si>
  <si>
    <t>【中井町】</t>
    <rPh sb="1" eb="4">
      <t>ナカイマチ</t>
    </rPh>
    <phoneticPr fontId="2"/>
  </si>
  <si>
    <t>【二宮町】</t>
    <rPh sb="1" eb="4">
      <t>ニノミヤマチ</t>
    </rPh>
    <phoneticPr fontId="2"/>
  </si>
  <si>
    <t>【大井町】</t>
    <rPh sb="1" eb="4">
      <t>オオイマチ</t>
    </rPh>
    <phoneticPr fontId="2"/>
  </si>
  <si>
    <t>【松田町】</t>
    <rPh sb="1" eb="4">
      <t>マツダマチ</t>
    </rPh>
    <phoneticPr fontId="2"/>
  </si>
  <si>
    <t>【山北町】</t>
    <rPh sb="1" eb="4">
      <t>ヤマキタマチ</t>
    </rPh>
    <phoneticPr fontId="2"/>
  </si>
  <si>
    <t>【開成町】</t>
    <rPh sb="1" eb="4">
      <t>カイセイマチ</t>
    </rPh>
    <phoneticPr fontId="2"/>
  </si>
  <si>
    <t>【箱根町】</t>
    <rPh sb="1" eb="4">
      <t>ハコネマチ</t>
    </rPh>
    <phoneticPr fontId="2"/>
  </si>
  <si>
    <t>【真鶴町】</t>
    <rPh sb="1" eb="3">
      <t>マナヅル</t>
    </rPh>
    <rPh sb="3" eb="4">
      <t>マチ</t>
    </rPh>
    <phoneticPr fontId="2"/>
  </si>
  <si>
    <t>【湯河原町】</t>
    <rPh sb="1" eb="5">
      <t>ユガワラマチ</t>
    </rPh>
    <phoneticPr fontId="2"/>
  </si>
  <si>
    <t>【愛川町】</t>
    <rPh sb="1" eb="4">
      <t>アイカワマチ</t>
    </rPh>
    <phoneticPr fontId="2"/>
  </si>
  <si>
    <t>【清川村】</t>
    <rPh sb="1" eb="4">
      <t>キヨカワムラ</t>
    </rPh>
    <phoneticPr fontId="2"/>
  </si>
  <si>
    <t>【全体】</t>
    <rPh sb="1" eb="3">
      <t>ゼンタイ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</si>
</sst>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 &quot;#,##0"/>
    <numFmt numFmtId="177" formatCode="\ #,##0_ ;&quot;▲&quot;#,##0_ ;\-_ "/>
    <numFmt numFmtId="178" formatCode="0.0%"/>
    <numFmt numFmtId="179" formatCode="#,##0_ "/>
    <numFmt numFmtId="180" formatCode="#,##0_);[Red]\(#,##0\)"/>
  </numFmts>
  <fonts count="35">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11"/>
      <color theme="1"/>
      <name val="ＭＳ Ｐゴシック"/>
      <family val="2"/>
      <scheme val="minor"/>
    </font>
    <font>
      <sz val="16"/>
      <color theme="1"/>
      <name val="ＭＳ Ｐゴシック"/>
      <family val="3"/>
      <charset val="128"/>
    </font>
    <font>
      <sz val="10.5"/>
      <color theme="1"/>
      <name val="ＭＳ Ｐゴシック"/>
      <family val="3"/>
      <charset val="128"/>
    </font>
    <font>
      <sz val="10"/>
      <color theme="1"/>
      <name val="ＭＳ Ｐゴシック"/>
      <family val="3"/>
      <charset val="128"/>
    </font>
    <font>
      <sz val="11"/>
      <color theme="1"/>
      <name val="ＭＳ Ｐゴシック"/>
      <family val="3"/>
      <charset val="128"/>
    </font>
    <font>
      <sz val="12"/>
      <color theme="1"/>
      <name val="ＭＳ Ｐゴシック"/>
      <family val="3"/>
      <charset val="128"/>
    </font>
    <font>
      <sz val="9"/>
      <color theme="1"/>
      <name val="ＭＳ Ｐゴシック"/>
      <family val="3"/>
      <charset val="128"/>
      <scheme val="minor"/>
    </font>
    <font>
      <sz val="15"/>
      <color theme="1"/>
      <name val="HG丸ｺﾞｼｯｸM-PRO"/>
      <family val="3"/>
      <charset val="128"/>
    </font>
    <font>
      <sz val="9"/>
      <color theme="1"/>
      <name val="ＭＳ ゴシック"/>
      <family val="3"/>
      <charset val="128"/>
    </font>
    <font>
      <sz val="12"/>
      <color theme="1"/>
      <name val="ＭＳ Ｐゴシック"/>
      <family val="2"/>
      <charset val="128"/>
      <scheme val="minor"/>
    </font>
    <font>
      <sz val="12"/>
      <color theme="1"/>
      <name val="ＭＳ Ｐゴシック"/>
      <family val="3"/>
      <charset val="128"/>
      <scheme val="minor"/>
    </font>
    <font>
      <sz val="11"/>
      <color theme="1"/>
      <name val="ＭＳ Ｐ明朝"/>
      <family val="1"/>
      <charset val="128"/>
    </font>
    <font>
      <sz val="11"/>
      <name val="ＭＳ Ｐ明朝"/>
      <family val="1"/>
      <charset val="128"/>
    </font>
    <font>
      <sz val="9"/>
      <name val="ＭＳ Ｐ明朝"/>
      <family val="1"/>
      <charset val="128"/>
    </font>
    <font>
      <sz val="11"/>
      <color theme="1"/>
      <name val="ＭＳ ゴシック"/>
      <family val="3"/>
      <charset val="128"/>
    </font>
    <font>
      <sz val="11"/>
      <color rgb="FFFF0000"/>
      <name val="ＭＳ ゴシック"/>
      <family val="3"/>
      <charset val="128"/>
    </font>
    <font>
      <sz val="11"/>
      <color rgb="FFFF0000"/>
      <name val="ＭＳ Ｐ明朝"/>
      <family val="1"/>
      <charset val="128"/>
    </font>
    <font>
      <sz val="11"/>
      <color theme="1"/>
      <name val="ＭＳ 明朝"/>
      <family val="1"/>
      <charset val="128"/>
    </font>
    <font>
      <sz val="11"/>
      <color rgb="FF0070C0"/>
      <name val="ＭＳ Ｐ明朝"/>
      <family val="1"/>
      <charset val="128"/>
    </font>
    <font>
      <sz val="11"/>
      <color rgb="FF0070C0"/>
      <name val="ＭＳ Ｐゴシック"/>
      <family val="2"/>
      <charset val="128"/>
      <scheme val="minor"/>
    </font>
    <font>
      <b/>
      <sz val="9"/>
      <color indexed="81"/>
      <name val="MS P ゴシック"/>
      <family val="3"/>
      <charset val="128"/>
    </font>
    <font>
      <sz val="11"/>
      <name val="ＭＳ Ｐゴシック"/>
      <family val="2"/>
      <charset val="128"/>
      <scheme val="minor"/>
    </font>
    <font>
      <sz val="11"/>
      <name val="ＭＳ ゴシック"/>
      <family val="3"/>
      <charset val="128"/>
    </font>
    <font>
      <sz val="16"/>
      <color theme="1"/>
      <name val="ＭＳ Ｐゴシック"/>
      <family val="2"/>
      <charset val="128"/>
      <scheme val="minor"/>
    </font>
    <font>
      <sz val="14"/>
      <color theme="1"/>
      <name val="ＭＳ Ｐゴシック"/>
      <family val="3"/>
      <charset val="128"/>
      <scheme val="minor"/>
    </font>
    <font>
      <sz val="11"/>
      <name val="ＭＳ Ｐゴシック"/>
      <family val="3"/>
      <charset val="128"/>
      <scheme val="minor"/>
    </font>
    <font>
      <sz val="12"/>
      <name val="ＭＳ Ｐゴシック"/>
      <family val="2"/>
      <charset val="128"/>
      <scheme val="minor"/>
    </font>
    <font>
      <sz val="12"/>
      <name val="ＭＳ Ｐゴシック"/>
      <family val="3"/>
      <charset val="128"/>
      <scheme val="minor"/>
    </font>
    <font>
      <sz val="12"/>
      <color rgb="FFFF0000"/>
      <name val="ＭＳ Ｐゴシック"/>
      <family val="3"/>
      <charset val="128"/>
      <scheme val="minor"/>
    </font>
    <font>
      <sz val="12"/>
      <color indexed="81"/>
      <name val="MS P ゴシック"/>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8" tint="0.59999389629810485"/>
        <bgColor indexed="64"/>
      </patternFill>
    </fill>
    <fill>
      <patternFill patternType="solid">
        <fgColor theme="8" tint="0.59996337778862885"/>
        <bgColor indexed="64"/>
      </patternFill>
    </fill>
    <fill>
      <patternFill patternType="solid">
        <fgColor theme="0" tint="-0.14999847407452621"/>
        <bgColor indexed="64"/>
      </patternFill>
    </fill>
    <fill>
      <patternFill patternType="solid">
        <fgColor rgb="FFFF0000"/>
        <bgColor indexed="64"/>
      </patternFill>
    </fill>
  </fills>
  <borders count="197">
    <border>
      <left/>
      <right/>
      <top/>
      <bottom/>
      <diagonal/>
    </border>
    <border>
      <left style="medium">
        <color auto="1"/>
      </left>
      <right/>
      <top style="medium">
        <color auto="1"/>
      </top>
      <bottom/>
      <diagonal/>
    </border>
    <border>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right style="thin">
        <color indexed="64"/>
      </right>
      <top/>
      <bottom/>
      <diagonal/>
    </border>
    <border>
      <left style="thin">
        <color auto="1"/>
      </left>
      <right style="hair">
        <color auto="1"/>
      </right>
      <top style="thin">
        <color auto="1"/>
      </top>
      <bottom style="medium">
        <color auto="1"/>
      </bottom>
      <diagonal/>
    </border>
    <border>
      <left style="hair">
        <color auto="1"/>
      </left>
      <right style="thin">
        <color auto="1"/>
      </right>
      <top style="thin">
        <color auto="1"/>
      </top>
      <bottom style="medium">
        <color auto="1"/>
      </bottom>
      <diagonal/>
    </border>
    <border>
      <left/>
      <right style="thin">
        <color indexed="64"/>
      </right>
      <top/>
      <bottom style="medium">
        <color auto="1"/>
      </bottom>
      <diagonal/>
    </border>
    <border>
      <left style="thin">
        <color auto="1"/>
      </left>
      <right style="medium">
        <color auto="1"/>
      </right>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hair">
        <color auto="1"/>
      </left>
      <right style="thin">
        <color auto="1"/>
      </right>
      <top/>
      <bottom/>
      <diagonal/>
    </border>
    <border>
      <left style="thin">
        <color auto="1"/>
      </left>
      <right style="medium">
        <color auto="1"/>
      </right>
      <top/>
      <bottom/>
      <diagonal/>
    </border>
    <border>
      <left style="thin">
        <color auto="1"/>
      </left>
      <right style="medium">
        <color auto="1"/>
      </right>
      <top style="medium">
        <color auto="1"/>
      </top>
      <bottom style="dotted">
        <color auto="1"/>
      </bottom>
      <diagonal/>
    </border>
    <border>
      <left/>
      <right style="thin">
        <color indexed="64"/>
      </right>
      <top style="medium">
        <color auto="1"/>
      </top>
      <bottom style="dotted">
        <color auto="1"/>
      </bottom>
      <diagonal/>
    </border>
    <border>
      <left style="thin">
        <color auto="1"/>
      </left>
      <right style="hair">
        <color auto="1"/>
      </right>
      <top style="medium">
        <color auto="1"/>
      </top>
      <bottom style="dotted">
        <color auto="1"/>
      </bottom>
      <diagonal/>
    </border>
    <border>
      <left style="hair">
        <color auto="1"/>
      </left>
      <right style="thin">
        <color auto="1"/>
      </right>
      <top style="medium">
        <color auto="1"/>
      </top>
      <bottom style="dotted">
        <color auto="1"/>
      </bottom>
      <diagonal/>
    </border>
    <border>
      <left style="thin">
        <color auto="1"/>
      </left>
      <right style="medium">
        <color auto="1"/>
      </right>
      <top style="thin">
        <color auto="1"/>
      </top>
      <bottom style="dotted">
        <color indexed="64"/>
      </bottom>
      <diagonal/>
    </border>
    <border>
      <left/>
      <right style="thin">
        <color auto="1"/>
      </right>
      <top style="thin">
        <color auto="1"/>
      </top>
      <bottom style="dotted">
        <color indexed="64"/>
      </bottom>
      <diagonal/>
    </border>
    <border>
      <left style="thin">
        <color auto="1"/>
      </left>
      <right style="hair">
        <color auto="1"/>
      </right>
      <top style="thin">
        <color auto="1"/>
      </top>
      <bottom style="dotted">
        <color indexed="64"/>
      </bottom>
      <diagonal/>
    </border>
    <border>
      <left style="hair">
        <color auto="1"/>
      </left>
      <right style="thin">
        <color auto="1"/>
      </right>
      <top style="thin">
        <color auto="1"/>
      </top>
      <bottom style="dotted">
        <color indexed="64"/>
      </bottom>
      <diagonal/>
    </border>
    <border>
      <left style="medium">
        <color auto="1"/>
      </left>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indexed="64"/>
      </right>
      <top style="medium">
        <color auto="1"/>
      </top>
      <bottom style="thin">
        <color indexed="64"/>
      </bottom>
      <diagonal/>
    </border>
    <border>
      <left style="medium">
        <color auto="1"/>
      </left>
      <right/>
      <top style="thin">
        <color indexed="64"/>
      </top>
      <bottom/>
      <diagonal/>
    </border>
    <border>
      <left style="medium">
        <color auto="1"/>
      </left>
      <right style="thin">
        <color auto="1"/>
      </right>
      <top style="medium">
        <color auto="1"/>
      </top>
      <bottom style="medium">
        <color auto="1"/>
      </bottom>
      <diagonal/>
    </border>
    <border>
      <left style="thin">
        <color auto="1"/>
      </left>
      <right/>
      <top style="medium">
        <color auto="1"/>
      </top>
      <bottom style="thin">
        <color indexed="64"/>
      </bottom>
      <diagonal/>
    </border>
    <border>
      <left/>
      <right/>
      <top style="medium">
        <color auto="1"/>
      </top>
      <bottom style="thin">
        <color indexed="64"/>
      </bottom>
      <diagonal/>
    </border>
    <border>
      <left style="thin">
        <color auto="1"/>
      </left>
      <right style="thin">
        <color auto="1"/>
      </right>
      <top/>
      <bottom/>
      <diagonal/>
    </border>
    <border>
      <left style="medium">
        <color auto="1"/>
      </left>
      <right/>
      <top style="medium">
        <color auto="1"/>
      </top>
      <bottom style="dotted">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thin">
        <color auto="1"/>
      </left>
      <right style="hair">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right style="thin">
        <color auto="1"/>
      </right>
      <top style="medium">
        <color auto="1"/>
      </top>
      <bottom style="thin">
        <color auto="1"/>
      </bottom>
      <diagonal/>
    </border>
    <border>
      <left style="medium">
        <color auto="1"/>
      </left>
      <right style="thin">
        <color auto="1"/>
      </right>
      <top style="thin">
        <color indexed="64"/>
      </top>
      <bottom/>
      <diagonal/>
    </border>
    <border>
      <left style="medium">
        <color auto="1"/>
      </left>
      <right style="thin">
        <color auto="1"/>
      </right>
      <top/>
      <bottom style="medium">
        <color auto="1"/>
      </bottom>
      <diagonal/>
    </border>
    <border>
      <left style="medium">
        <color auto="1"/>
      </left>
      <right/>
      <top style="medium">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medium">
        <color auto="1"/>
      </top>
      <bottom style="dotted">
        <color auto="1"/>
      </bottom>
      <diagonal/>
    </border>
    <border>
      <left/>
      <right/>
      <top style="thin">
        <color auto="1"/>
      </top>
      <bottom style="dotted">
        <color indexed="64"/>
      </bottom>
      <diagonal/>
    </border>
    <border diagonalUp="1">
      <left style="medium">
        <color auto="1"/>
      </left>
      <right style="thin">
        <color indexed="64"/>
      </right>
      <top style="thin">
        <color auto="1"/>
      </top>
      <bottom style="thin">
        <color auto="1"/>
      </bottom>
      <diagonal style="thin">
        <color auto="1"/>
      </diagonal>
    </border>
    <border diagonalUp="1">
      <left style="medium">
        <color auto="1"/>
      </left>
      <right style="thin">
        <color indexed="64"/>
      </right>
      <top style="thin">
        <color auto="1"/>
      </top>
      <bottom style="dotted">
        <color indexed="64"/>
      </bottom>
      <diagonal style="thin">
        <color auto="1"/>
      </diagonal>
    </border>
    <border diagonalUp="1">
      <left style="thin">
        <color indexed="64"/>
      </left>
      <right style="thin">
        <color indexed="64"/>
      </right>
      <top style="thin">
        <color indexed="64"/>
      </top>
      <bottom style="thin">
        <color auto="1"/>
      </bottom>
      <diagonal style="thin">
        <color indexed="64"/>
      </diagonal>
    </border>
    <border diagonalUp="1">
      <left style="thin">
        <color auto="1"/>
      </left>
      <right style="hair">
        <color auto="1"/>
      </right>
      <top style="thin">
        <color indexed="64"/>
      </top>
      <bottom style="thin">
        <color auto="1"/>
      </bottom>
      <diagonal style="thin">
        <color indexed="64"/>
      </diagonal>
    </border>
    <border diagonalUp="1">
      <left style="hair">
        <color auto="1"/>
      </left>
      <right style="thin">
        <color auto="1"/>
      </right>
      <top style="thin">
        <color indexed="64"/>
      </top>
      <bottom style="thin">
        <color auto="1"/>
      </bottom>
      <diagonal style="thin">
        <color indexed="64"/>
      </diagonal>
    </border>
    <border diagonalUp="1">
      <left/>
      <right style="thin">
        <color auto="1"/>
      </right>
      <top style="thin">
        <color indexed="64"/>
      </top>
      <bottom style="thin">
        <color auto="1"/>
      </bottom>
      <diagonal style="thin">
        <color indexed="64"/>
      </diagonal>
    </border>
    <border>
      <left/>
      <right style="medium">
        <color auto="1"/>
      </right>
      <top style="medium">
        <color auto="1"/>
      </top>
      <bottom/>
      <diagonal/>
    </border>
    <border>
      <left style="medium">
        <color auto="1"/>
      </left>
      <right style="thin">
        <color auto="1"/>
      </right>
      <top style="medium">
        <color auto="1"/>
      </top>
      <bottom/>
      <diagonal/>
    </border>
    <border>
      <left style="thin">
        <color auto="1"/>
      </left>
      <right/>
      <top style="thin">
        <color auto="1"/>
      </top>
      <bottom style="medium">
        <color auto="1"/>
      </bottom>
      <diagonal/>
    </border>
    <border>
      <left style="thin">
        <color auto="1"/>
      </left>
      <right/>
      <top/>
      <bottom style="medium">
        <color auto="1"/>
      </bottom>
      <diagonal/>
    </border>
    <border>
      <left style="medium">
        <color auto="1"/>
      </left>
      <right style="thin">
        <color auto="1"/>
      </right>
      <top/>
      <bottom/>
      <diagonal/>
    </border>
    <border>
      <left style="thin">
        <color auto="1"/>
      </left>
      <right/>
      <top style="medium">
        <color auto="1"/>
      </top>
      <bottom style="medium">
        <color auto="1"/>
      </bottom>
      <diagonal/>
    </border>
    <border>
      <left/>
      <right style="medium">
        <color auto="1"/>
      </right>
      <top/>
      <bottom style="medium">
        <color auto="1"/>
      </bottom>
      <diagonal/>
    </border>
    <border>
      <left/>
      <right style="medium">
        <color auto="1"/>
      </right>
      <top style="thin">
        <color indexed="64"/>
      </top>
      <bottom/>
      <diagonal/>
    </border>
    <border>
      <left/>
      <right/>
      <top style="thin">
        <color auto="1"/>
      </top>
      <bottom style="medium">
        <color auto="1"/>
      </bottom>
      <diagonal/>
    </border>
    <border>
      <left/>
      <right/>
      <top style="medium">
        <color auto="1"/>
      </top>
      <bottom style="dotted">
        <color auto="1"/>
      </bottom>
      <diagonal/>
    </border>
    <border diagonalUp="1">
      <left/>
      <right/>
      <top style="thin">
        <color indexed="64"/>
      </top>
      <bottom style="thin">
        <color auto="1"/>
      </bottom>
      <diagonal style="thin">
        <color indexed="64"/>
      </diagonal>
    </border>
    <border>
      <left style="thin">
        <color auto="1"/>
      </left>
      <right/>
      <top/>
      <bottom/>
      <diagonal/>
    </border>
    <border>
      <left style="thin">
        <color auto="1"/>
      </left>
      <right/>
      <top style="medium">
        <color auto="1"/>
      </top>
      <bottom style="dotted">
        <color auto="1"/>
      </bottom>
      <diagonal/>
    </border>
    <border>
      <left style="thin">
        <color auto="1"/>
      </left>
      <right style="hair">
        <color auto="1"/>
      </right>
      <top/>
      <bottom style="medium">
        <color auto="1"/>
      </bottom>
      <diagonal/>
    </border>
    <border>
      <left/>
      <right style="hair">
        <color auto="1"/>
      </right>
      <top/>
      <bottom/>
      <diagonal/>
    </border>
    <border>
      <left style="thin">
        <color auto="1"/>
      </left>
      <right style="hair">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hair">
        <color indexed="64"/>
      </right>
      <top style="medium">
        <color auto="1"/>
      </top>
      <bottom style="thin">
        <color auto="1"/>
      </bottom>
      <diagonal/>
    </border>
    <border>
      <left style="hair">
        <color auto="1"/>
      </left>
      <right style="hair">
        <color indexed="64"/>
      </right>
      <top style="medium">
        <color auto="1"/>
      </top>
      <bottom style="medium">
        <color auto="1"/>
      </bottom>
      <diagonal/>
    </border>
    <border>
      <left style="hair">
        <color auto="1"/>
      </left>
      <right style="hair">
        <color indexed="64"/>
      </right>
      <top/>
      <bottom style="thin">
        <color auto="1"/>
      </bottom>
      <diagonal/>
    </border>
    <border>
      <left style="hair">
        <color auto="1"/>
      </left>
      <right style="hair">
        <color indexed="64"/>
      </right>
      <top style="thin">
        <color auto="1"/>
      </top>
      <bottom style="thin">
        <color auto="1"/>
      </bottom>
      <diagonal/>
    </border>
    <border>
      <left style="hair">
        <color auto="1"/>
      </left>
      <right style="hair">
        <color indexed="64"/>
      </right>
      <top style="thin">
        <color auto="1"/>
      </top>
      <bottom style="medium">
        <color auto="1"/>
      </bottom>
      <diagonal/>
    </border>
    <border>
      <left style="hair">
        <color auto="1"/>
      </left>
      <right style="hair">
        <color indexed="64"/>
      </right>
      <top/>
      <bottom style="medium">
        <color auto="1"/>
      </bottom>
      <diagonal/>
    </border>
    <border>
      <left style="thin">
        <color auto="1"/>
      </left>
      <right/>
      <top style="double">
        <color auto="1"/>
      </top>
      <bottom style="medium">
        <color auto="1"/>
      </bottom>
      <diagonal/>
    </border>
    <border>
      <left/>
      <right style="medium">
        <color auto="1"/>
      </right>
      <top style="double">
        <color auto="1"/>
      </top>
      <bottom style="medium">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hair">
        <color auto="1"/>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hair">
        <color auto="1"/>
      </left>
      <right style="medium">
        <color auto="1"/>
      </right>
      <top style="hair">
        <color auto="1"/>
      </top>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thin">
        <color auto="1"/>
      </left>
      <right/>
      <top style="thin">
        <color auto="1"/>
      </top>
      <bottom style="double">
        <color auto="1"/>
      </bottom>
      <diagonal/>
    </border>
    <border>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indexed="64"/>
      </left>
      <right style="thin">
        <color indexed="64"/>
      </right>
      <top style="thin">
        <color auto="1"/>
      </top>
      <bottom style="double">
        <color auto="1"/>
      </bottom>
      <diagonal/>
    </border>
    <border>
      <left style="thin">
        <color auto="1"/>
      </left>
      <right style="medium">
        <color auto="1"/>
      </right>
      <top style="thin">
        <color auto="1"/>
      </top>
      <bottom style="double">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thin">
        <color auto="1"/>
      </top>
      <bottom style="thin">
        <color auto="1"/>
      </bottom>
      <diagonal/>
    </border>
    <border>
      <left style="thin">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double">
        <color auto="1"/>
      </left>
      <right style="medium">
        <color auto="1"/>
      </right>
      <top style="thin">
        <color auto="1"/>
      </top>
      <bottom/>
      <diagonal/>
    </border>
    <border>
      <left style="thin">
        <color auto="1"/>
      </left>
      <right style="dotted">
        <color auto="1"/>
      </right>
      <top style="thin">
        <color auto="1"/>
      </top>
      <bottom style="medium">
        <color auto="1"/>
      </bottom>
      <diagonal/>
    </border>
    <border>
      <left style="dotted">
        <color auto="1"/>
      </left>
      <right/>
      <top style="thin">
        <color auto="1"/>
      </top>
      <bottom style="medium">
        <color auto="1"/>
      </bottom>
      <diagonal/>
    </border>
    <border>
      <left style="double">
        <color auto="1"/>
      </left>
      <right style="medium">
        <color auto="1"/>
      </right>
      <top/>
      <bottom style="medium">
        <color auto="1"/>
      </bottom>
      <diagonal/>
    </border>
    <border>
      <left style="thin">
        <color auto="1"/>
      </left>
      <right style="dotted">
        <color auto="1"/>
      </right>
      <top style="medium">
        <color auto="1"/>
      </top>
      <bottom style="dotted">
        <color auto="1"/>
      </bottom>
      <diagonal/>
    </border>
    <border>
      <left style="dotted">
        <color auto="1"/>
      </left>
      <right/>
      <top style="medium">
        <color auto="1"/>
      </top>
      <bottom style="dotted">
        <color auto="1"/>
      </bottom>
      <diagonal/>
    </border>
    <border>
      <left style="double">
        <color auto="1"/>
      </left>
      <right style="medium">
        <color auto="1"/>
      </right>
      <top style="medium">
        <color auto="1"/>
      </top>
      <bottom style="dotted">
        <color auto="1"/>
      </bottom>
      <diagonal/>
    </border>
    <border>
      <left style="thin">
        <color auto="1"/>
      </left>
      <right style="thin">
        <color auto="1"/>
      </right>
      <top style="dotted">
        <color auto="1"/>
      </top>
      <bottom style="dotted">
        <color auto="1"/>
      </bottom>
      <diagonal/>
    </border>
    <border>
      <left style="medium">
        <color auto="1"/>
      </left>
      <right/>
      <top style="dotted">
        <color auto="1"/>
      </top>
      <bottom style="dotted">
        <color auto="1"/>
      </bottom>
      <diagonal/>
    </border>
    <border>
      <left style="thin">
        <color auto="1"/>
      </left>
      <right/>
      <top style="dotted">
        <color auto="1"/>
      </top>
      <bottom style="dotted">
        <color auto="1"/>
      </bottom>
      <diagonal/>
    </border>
    <border>
      <left style="thin">
        <color auto="1"/>
      </left>
      <right style="dotted">
        <color auto="1"/>
      </right>
      <top style="dotted">
        <color auto="1"/>
      </top>
      <bottom style="dotted">
        <color auto="1"/>
      </bottom>
      <diagonal/>
    </border>
    <border>
      <left/>
      <right/>
      <top style="dotted">
        <color auto="1"/>
      </top>
      <bottom style="dotted">
        <color auto="1"/>
      </bottom>
      <diagonal/>
    </border>
    <border>
      <left style="dotted">
        <color auto="1"/>
      </left>
      <right/>
      <top style="dotted">
        <color auto="1"/>
      </top>
      <bottom style="dotted">
        <color auto="1"/>
      </bottom>
      <diagonal/>
    </border>
    <border>
      <left style="double">
        <color auto="1"/>
      </left>
      <right style="medium">
        <color auto="1"/>
      </right>
      <top style="dotted">
        <color auto="1"/>
      </top>
      <bottom style="dotted">
        <color auto="1"/>
      </bottom>
      <diagonal/>
    </border>
    <border diagonalUp="1">
      <left style="medium">
        <color auto="1"/>
      </left>
      <right/>
      <top style="dotted">
        <color auto="1"/>
      </top>
      <bottom style="dotted">
        <color auto="1"/>
      </bottom>
      <diagonal style="hair">
        <color auto="1"/>
      </diagonal>
    </border>
    <border>
      <left style="thin">
        <color auto="1"/>
      </left>
      <right style="thin">
        <color auto="1"/>
      </right>
      <top style="dotted">
        <color auto="1"/>
      </top>
      <bottom style="thin">
        <color auto="1"/>
      </bottom>
      <diagonal/>
    </border>
    <border>
      <left style="medium">
        <color auto="1"/>
      </left>
      <right/>
      <top style="dotted">
        <color auto="1"/>
      </top>
      <bottom style="thin">
        <color auto="1"/>
      </bottom>
      <diagonal/>
    </border>
    <border diagonalUp="1">
      <left style="thin">
        <color auto="1"/>
      </left>
      <right style="dotted">
        <color auto="1"/>
      </right>
      <top style="dotted">
        <color auto="1"/>
      </top>
      <bottom style="thin">
        <color auto="1"/>
      </bottom>
      <diagonal style="hair">
        <color auto="1"/>
      </diagonal>
    </border>
    <border diagonalUp="1">
      <left/>
      <right/>
      <top style="dotted">
        <color auto="1"/>
      </top>
      <bottom style="thin">
        <color auto="1"/>
      </bottom>
      <diagonal style="hair">
        <color auto="1"/>
      </diagonal>
    </border>
    <border diagonalUp="1">
      <left style="dotted">
        <color auto="1"/>
      </left>
      <right/>
      <top style="dotted">
        <color auto="1"/>
      </top>
      <bottom style="thin">
        <color auto="1"/>
      </bottom>
      <diagonal style="hair">
        <color auto="1"/>
      </diagonal>
    </border>
    <border>
      <left style="double">
        <color auto="1"/>
      </left>
      <right style="medium">
        <color auto="1"/>
      </right>
      <top style="dotted">
        <color auto="1"/>
      </top>
      <bottom style="thin">
        <color auto="1"/>
      </bottom>
      <diagonal/>
    </border>
    <border>
      <left style="medium">
        <color auto="1"/>
      </left>
      <right/>
      <top style="thin">
        <color indexed="64"/>
      </top>
      <bottom style="medium">
        <color auto="1"/>
      </bottom>
      <diagonal/>
    </border>
    <border>
      <left/>
      <right style="dotted">
        <color auto="1"/>
      </right>
      <top style="thin">
        <color auto="1"/>
      </top>
      <bottom style="medium">
        <color auto="1"/>
      </bottom>
      <diagonal/>
    </border>
    <border>
      <left style="double">
        <color auto="1"/>
      </left>
      <right style="medium">
        <color auto="1"/>
      </right>
      <top style="thin">
        <color auto="1"/>
      </top>
      <bottom style="medium">
        <color auto="1"/>
      </bottom>
      <diagonal/>
    </border>
    <border diagonalUp="1">
      <left style="thin">
        <color auto="1"/>
      </left>
      <right style="dotted">
        <color auto="1"/>
      </right>
      <top style="medium">
        <color auto="1"/>
      </top>
      <bottom style="medium">
        <color auto="1"/>
      </bottom>
      <diagonal style="hair">
        <color auto="1"/>
      </diagonal>
    </border>
    <border diagonalUp="1">
      <left/>
      <right/>
      <top style="medium">
        <color auto="1"/>
      </top>
      <bottom style="medium">
        <color auto="1"/>
      </bottom>
      <diagonal style="hair">
        <color auto="1"/>
      </diagonal>
    </border>
    <border diagonalUp="1">
      <left style="dotted">
        <color auto="1"/>
      </left>
      <right/>
      <top style="medium">
        <color auto="1"/>
      </top>
      <bottom style="medium">
        <color auto="1"/>
      </bottom>
      <diagonal style="hair">
        <color auto="1"/>
      </diagonal>
    </border>
    <border>
      <left style="double">
        <color auto="1"/>
      </left>
      <right style="medium">
        <color auto="1"/>
      </right>
      <top style="medium">
        <color auto="1"/>
      </top>
      <bottom style="medium">
        <color auto="1"/>
      </bottom>
      <diagonal/>
    </border>
    <border diagonalUp="1">
      <left style="medium">
        <color auto="1"/>
      </left>
      <right/>
      <top style="medium">
        <color auto="1"/>
      </top>
      <bottom style="dotted">
        <color auto="1"/>
      </bottom>
      <diagonal style="hair">
        <color auto="1"/>
      </diagonal>
    </border>
    <border diagonalUp="1">
      <left style="thin">
        <color auto="1"/>
      </left>
      <right/>
      <top style="dotted">
        <color auto="1"/>
      </top>
      <bottom style="dotted">
        <color auto="1"/>
      </bottom>
      <diagonal style="hair">
        <color auto="1"/>
      </diagonal>
    </border>
    <border diagonalUp="1">
      <left style="medium">
        <color auto="1"/>
      </left>
      <right/>
      <top style="dotted">
        <color auto="1"/>
      </top>
      <bottom style="thin">
        <color auto="1"/>
      </bottom>
      <diagonal style="hair">
        <color auto="1"/>
      </diagonal>
    </border>
    <border diagonalUp="1">
      <left style="thin">
        <color auto="1"/>
      </left>
      <right/>
      <top style="dotted">
        <color auto="1"/>
      </top>
      <bottom style="thin">
        <color auto="1"/>
      </bottom>
      <diagonal style="hair">
        <color auto="1"/>
      </diagonal>
    </border>
    <border>
      <left style="thin">
        <color auto="1"/>
      </left>
      <right style="dotted">
        <color auto="1"/>
      </right>
      <top style="dotted">
        <color auto="1"/>
      </top>
      <bottom style="thin">
        <color auto="1"/>
      </bottom>
      <diagonal/>
    </border>
    <border>
      <left/>
      <right/>
      <top style="dotted">
        <color auto="1"/>
      </top>
      <bottom style="thin">
        <color auto="1"/>
      </bottom>
      <diagonal/>
    </border>
    <border>
      <left style="dotted">
        <color auto="1"/>
      </left>
      <right/>
      <top style="dotted">
        <color auto="1"/>
      </top>
      <bottom style="thin">
        <color auto="1"/>
      </bottom>
      <diagonal/>
    </border>
    <border diagonalUp="1">
      <left style="medium">
        <color auto="1"/>
      </left>
      <right/>
      <top style="thin">
        <color auto="1"/>
      </top>
      <bottom style="medium">
        <color auto="1"/>
      </bottom>
      <diagonal style="hair">
        <color auto="1"/>
      </diagonal>
    </border>
    <border diagonalUp="1">
      <left style="medium">
        <color auto="1"/>
      </left>
      <right/>
      <top/>
      <bottom/>
      <diagonal style="hair">
        <color auto="1"/>
      </diagonal>
    </border>
    <border>
      <left style="thin">
        <color auto="1"/>
      </left>
      <right style="dotted">
        <color auto="1"/>
      </right>
      <top/>
      <bottom/>
      <diagonal/>
    </border>
    <border>
      <left style="dotted">
        <color auto="1"/>
      </left>
      <right/>
      <top/>
      <bottom/>
      <diagonal/>
    </border>
    <border>
      <left style="double">
        <color auto="1"/>
      </left>
      <right style="medium">
        <color auto="1"/>
      </right>
      <top/>
      <bottom/>
      <diagonal/>
    </border>
    <border diagonalUp="1">
      <left style="dotted">
        <color auto="1"/>
      </left>
      <right style="double">
        <color auto="1"/>
      </right>
      <top style="medium">
        <color auto="1"/>
      </top>
      <bottom style="medium">
        <color auto="1"/>
      </bottom>
      <diagonal style="hair">
        <color auto="1"/>
      </diagonal>
    </border>
    <border diagonalUp="1">
      <left style="medium">
        <color auto="1"/>
      </left>
      <right/>
      <top style="medium">
        <color auto="1"/>
      </top>
      <bottom style="medium">
        <color auto="1"/>
      </bottom>
      <diagonal style="hair">
        <color auto="1"/>
      </diagonal>
    </border>
    <border>
      <left style="thin">
        <color auto="1"/>
      </left>
      <right style="dotted">
        <color auto="1"/>
      </right>
      <top style="medium">
        <color auto="1"/>
      </top>
      <bottom style="medium">
        <color auto="1"/>
      </bottom>
      <diagonal/>
    </border>
    <border>
      <left style="dotted">
        <color auto="1"/>
      </left>
      <right/>
      <top style="medium">
        <color auto="1"/>
      </top>
      <bottom style="medium">
        <color auto="1"/>
      </bottom>
      <diagonal/>
    </border>
    <border diagonalUp="1">
      <left style="thin">
        <color auto="1"/>
      </left>
      <right style="thin">
        <color auto="1"/>
      </right>
      <top style="medium">
        <color auto="1"/>
      </top>
      <bottom style="double">
        <color auto="1"/>
      </bottom>
      <diagonal style="thin">
        <color auto="1"/>
      </diagonal>
    </border>
    <border>
      <left style="medium">
        <color auto="1"/>
      </left>
      <right/>
      <top style="double">
        <color auto="1"/>
      </top>
      <bottom style="medium">
        <color auto="1"/>
      </bottom>
      <diagonal/>
    </border>
    <border>
      <left style="thin">
        <color auto="1"/>
      </left>
      <right style="dotted">
        <color auto="1"/>
      </right>
      <top style="double">
        <color auto="1"/>
      </top>
      <bottom style="medium">
        <color auto="1"/>
      </bottom>
      <diagonal/>
    </border>
    <border>
      <left/>
      <right style="dotted">
        <color auto="1"/>
      </right>
      <top style="double">
        <color auto="1"/>
      </top>
      <bottom style="medium">
        <color auto="1"/>
      </bottom>
      <diagonal/>
    </border>
    <border>
      <left style="dotted">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dotted">
        <color auto="1"/>
      </right>
      <top style="double">
        <color auto="1"/>
      </top>
      <bottom style="medium">
        <color auto="1"/>
      </bottom>
      <diagonal/>
    </border>
    <border>
      <left/>
      <right style="double">
        <color auto="1"/>
      </right>
      <top style="thin">
        <color auto="1"/>
      </top>
      <bottom style="thin">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style="thin">
        <color auto="1"/>
      </left>
      <right style="dashed">
        <color auto="1"/>
      </right>
      <top style="thin">
        <color auto="1"/>
      </top>
      <bottom style="medium">
        <color auto="1"/>
      </bottom>
      <diagonal/>
    </border>
    <border>
      <left style="thin">
        <color auto="1"/>
      </left>
      <right style="dashed">
        <color auto="1"/>
      </right>
      <top style="double">
        <color auto="1"/>
      </top>
      <bottom style="medium">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diagonalUp="1">
      <left style="dotted">
        <color auto="1"/>
      </left>
      <right style="dotted">
        <color auto="1"/>
      </right>
      <top style="dotted">
        <color auto="1"/>
      </top>
      <bottom style="thin">
        <color auto="1"/>
      </bottom>
      <diagonal style="hair">
        <color auto="1"/>
      </diagonal>
    </border>
    <border diagonalUp="1">
      <left style="thin">
        <color auto="1"/>
      </left>
      <right/>
      <top style="medium">
        <color auto="1"/>
      </top>
      <bottom style="medium">
        <color auto="1"/>
      </bottom>
      <diagonal style="hair">
        <color auto="1"/>
      </diagonal>
    </border>
    <border diagonalUp="1">
      <left style="dotted">
        <color auto="1"/>
      </left>
      <right style="dotted">
        <color auto="1"/>
      </right>
      <top style="medium">
        <color auto="1"/>
      </top>
      <bottom style="medium">
        <color auto="1"/>
      </bottom>
      <diagonal style="hair">
        <color auto="1"/>
      </diagonal>
    </border>
    <border>
      <left style="thin">
        <color auto="1"/>
      </left>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dotted">
        <color auto="1"/>
      </right>
      <top/>
      <bottom/>
      <diagonal/>
    </border>
    <border>
      <left style="dotted">
        <color auto="1"/>
      </left>
      <right style="dotted">
        <color auto="1"/>
      </right>
      <top style="medium">
        <color indexed="64"/>
      </top>
      <bottom style="medium">
        <color indexed="64"/>
      </bottom>
      <diagonal/>
    </border>
    <border>
      <left style="thin">
        <color rgb="FFFF0000"/>
      </left>
      <right/>
      <top style="medium">
        <color auto="1"/>
      </top>
      <bottom style="thin">
        <color rgb="FFFF0000"/>
      </bottom>
      <diagonal/>
    </border>
    <border>
      <left style="dotted">
        <color rgb="FFFF0000"/>
      </left>
      <right style="dotted">
        <color rgb="FFFF0000"/>
      </right>
      <top style="medium">
        <color auto="1"/>
      </top>
      <bottom style="thin">
        <color rgb="FFFF0000"/>
      </bottom>
      <diagonal/>
    </border>
    <border>
      <left style="dotted">
        <color rgb="FFFF0000"/>
      </left>
      <right style="double">
        <color rgb="FFFF0000"/>
      </right>
      <top style="medium">
        <color auto="1"/>
      </top>
      <bottom style="thin">
        <color rgb="FFFF0000"/>
      </bottom>
      <diagonal/>
    </border>
    <border>
      <left/>
      <right style="thin">
        <color auto="1"/>
      </right>
      <top style="medium">
        <color auto="1"/>
      </top>
      <bottom style="thin">
        <color rgb="FFFF0000"/>
      </bottom>
      <diagonal/>
    </border>
    <border>
      <left style="thin">
        <color auto="1"/>
      </left>
      <right/>
      <top style="medium">
        <color auto="1"/>
      </top>
      <bottom style="thin">
        <color rgb="FFFF0000"/>
      </bottom>
      <diagonal/>
    </border>
    <border>
      <left/>
      <right style="thin">
        <color rgb="FFFF0000"/>
      </right>
      <top style="medium">
        <color auto="1"/>
      </top>
      <bottom style="thin">
        <color rgb="FFFF0000"/>
      </bottom>
      <diagonal/>
    </border>
  </borders>
  <cellStyleXfs count="6">
    <xf numFmtId="0" fontId="0"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3" fillId="0" borderId="0">
      <alignment vertical="center"/>
    </xf>
    <xf numFmtId="0" fontId="5" fillId="0" borderId="0"/>
  </cellStyleXfs>
  <cellXfs count="933">
    <xf numFmtId="0" fontId="0" fillId="0" borderId="0" xfId="0">
      <alignment vertical="center"/>
    </xf>
    <xf numFmtId="0" fontId="6" fillId="0" borderId="0" xfId="0" applyFont="1" applyFill="1" applyAlignment="1">
      <alignment vertical="center"/>
    </xf>
    <xf numFmtId="0" fontId="7" fillId="0" borderId="0" xfId="0" applyFont="1" applyFill="1">
      <alignment vertical="center"/>
    </xf>
    <xf numFmtId="0" fontId="10" fillId="0" borderId="0" xfId="0" applyFont="1" applyFill="1">
      <alignment vertical="center"/>
    </xf>
    <xf numFmtId="0" fontId="9" fillId="0" borderId="0" xfId="0" applyFont="1" applyFill="1">
      <alignmen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176" fontId="9" fillId="0" borderId="37" xfId="1" applyNumberFormat="1" applyFont="1" applyFill="1" applyBorder="1" applyAlignment="1">
      <alignment horizontal="right" vertical="center" shrinkToFit="1"/>
    </xf>
    <xf numFmtId="176" fontId="9" fillId="0" borderId="40" xfId="1" applyNumberFormat="1" applyFont="1" applyFill="1" applyBorder="1" applyAlignment="1">
      <alignment horizontal="right" vertical="center" shrinkToFit="1"/>
    </xf>
    <xf numFmtId="176" fontId="9" fillId="0" borderId="20" xfId="1" applyNumberFormat="1" applyFont="1" applyFill="1" applyBorder="1" applyAlignment="1">
      <alignment horizontal="right" vertical="center" shrinkToFit="1"/>
    </xf>
    <xf numFmtId="176" fontId="9" fillId="0" borderId="12" xfId="1" applyNumberFormat="1" applyFont="1" applyFill="1" applyBorder="1" applyAlignment="1">
      <alignment vertical="center" shrinkToFit="1"/>
    </xf>
    <xf numFmtId="176" fontId="9" fillId="0" borderId="21" xfId="1" applyNumberFormat="1" applyFont="1" applyFill="1" applyBorder="1" applyAlignment="1">
      <alignment vertical="center" shrinkToFit="1"/>
    </xf>
    <xf numFmtId="176" fontId="9" fillId="0" borderId="66" xfId="0" applyNumberFormat="1" applyFont="1" applyBorder="1">
      <alignment vertical="center"/>
    </xf>
    <xf numFmtId="176" fontId="9" fillId="0" borderId="57" xfId="1" applyNumberFormat="1" applyFont="1" applyFill="1" applyBorder="1" applyAlignment="1">
      <alignment horizontal="right" vertical="center" shrinkToFit="1"/>
    </xf>
    <xf numFmtId="176" fontId="9" fillId="0" borderId="24" xfId="1" applyNumberFormat="1" applyFont="1" applyFill="1" applyBorder="1" applyAlignment="1">
      <alignment horizontal="right" vertical="center" shrinkToFit="1"/>
    </xf>
    <xf numFmtId="176" fontId="9" fillId="0" borderId="25" xfId="1" applyNumberFormat="1" applyFont="1" applyFill="1" applyBorder="1" applyAlignment="1">
      <alignment horizontal="right" vertical="center" shrinkToFit="1"/>
    </xf>
    <xf numFmtId="176" fontId="9" fillId="0" borderId="23" xfId="1" applyNumberFormat="1" applyFont="1" applyFill="1" applyBorder="1" applyAlignment="1">
      <alignment vertical="center" shrinkToFit="1"/>
    </xf>
    <xf numFmtId="176" fontId="9" fillId="0" borderId="22" xfId="1" applyNumberFormat="1" applyFont="1" applyFill="1" applyBorder="1" applyAlignment="1">
      <alignment vertical="center" shrinkToFit="1"/>
    </xf>
    <xf numFmtId="176" fontId="9" fillId="0" borderId="45" xfId="1" applyNumberFormat="1" applyFont="1" applyFill="1" applyBorder="1" applyAlignment="1">
      <alignment horizontal="right" vertical="center" shrinkToFit="1"/>
    </xf>
    <xf numFmtId="176" fontId="9" fillId="0" borderId="61" xfId="1" applyNumberFormat="1" applyFont="1" applyFill="1" applyBorder="1" applyAlignment="1">
      <alignment horizontal="center" vertical="center" shrinkToFit="1"/>
    </xf>
    <xf numFmtId="176" fontId="9" fillId="0" borderId="62" xfId="1" applyNumberFormat="1" applyFont="1" applyFill="1" applyBorder="1" applyAlignment="1">
      <alignment horizontal="center" vertical="center" shrinkToFit="1"/>
    </xf>
    <xf numFmtId="176" fontId="9" fillId="0" borderId="63" xfId="1" applyNumberFormat="1" applyFont="1" applyFill="1" applyBorder="1" applyAlignment="1">
      <alignment horizontal="center" vertical="center" shrinkToFit="1"/>
    </xf>
    <xf numFmtId="176" fontId="9" fillId="0" borderId="26" xfId="1" applyNumberFormat="1" applyFont="1" applyFill="1" applyBorder="1" applyAlignment="1">
      <alignment vertical="center" shrinkToFit="1"/>
    </xf>
    <xf numFmtId="176" fontId="9" fillId="0" borderId="60" xfId="1" applyNumberFormat="1" applyFont="1" applyFill="1" applyBorder="1" applyAlignment="1">
      <alignment horizontal="center" vertical="center" shrinkToFit="1"/>
    </xf>
    <xf numFmtId="176" fontId="9" fillId="0" borderId="56" xfId="1" applyNumberFormat="1" applyFont="1" applyFill="1" applyBorder="1" applyAlignment="1">
      <alignment horizontal="right" vertical="center" shrinkToFit="1"/>
    </xf>
    <xf numFmtId="176" fontId="9" fillId="0" borderId="28" xfId="1" applyNumberFormat="1" applyFont="1" applyFill="1" applyBorder="1" applyAlignment="1">
      <alignment horizontal="right" vertical="center" shrinkToFit="1"/>
    </xf>
    <xf numFmtId="176" fontId="9" fillId="0" borderId="29" xfId="1" applyNumberFormat="1" applyFont="1" applyFill="1" applyBorder="1" applyAlignment="1">
      <alignment horizontal="right" vertical="center" shrinkToFit="1"/>
    </xf>
    <xf numFmtId="176" fontId="9" fillId="0" borderId="27" xfId="1" applyNumberFormat="1" applyFont="1" applyFill="1" applyBorder="1" applyAlignment="1">
      <alignment vertical="center" shrinkToFit="1"/>
    </xf>
    <xf numFmtId="176" fontId="9" fillId="0" borderId="59" xfId="1" applyNumberFormat="1" applyFont="1" applyFill="1" applyBorder="1" applyAlignment="1">
      <alignment horizontal="center" vertical="center" shrinkToFit="1"/>
    </xf>
    <xf numFmtId="176" fontId="9" fillId="0" borderId="64" xfId="1" applyNumberFormat="1" applyFont="1" applyFill="1" applyBorder="1" applyAlignment="1">
      <alignment horizontal="center" vertical="center" shrinkToFit="1"/>
    </xf>
    <xf numFmtId="176" fontId="9" fillId="0" borderId="42" xfId="1" applyNumberFormat="1" applyFont="1" applyFill="1" applyBorder="1" applyAlignment="1">
      <alignment vertical="center" shrinkToFit="1"/>
    </xf>
    <xf numFmtId="176" fontId="9" fillId="0" borderId="28" xfId="1" applyNumberFormat="1" applyFont="1" applyFill="1" applyBorder="1" applyAlignment="1">
      <alignment vertical="center" shrinkToFit="1"/>
    </xf>
    <xf numFmtId="176" fontId="9" fillId="0" borderId="29" xfId="1" applyNumberFormat="1" applyFont="1" applyFill="1" applyBorder="1" applyAlignment="1">
      <alignment vertical="center" shrinkToFit="1"/>
    </xf>
    <xf numFmtId="176" fontId="9" fillId="0" borderId="47" xfId="1" applyNumberFormat="1" applyFont="1" applyFill="1" applyBorder="1" applyAlignment="1">
      <alignment vertical="center" shrinkToFit="1"/>
    </xf>
    <xf numFmtId="176" fontId="9" fillId="0" borderId="37" xfId="1" applyNumberFormat="1" applyFont="1" applyFill="1" applyBorder="1" applyAlignment="1">
      <alignment vertical="center" shrinkToFit="1"/>
    </xf>
    <xf numFmtId="176" fontId="9" fillId="0" borderId="49" xfId="1" applyNumberFormat="1" applyFont="1" applyFill="1" applyBorder="1" applyAlignment="1">
      <alignment vertical="center" shrinkToFit="1"/>
    </xf>
    <xf numFmtId="176" fontId="9" fillId="0" borderId="31" xfId="1" applyNumberFormat="1" applyFont="1" applyFill="1" applyBorder="1" applyAlignment="1">
      <alignment vertical="center" shrinkToFit="1"/>
    </xf>
    <xf numFmtId="176" fontId="9" fillId="0" borderId="19" xfId="1" applyNumberFormat="1" applyFont="1" applyFill="1" applyBorder="1" applyAlignment="1">
      <alignment vertical="center" shrinkToFit="1"/>
    </xf>
    <xf numFmtId="176" fontId="9" fillId="0" borderId="32" xfId="1" applyNumberFormat="1" applyFont="1" applyFill="1" applyBorder="1" applyAlignment="1">
      <alignment vertical="center" shrinkToFit="1"/>
    </xf>
    <xf numFmtId="0" fontId="10" fillId="0" borderId="0" xfId="0" applyFont="1" applyFill="1" applyAlignment="1">
      <alignment horizontal="right" vertical="center"/>
    </xf>
    <xf numFmtId="49" fontId="9" fillId="0" borderId="0" xfId="0" applyNumberFormat="1" applyFont="1" applyFill="1">
      <alignment vertical="center"/>
    </xf>
    <xf numFmtId="0" fontId="9" fillId="0" borderId="0" xfId="0" applyFont="1" applyBorder="1" applyAlignment="1">
      <alignment vertical="center" shrinkToFit="1"/>
    </xf>
    <xf numFmtId="0" fontId="9" fillId="0" borderId="0" xfId="0" applyFont="1" applyFill="1" applyBorder="1" applyAlignment="1">
      <alignment vertical="center" wrapText="1" shrinkToFit="1"/>
    </xf>
    <xf numFmtId="0" fontId="9" fillId="0" borderId="0" xfId="0" applyFont="1" applyFill="1" applyBorder="1" applyAlignment="1">
      <alignment vertical="center"/>
    </xf>
    <xf numFmtId="176" fontId="9" fillId="0" borderId="58" xfId="1" applyNumberFormat="1" applyFont="1" applyFill="1" applyBorder="1" applyAlignment="1">
      <alignment horizontal="right" vertical="center" shrinkToFit="1"/>
    </xf>
    <xf numFmtId="0" fontId="12" fillId="0" borderId="0" xfId="0" applyFont="1" applyFill="1">
      <alignment vertical="center"/>
    </xf>
    <xf numFmtId="0" fontId="12" fillId="0" borderId="0" xfId="0" applyFont="1" applyFill="1" applyAlignment="1">
      <alignment vertical="center"/>
    </xf>
    <xf numFmtId="0" fontId="8" fillId="2" borderId="73" xfId="0" applyFont="1" applyFill="1" applyBorder="1" applyAlignment="1">
      <alignment horizontal="center" vertical="center"/>
    </xf>
    <xf numFmtId="176" fontId="9" fillId="0" borderId="74" xfId="1" applyNumberFormat="1" applyFont="1" applyFill="1" applyBorder="1" applyAlignment="1">
      <alignment horizontal="right" vertical="center" shrinkToFit="1"/>
    </xf>
    <xf numFmtId="176" fontId="9" fillId="0" borderId="75" xfId="1" applyNumberFormat="1" applyFont="1" applyFill="1" applyBorder="1" applyAlignment="1">
      <alignment horizontal="center" vertical="center" shrinkToFit="1"/>
    </xf>
    <xf numFmtId="176" fontId="9" fillId="0" borderId="58" xfId="1" applyNumberFormat="1" applyFont="1" applyFill="1" applyBorder="1" applyAlignment="1">
      <alignment vertical="center" shrinkToFit="1"/>
    </xf>
    <xf numFmtId="176" fontId="9" fillId="0" borderId="17" xfId="1" applyNumberFormat="1" applyFont="1" applyFill="1" applyBorder="1" applyAlignment="1">
      <alignment vertical="center" shrinkToFit="1"/>
    </xf>
    <xf numFmtId="177" fontId="13" fillId="0" borderId="19" xfId="1" applyNumberFormat="1" applyFont="1" applyFill="1" applyBorder="1" applyAlignment="1">
      <alignment horizontal="right" vertical="center" shrinkToFit="1"/>
    </xf>
    <xf numFmtId="177" fontId="13" fillId="0" borderId="78" xfId="1" applyNumberFormat="1" applyFont="1" applyFill="1" applyBorder="1" applyAlignment="1">
      <alignment horizontal="right" vertical="center" shrinkToFit="1"/>
    </xf>
    <xf numFmtId="177" fontId="13" fillId="0" borderId="80" xfId="1" applyNumberFormat="1" applyFont="1" applyFill="1" applyBorder="1" applyAlignment="1">
      <alignment horizontal="right" vertical="center" shrinkToFit="1"/>
    </xf>
    <xf numFmtId="177" fontId="13" fillId="0" borderId="81" xfId="1" applyNumberFormat="1" applyFont="1" applyFill="1" applyBorder="1" applyAlignment="1">
      <alignment horizontal="right" vertical="center" shrinkToFit="1"/>
    </xf>
    <xf numFmtId="177" fontId="13" fillId="0" borderId="13" xfId="1" applyNumberFormat="1" applyFont="1" applyFill="1" applyBorder="1" applyAlignment="1">
      <alignment horizontal="right" vertical="center" shrinkToFit="1"/>
    </xf>
    <xf numFmtId="177" fontId="13" fillId="0" borderId="42" xfId="1" applyNumberFormat="1" applyFont="1" applyFill="1" applyBorder="1" applyAlignment="1">
      <alignment horizontal="right" vertical="center" shrinkToFit="1"/>
    </xf>
    <xf numFmtId="177" fontId="13" fillId="0" borderId="47" xfId="1" applyNumberFormat="1" applyFont="1" applyFill="1" applyBorder="1" applyAlignment="1">
      <alignment horizontal="right" vertical="center" shrinkToFit="1"/>
    </xf>
    <xf numFmtId="177" fontId="13" fillId="0" borderId="37" xfId="1" applyNumberFormat="1" applyFont="1" applyFill="1" applyBorder="1" applyAlignment="1">
      <alignment horizontal="right" vertical="center" shrinkToFit="1"/>
    </xf>
    <xf numFmtId="177" fontId="13" fillId="0" borderId="32" xfId="1" applyNumberFormat="1" applyFont="1" applyFill="1" applyBorder="1" applyAlignment="1">
      <alignment horizontal="right" vertical="center" shrinkToFit="1"/>
    </xf>
    <xf numFmtId="177" fontId="13" fillId="0" borderId="82" xfId="1" applyNumberFormat="1" applyFont="1" applyFill="1" applyBorder="1" applyAlignment="1">
      <alignment horizontal="right" vertical="center" shrinkToFit="1"/>
    </xf>
    <xf numFmtId="177" fontId="13" fillId="0" borderId="83" xfId="1" applyNumberFormat="1" applyFont="1" applyFill="1" applyBorder="1" applyAlignment="1">
      <alignment horizontal="right" vertical="center" shrinkToFit="1"/>
    </xf>
    <xf numFmtId="177" fontId="13" fillId="0" borderId="84" xfId="1" applyNumberFormat="1" applyFont="1" applyFill="1" applyBorder="1" applyAlignment="1">
      <alignment horizontal="right" vertical="center" shrinkToFit="1"/>
    </xf>
    <xf numFmtId="177" fontId="13" fillId="0" borderId="45" xfId="1" applyNumberFormat="1" applyFont="1" applyFill="1" applyBorder="1" applyAlignment="1">
      <alignment horizontal="right" vertical="center" shrinkToFit="1"/>
    </xf>
    <xf numFmtId="177" fontId="13" fillId="0" borderId="85" xfId="1" applyNumberFormat="1" applyFont="1" applyFill="1" applyBorder="1" applyAlignment="1">
      <alignment horizontal="right" vertical="center" shrinkToFit="1"/>
    </xf>
    <xf numFmtId="177" fontId="13" fillId="0" borderId="46" xfId="1" applyNumberFormat="1" applyFont="1" applyFill="1" applyBorder="1" applyAlignment="1">
      <alignment horizontal="right" vertical="center" shrinkToFit="1"/>
    </xf>
    <xf numFmtId="177" fontId="13" fillId="0" borderId="54" xfId="1" applyNumberFormat="1" applyFont="1" applyFill="1" applyBorder="1" applyAlignment="1">
      <alignment horizontal="right" vertical="center" shrinkToFit="1"/>
    </xf>
    <xf numFmtId="177" fontId="13" fillId="0" borderId="44" xfId="1" applyNumberFormat="1" applyFont="1" applyFill="1" applyBorder="1" applyAlignment="1">
      <alignment horizontal="right" vertical="center" shrinkToFit="1"/>
    </xf>
    <xf numFmtId="177" fontId="13" fillId="0" borderId="16" xfId="1" applyNumberFormat="1" applyFont="1" applyFill="1" applyBorder="1" applyAlignment="1">
      <alignment horizontal="right" vertical="center" shrinkToFit="1"/>
    </xf>
    <xf numFmtId="177" fontId="13" fillId="0" borderId="70" xfId="1" applyNumberFormat="1" applyFont="1" applyFill="1" applyBorder="1" applyAlignment="1">
      <alignment horizontal="right" vertical="center" shrinkToFit="1"/>
    </xf>
    <xf numFmtId="177" fontId="13" fillId="0" borderId="86" xfId="1" applyNumberFormat="1" applyFont="1" applyFill="1" applyBorder="1" applyAlignment="1">
      <alignment horizontal="right" vertical="center" shrinkToFit="1"/>
    </xf>
    <xf numFmtId="177" fontId="13" fillId="0" borderId="87" xfId="1" applyNumberFormat="1" applyFont="1" applyFill="1" applyBorder="1" applyAlignment="1">
      <alignment horizontal="right" vertical="center" shrinkToFit="1"/>
    </xf>
    <xf numFmtId="177" fontId="13" fillId="0" borderId="88" xfId="1" applyNumberFormat="1" applyFont="1" applyFill="1" applyBorder="1" applyAlignment="1">
      <alignment horizontal="right" vertical="center" shrinkToFit="1"/>
    </xf>
    <xf numFmtId="177" fontId="13" fillId="0" borderId="15" xfId="1" applyNumberFormat="1" applyFont="1" applyFill="1" applyBorder="1" applyAlignment="1">
      <alignment horizontal="right" vertical="center" shrinkToFit="1"/>
    </xf>
    <xf numFmtId="177" fontId="13" fillId="0" borderId="89" xfId="1" applyNumberFormat="1" applyFont="1" applyFill="1" applyBorder="1" applyAlignment="1">
      <alignment horizontal="right" vertical="center" shrinkToFit="1"/>
    </xf>
    <xf numFmtId="177" fontId="13" fillId="0" borderId="18" xfId="1" applyNumberFormat="1" applyFont="1" applyFill="1" applyBorder="1" applyAlignment="1">
      <alignment horizontal="right" vertical="center" shrinkToFit="1"/>
    </xf>
    <xf numFmtId="177" fontId="13" fillId="0" borderId="90" xfId="1" applyNumberFormat="1" applyFont="1" applyFill="1" applyBorder="1" applyAlignment="1">
      <alignment horizontal="right" vertical="center" shrinkToFit="1"/>
    </xf>
    <xf numFmtId="177" fontId="13" fillId="0" borderId="91" xfId="1" applyNumberFormat="1" applyFont="1" applyFill="1" applyBorder="1" applyAlignment="1">
      <alignment horizontal="right" vertical="center" shrinkToFit="1"/>
    </xf>
    <xf numFmtId="177" fontId="13" fillId="0" borderId="92" xfId="1" applyNumberFormat="1" applyFont="1" applyFill="1" applyBorder="1" applyAlignment="1">
      <alignment horizontal="right" vertical="center" shrinkToFit="1"/>
    </xf>
    <xf numFmtId="177" fontId="13" fillId="0" borderId="93" xfId="1" applyNumberFormat="1" applyFont="1" applyFill="1" applyBorder="1" applyAlignment="1">
      <alignment horizontal="right" vertical="center" shrinkToFit="1"/>
    </xf>
    <xf numFmtId="177" fontId="13" fillId="0" borderId="94" xfId="1" applyNumberFormat="1" applyFont="1" applyFill="1" applyBorder="1" applyAlignment="1">
      <alignment horizontal="right" vertical="center" shrinkToFit="1"/>
    </xf>
    <xf numFmtId="0" fontId="16" fillId="0" borderId="0" xfId="0" applyFont="1">
      <alignment vertical="center"/>
    </xf>
    <xf numFmtId="0" fontId="16" fillId="0" borderId="81" xfId="0" applyFont="1" applyBorder="1" applyAlignment="1">
      <alignment horizontal="center" vertical="center"/>
    </xf>
    <xf numFmtId="0" fontId="16" fillId="0" borderId="0" xfId="0" applyFont="1" applyAlignment="1">
      <alignment horizontal="right" vertical="center"/>
    </xf>
    <xf numFmtId="31" fontId="16" fillId="0" borderId="46" xfId="0" applyNumberFormat="1" applyFont="1" applyBorder="1" applyAlignment="1">
      <alignment horizontal="center" vertical="center" wrapText="1"/>
    </xf>
    <xf numFmtId="31" fontId="16" fillId="0" borderId="42" xfId="0" applyNumberFormat="1" applyFont="1" applyBorder="1" applyAlignment="1">
      <alignment horizontal="center" vertical="center" wrapText="1"/>
    </xf>
    <xf numFmtId="31" fontId="16" fillId="0" borderId="47" xfId="0" applyNumberFormat="1" applyFont="1" applyBorder="1" applyAlignment="1">
      <alignment horizontal="center" vertical="center" wrapText="1"/>
    </xf>
    <xf numFmtId="176" fontId="17" fillId="3" borderId="83" xfId="0" applyNumberFormat="1" applyFont="1" applyFill="1" applyBorder="1">
      <alignment vertical="center"/>
    </xf>
    <xf numFmtId="176" fontId="17" fillId="3" borderId="82" xfId="0" applyNumberFormat="1" applyFont="1" applyFill="1" applyBorder="1">
      <alignment vertical="center"/>
    </xf>
    <xf numFmtId="176" fontId="17" fillId="3" borderId="84" xfId="0" applyNumberFormat="1" applyFont="1" applyFill="1" applyBorder="1">
      <alignment vertical="center"/>
    </xf>
    <xf numFmtId="176" fontId="17" fillId="3" borderId="45" xfId="0" applyNumberFormat="1" applyFont="1" applyFill="1" applyBorder="1">
      <alignment vertical="center"/>
    </xf>
    <xf numFmtId="176" fontId="17" fillId="3" borderId="81" xfId="0" applyNumberFormat="1" applyFont="1" applyFill="1" applyBorder="1">
      <alignment vertical="center"/>
    </xf>
    <xf numFmtId="176" fontId="17" fillId="3" borderId="85" xfId="0" applyNumberFormat="1" applyFont="1" applyFill="1" applyBorder="1">
      <alignment vertical="center"/>
    </xf>
    <xf numFmtId="176" fontId="17" fillId="3" borderId="53" xfId="0" applyNumberFormat="1" applyFont="1" applyFill="1" applyBorder="1">
      <alignment vertical="center"/>
    </xf>
    <xf numFmtId="176" fontId="17" fillId="3" borderId="56" xfId="0" applyNumberFormat="1" applyFont="1" applyFill="1" applyBorder="1">
      <alignment vertical="center"/>
    </xf>
    <xf numFmtId="176" fontId="17" fillId="3" borderId="9" xfId="0" applyNumberFormat="1" applyFont="1" applyFill="1" applyBorder="1">
      <alignment vertical="center"/>
    </xf>
    <xf numFmtId="176" fontId="17" fillId="0" borderId="97" xfId="0" applyNumberFormat="1" applyFont="1" applyBorder="1">
      <alignment vertical="center"/>
    </xf>
    <xf numFmtId="176" fontId="17" fillId="0" borderId="98" xfId="0" applyNumberFormat="1" applyFont="1" applyBorder="1">
      <alignment vertical="center"/>
    </xf>
    <xf numFmtId="176" fontId="17" fillId="0" borderId="99" xfId="0" applyNumberFormat="1" applyFont="1" applyBorder="1">
      <alignment vertical="center"/>
    </xf>
    <xf numFmtId="176" fontId="17" fillId="4" borderId="35" xfId="0" applyNumberFormat="1" applyFont="1" applyFill="1" applyBorder="1">
      <alignment vertical="center"/>
    </xf>
    <xf numFmtId="176" fontId="17" fillId="4" borderId="3" xfId="0" applyNumberFormat="1" applyFont="1" applyFill="1" applyBorder="1">
      <alignment vertical="center"/>
    </xf>
    <xf numFmtId="176" fontId="17" fillId="4" borderId="4" xfId="0" applyNumberFormat="1" applyFont="1" applyFill="1" applyBorder="1">
      <alignment vertical="center"/>
    </xf>
    <xf numFmtId="176" fontId="17" fillId="4" borderId="69" xfId="0" applyNumberFormat="1" applyFont="1" applyFill="1" applyBorder="1">
      <alignment vertical="center"/>
    </xf>
    <xf numFmtId="176" fontId="17" fillId="4" borderId="40" xfId="0" applyNumberFormat="1" applyFont="1" applyFill="1" applyBorder="1">
      <alignment vertical="center"/>
    </xf>
    <xf numFmtId="176" fontId="17" fillId="4" borderId="21" xfId="0" applyNumberFormat="1" applyFont="1" applyFill="1" applyBorder="1">
      <alignment vertical="center"/>
    </xf>
    <xf numFmtId="176" fontId="17" fillId="4" borderId="53" xfId="0" applyNumberFormat="1" applyFont="1" applyFill="1" applyBorder="1">
      <alignment vertical="center"/>
    </xf>
    <xf numFmtId="176" fontId="17" fillId="4" borderId="56" xfId="0" applyNumberFormat="1" applyFont="1" applyFill="1" applyBorder="1">
      <alignment vertical="center"/>
    </xf>
    <xf numFmtId="176" fontId="17" fillId="4" borderId="9" xfId="0" applyNumberFormat="1" applyFont="1" applyFill="1" applyBorder="1">
      <alignment vertical="center"/>
    </xf>
    <xf numFmtId="176" fontId="17" fillId="0" borderId="53" xfId="0" applyNumberFormat="1" applyFont="1" applyFill="1" applyBorder="1">
      <alignment vertical="center"/>
    </xf>
    <xf numFmtId="176" fontId="17" fillId="0" borderId="56" xfId="0" applyNumberFormat="1" applyFont="1" applyFill="1" applyBorder="1">
      <alignment vertical="center"/>
    </xf>
    <xf numFmtId="176" fontId="17" fillId="0" borderId="9" xfId="0" applyNumberFormat="1" applyFont="1" applyFill="1" applyBorder="1">
      <alignment vertical="center"/>
    </xf>
    <xf numFmtId="0" fontId="16" fillId="0" borderId="79" xfId="0" applyFont="1" applyBorder="1" applyAlignment="1">
      <alignment horizontal="center" vertical="center" textRotation="255"/>
    </xf>
    <xf numFmtId="0" fontId="18" fillId="0" borderId="100" xfId="0" applyFont="1" applyBorder="1" applyAlignment="1">
      <alignment vertical="center" wrapText="1" shrinkToFit="1"/>
    </xf>
    <xf numFmtId="176" fontId="17" fillId="4" borderId="101" xfId="0" applyNumberFormat="1" applyFont="1" applyFill="1" applyBorder="1">
      <alignment vertical="center"/>
    </xf>
    <xf numFmtId="176" fontId="17" fillId="4" borderId="102" xfId="0" applyNumberFormat="1" applyFont="1" applyFill="1" applyBorder="1">
      <alignment vertical="center"/>
    </xf>
    <xf numFmtId="176" fontId="17" fillId="4" borderId="103" xfId="0" applyNumberFormat="1" applyFont="1" applyFill="1" applyBorder="1">
      <alignment vertical="center"/>
    </xf>
    <xf numFmtId="0" fontId="17" fillId="0" borderId="104" xfId="0" applyFont="1" applyBorder="1" applyAlignment="1">
      <alignment vertical="center" shrinkToFit="1"/>
    </xf>
    <xf numFmtId="176" fontId="17" fillId="4" borderId="105" xfId="0" applyNumberFormat="1" applyFont="1" applyFill="1" applyBorder="1">
      <alignment vertical="center"/>
    </xf>
    <xf numFmtId="176" fontId="17" fillId="4" borderId="106" xfId="0" applyNumberFormat="1" applyFont="1" applyFill="1" applyBorder="1">
      <alignment vertical="center"/>
    </xf>
    <xf numFmtId="176" fontId="17" fillId="4" borderId="107" xfId="0" applyNumberFormat="1" applyFont="1" applyFill="1" applyBorder="1">
      <alignment vertical="center"/>
    </xf>
    <xf numFmtId="176" fontId="17" fillId="4" borderId="110" xfId="0" applyNumberFormat="1" applyFont="1" applyFill="1" applyBorder="1">
      <alignment vertical="center"/>
    </xf>
    <xf numFmtId="176" fontId="17" fillId="4" borderId="111" xfId="0" applyNumberFormat="1" applyFont="1" applyFill="1" applyBorder="1">
      <alignment vertical="center"/>
    </xf>
    <xf numFmtId="176" fontId="17" fillId="4" borderId="112" xfId="0" applyNumberFormat="1" applyFont="1" applyFill="1" applyBorder="1">
      <alignment vertical="center"/>
    </xf>
    <xf numFmtId="176" fontId="16" fillId="0" borderId="97" xfId="0" applyNumberFormat="1" applyFont="1" applyBorder="1">
      <alignment vertical="center"/>
    </xf>
    <xf numFmtId="176" fontId="16" fillId="0" borderId="114" xfId="0" applyNumberFormat="1" applyFont="1" applyBorder="1">
      <alignment vertical="center"/>
    </xf>
    <xf numFmtId="176" fontId="16" fillId="0" borderId="96" xfId="0" applyNumberFormat="1" applyFont="1" applyBorder="1">
      <alignment vertical="center"/>
    </xf>
    <xf numFmtId="178" fontId="16" fillId="0" borderId="83" xfId="0" applyNumberFormat="1" applyFont="1" applyBorder="1">
      <alignment vertical="center"/>
    </xf>
    <xf numFmtId="178" fontId="16" fillId="0" borderId="82" xfId="0" applyNumberFormat="1" applyFont="1" applyBorder="1">
      <alignment vertical="center"/>
    </xf>
    <xf numFmtId="178" fontId="16" fillId="0" borderId="84" xfId="0" applyNumberFormat="1" applyFont="1" applyBorder="1">
      <alignment vertical="center"/>
    </xf>
    <xf numFmtId="178" fontId="16" fillId="0" borderId="45" xfId="0" applyNumberFormat="1" applyFont="1" applyBorder="1">
      <alignment vertical="center"/>
    </xf>
    <xf numFmtId="178" fontId="16" fillId="0" borderId="81" xfId="0" applyNumberFormat="1" applyFont="1" applyBorder="1">
      <alignment vertical="center"/>
    </xf>
    <xf numFmtId="178" fontId="16" fillId="0" borderId="85" xfId="0" applyNumberFormat="1" applyFont="1" applyBorder="1">
      <alignment vertical="center"/>
    </xf>
    <xf numFmtId="178" fontId="16" fillId="0" borderId="45" xfId="0" applyNumberFormat="1" applyFont="1" applyFill="1" applyBorder="1">
      <alignment vertical="center"/>
    </xf>
    <xf numFmtId="178" fontId="16" fillId="0" borderId="81" xfId="0" applyNumberFormat="1" applyFont="1" applyFill="1" applyBorder="1">
      <alignment vertical="center"/>
    </xf>
    <xf numFmtId="178" fontId="16" fillId="0" borderId="85" xfId="0" applyNumberFormat="1" applyFont="1" applyFill="1" applyBorder="1">
      <alignment vertical="center"/>
    </xf>
    <xf numFmtId="178" fontId="16" fillId="0" borderId="53" xfId="0" applyNumberFormat="1" applyFont="1" applyFill="1" applyBorder="1">
      <alignment vertical="center"/>
    </xf>
    <xf numFmtId="178" fontId="16" fillId="0" borderId="56" xfId="0" applyNumberFormat="1" applyFont="1" applyFill="1" applyBorder="1">
      <alignment vertical="center"/>
    </xf>
    <xf numFmtId="178" fontId="16" fillId="0" borderId="9" xfId="0" applyNumberFormat="1" applyFont="1" applyFill="1" applyBorder="1">
      <alignment vertical="center"/>
    </xf>
    <xf numFmtId="178" fontId="16" fillId="0" borderId="97" xfId="0" applyNumberFormat="1" applyFont="1" applyFill="1" applyBorder="1">
      <alignment vertical="center"/>
    </xf>
    <xf numFmtId="178" fontId="16" fillId="0" borderId="98" xfId="0" applyNumberFormat="1" applyFont="1" applyFill="1" applyBorder="1">
      <alignment vertical="center"/>
    </xf>
    <xf numFmtId="178" fontId="16" fillId="0" borderId="99" xfId="0" applyNumberFormat="1" applyFont="1" applyFill="1" applyBorder="1">
      <alignment vertical="center"/>
    </xf>
    <xf numFmtId="176" fontId="17" fillId="0" borderId="35" xfId="0" applyNumberFormat="1" applyFont="1" applyFill="1" applyBorder="1">
      <alignment vertical="center"/>
    </xf>
    <xf numFmtId="176" fontId="16" fillId="0" borderId="3" xfId="0" applyNumberFormat="1" applyFont="1" applyFill="1" applyBorder="1">
      <alignment vertical="center"/>
    </xf>
    <xf numFmtId="176" fontId="16" fillId="0" borderId="4" xfId="0" applyNumberFormat="1" applyFont="1" applyFill="1" applyBorder="1">
      <alignment vertical="center"/>
    </xf>
    <xf numFmtId="176" fontId="16" fillId="0" borderId="45" xfId="0" applyNumberFormat="1" applyFont="1" applyFill="1" applyBorder="1">
      <alignment vertical="center"/>
    </xf>
    <xf numFmtId="176" fontId="16" fillId="0" borderId="81" xfId="0" applyNumberFormat="1" applyFont="1" applyFill="1" applyBorder="1">
      <alignment vertical="center"/>
    </xf>
    <xf numFmtId="176" fontId="16" fillId="0" borderId="85" xfId="0" applyNumberFormat="1" applyFont="1" applyFill="1" applyBorder="1">
      <alignment vertical="center"/>
    </xf>
    <xf numFmtId="176" fontId="16" fillId="0" borderId="53" xfId="0" applyNumberFormat="1" applyFont="1" applyFill="1" applyBorder="1">
      <alignment vertical="center"/>
    </xf>
    <xf numFmtId="176" fontId="16" fillId="0" borderId="56" xfId="0" applyNumberFormat="1" applyFont="1" applyFill="1" applyBorder="1">
      <alignment vertical="center"/>
    </xf>
    <xf numFmtId="176" fontId="16" fillId="0" borderId="9" xfId="0" applyNumberFormat="1" applyFont="1" applyFill="1" applyBorder="1">
      <alignment vertical="center"/>
    </xf>
    <xf numFmtId="176" fontId="16" fillId="0" borderId="97" xfId="0" applyNumberFormat="1" applyFont="1" applyFill="1" applyBorder="1">
      <alignment vertical="center"/>
    </xf>
    <xf numFmtId="176" fontId="16" fillId="0" borderId="98" xfId="0" applyNumberFormat="1" applyFont="1" applyFill="1" applyBorder="1">
      <alignment vertical="center"/>
    </xf>
    <xf numFmtId="176" fontId="16" fillId="0" borderId="99" xfId="0" applyNumberFormat="1" applyFont="1" applyFill="1" applyBorder="1">
      <alignment vertical="center"/>
    </xf>
    <xf numFmtId="176" fontId="16" fillId="0" borderId="83" xfId="0" applyNumberFormat="1" applyFont="1" applyFill="1" applyBorder="1">
      <alignment vertical="center"/>
    </xf>
    <xf numFmtId="176" fontId="16" fillId="0" borderId="82" xfId="0" applyNumberFormat="1" applyFont="1" applyFill="1" applyBorder="1">
      <alignment vertical="center"/>
    </xf>
    <xf numFmtId="176" fontId="16" fillId="0" borderId="84" xfId="0" applyNumberFormat="1" applyFont="1" applyFill="1" applyBorder="1">
      <alignment vertical="center"/>
    </xf>
    <xf numFmtId="176" fontId="16" fillId="0" borderId="98" xfId="0" applyNumberFormat="1" applyFont="1" applyBorder="1">
      <alignment vertical="center"/>
    </xf>
    <xf numFmtId="176" fontId="16" fillId="0" borderId="99" xfId="0" applyNumberFormat="1" applyFont="1" applyBorder="1">
      <alignment vertical="center"/>
    </xf>
    <xf numFmtId="179" fontId="16" fillId="0" borderId="0" xfId="0" applyNumberFormat="1" applyFont="1">
      <alignment vertical="center"/>
    </xf>
    <xf numFmtId="0" fontId="19" fillId="0" borderId="0" xfId="0" applyFont="1">
      <alignment vertical="center"/>
    </xf>
    <xf numFmtId="179" fontId="19" fillId="0" borderId="0" xfId="0" applyNumberFormat="1" applyFont="1">
      <alignment vertical="center"/>
    </xf>
    <xf numFmtId="179" fontId="20" fillId="0" borderId="0" xfId="0" applyNumberFormat="1" applyFont="1" applyFill="1">
      <alignment vertical="center"/>
    </xf>
    <xf numFmtId="0" fontId="19" fillId="0" borderId="0" xfId="0" applyFont="1" applyFill="1">
      <alignment vertical="center"/>
    </xf>
    <xf numFmtId="179" fontId="21" fillId="0" borderId="0" xfId="0" applyNumberFormat="1" applyFont="1" applyFill="1">
      <alignment vertical="center"/>
    </xf>
    <xf numFmtId="179" fontId="16" fillId="0" borderId="115" xfId="0" applyNumberFormat="1" applyFont="1" applyBorder="1" applyAlignment="1">
      <alignment vertical="center" wrapText="1"/>
    </xf>
    <xf numFmtId="179" fontId="16" fillId="0" borderId="118" xfId="0" applyNumberFormat="1" applyFont="1" applyBorder="1" applyAlignment="1">
      <alignment vertical="center" wrapText="1"/>
    </xf>
    <xf numFmtId="179" fontId="17" fillId="0" borderId="115" xfId="0" applyNumberFormat="1" applyFont="1" applyBorder="1" applyAlignment="1">
      <alignment vertical="center" wrapText="1"/>
    </xf>
    <xf numFmtId="179" fontId="0" fillId="0" borderId="0" xfId="0" applyNumberFormat="1">
      <alignment vertical="center"/>
    </xf>
    <xf numFmtId="176" fontId="16" fillId="3" borderId="83" xfId="0" applyNumberFormat="1" applyFont="1" applyFill="1" applyBorder="1">
      <alignment vertical="center"/>
    </xf>
    <xf numFmtId="176" fontId="16" fillId="3" borderId="82" xfId="0" applyNumberFormat="1" applyFont="1" applyFill="1" applyBorder="1">
      <alignment vertical="center"/>
    </xf>
    <xf numFmtId="176" fontId="16" fillId="3" borderId="84" xfId="0" applyNumberFormat="1" applyFont="1" applyFill="1" applyBorder="1">
      <alignment vertical="center"/>
    </xf>
    <xf numFmtId="176" fontId="16" fillId="3" borderId="45" xfId="0" applyNumberFormat="1" applyFont="1" applyFill="1" applyBorder="1">
      <alignment vertical="center"/>
    </xf>
    <xf numFmtId="176" fontId="16" fillId="3" borderId="81" xfId="0" applyNumberFormat="1" applyFont="1" applyFill="1" applyBorder="1">
      <alignment vertical="center"/>
    </xf>
    <xf numFmtId="176" fontId="16" fillId="3" borderId="85" xfId="0" applyNumberFormat="1" applyFont="1" applyFill="1" applyBorder="1">
      <alignment vertical="center"/>
    </xf>
    <xf numFmtId="176" fontId="16" fillId="3" borderId="53" xfId="0" applyNumberFormat="1" applyFont="1" applyFill="1" applyBorder="1">
      <alignment vertical="center"/>
    </xf>
    <xf numFmtId="176" fontId="16" fillId="3" borderId="56" xfId="0" applyNumberFormat="1" applyFont="1" applyFill="1" applyBorder="1">
      <alignment vertical="center"/>
    </xf>
    <xf numFmtId="176" fontId="16" fillId="3" borderId="9" xfId="0" applyNumberFormat="1" applyFont="1" applyFill="1" applyBorder="1">
      <alignment vertical="center"/>
    </xf>
    <xf numFmtId="176" fontId="16" fillId="4" borderId="35" xfId="0" applyNumberFormat="1" applyFont="1" applyFill="1" applyBorder="1">
      <alignment vertical="center"/>
    </xf>
    <xf numFmtId="176" fontId="16" fillId="4" borderId="3" xfId="0" applyNumberFormat="1" applyFont="1" applyFill="1" applyBorder="1">
      <alignment vertical="center"/>
    </xf>
    <xf numFmtId="176" fontId="16" fillId="4" borderId="4" xfId="0" applyNumberFormat="1" applyFont="1" applyFill="1" applyBorder="1">
      <alignment vertical="center"/>
    </xf>
    <xf numFmtId="176" fontId="16" fillId="4" borderId="69" xfId="0" applyNumberFormat="1" applyFont="1" applyFill="1" applyBorder="1">
      <alignment vertical="center"/>
    </xf>
    <xf numFmtId="176" fontId="16" fillId="4" borderId="40" xfId="0" applyNumberFormat="1" applyFont="1" applyFill="1" applyBorder="1">
      <alignment vertical="center"/>
    </xf>
    <xf numFmtId="176" fontId="16" fillId="4" borderId="21" xfId="0" applyNumberFormat="1" applyFont="1" applyFill="1" applyBorder="1">
      <alignment vertical="center"/>
    </xf>
    <xf numFmtId="176" fontId="16" fillId="4" borderId="53" xfId="0" applyNumberFormat="1" applyFont="1" applyFill="1" applyBorder="1">
      <alignment vertical="center"/>
    </xf>
    <xf numFmtId="176" fontId="16" fillId="4" borderId="56" xfId="0" applyNumberFormat="1" applyFont="1" applyFill="1" applyBorder="1">
      <alignment vertical="center"/>
    </xf>
    <xf numFmtId="176" fontId="16" fillId="4" borderId="9" xfId="0" applyNumberFormat="1" applyFont="1" applyFill="1" applyBorder="1">
      <alignment vertical="center"/>
    </xf>
    <xf numFmtId="176" fontId="16" fillId="4" borderId="101" xfId="0" applyNumberFormat="1" applyFont="1" applyFill="1" applyBorder="1">
      <alignment vertical="center"/>
    </xf>
    <xf numFmtId="176" fontId="16" fillId="4" borderId="102" xfId="0" applyNumberFormat="1" applyFont="1" applyFill="1" applyBorder="1">
      <alignment vertical="center"/>
    </xf>
    <xf numFmtId="176" fontId="16" fillId="4" borderId="103" xfId="0" applyNumberFormat="1" applyFont="1" applyFill="1" applyBorder="1">
      <alignment vertical="center"/>
    </xf>
    <xf numFmtId="176" fontId="16" fillId="4" borderId="105" xfId="0" applyNumberFormat="1" applyFont="1" applyFill="1" applyBorder="1">
      <alignment vertical="center"/>
    </xf>
    <xf numFmtId="176" fontId="16" fillId="4" borderId="106" xfId="0" applyNumberFormat="1" applyFont="1" applyFill="1" applyBorder="1">
      <alignment vertical="center"/>
    </xf>
    <xf numFmtId="176" fontId="16" fillId="4" borderId="107" xfId="0" applyNumberFormat="1" applyFont="1" applyFill="1" applyBorder="1">
      <alignment vertical="center"/>
    </xf>
    <xf numFmtId="176" fontId="16" fillId="4" borderId="110" xfId="0" applyNumberFormat="1" applyFont="1" applyFill="1" applyBorder="1">
      <alignment vertical="center"/>
    </xf>
    <xf numFmtId="176" fontId="16" fillId="4" borderId="111" xfId="0" applyNumberFormat="1" applyFont="1" applyFill="1" applyBorder="1">
      <alignment vertical="center"/>
    </xf>
    <xf numFmtId="176" fontId="16" fillId="4" borderId="112" xfId="0" applyNumberFormat="1" applyFont="1" applyFill="1" applyBorder="1">
      <alignment vertical="center"/>
    </xf>
    <xf numFmtId="176" fontId="16" fillId="0" borderId="35" xfId="0" applyNumberFormat="1" applyFont="1" applyFill="1" applyBorder="1">
      <alignment vertical="center"/>
    </xf>
    <xf numFmtId="0" fontId="0" fillId="0" borderId="0" xfId="0" applyBorder="1">
      <alignment vertical="center"/>
    </xf>
    <xf numFmtId="31" fontId="16" fillId="0" borderId="0" xfId="0" applyNumberFormat="1" applyFont="1" applyBorder="1" applyAlignment="1">
      <alignment horizontal="center" vertical="center" wrapText="1"/>
    </xf>
    <xf numFmtId="176" fontId="16" fillId="5" borderId="0" xfId="0" applyNumberFormat="1" applyFont="1" applyFill="1" applyBorder="1">
      <alignment vertical="center"/>
    </xf>
    <xf numFmtId="0" fontId="0" fillId="0" borderId="0" xfId="0" applyFill="1" applyBorder="1">
      <alignment vertical="center"/>
    </xf>
    <xf numFmtId="31" fontId="16" fillId="0" borderId="0" xfId="0" applyNumberFormat="1" applyFont="1" applyFill="1" applyBorder="1" applyAlignment="1">
      <alignment horizontal="center" vertical="center" wrapText="1"/>
    </xf>
    <xf numFmtId="176" fontId="16" fillId="0" borderId="0" xfId="0" applyNumberFormat="1" applyFont="1" applyFill="1" applyBorder="1">
      <alignment vertical="center"/>
    </xf>
    <xf numFmtId="0" fontId="16" fillId="0" borderId="0" xfId="0" applyFont="1" applyFill="1" applyBorder="1" applyAlignment="1">
      <alignment vertical="center" shrinkToFit="1"/>
    </xf>
    <xf numFmtId="176" fontId="16" fillId="0" borderId="121" xfId="0" applyNumberFormat="1" applyFont="1" applyFill="1" applyBorder="1">
      <alignment vertical="center"/>
    </xf>
    <xf numFmtId="176" fontId="16" fillId="0" borderId="33" xfId="0" applyNumberFormat="1" applyFont="1" applyFill="1" applyBorder="1">
      <alignment vertical="center"/>
    </xf>
    <xf numFmtId="0" fontId="0" fillId="0" borderId="5" xfId="0" applyBorder="1">
      <alignment vertical="center"/>
    </xf>
    <xf numFmtId="176" fontId="16" fillId="0" borderId="53" xfId="0" applyNumberFormat="1" applyFont="1" applyBorder="1">
      <alignment vertical="center"/>
    </xf>
    <xf numFmtId="176" fontId="16" fillId="0" borderId="56" xfId="0" applyNumberFormat="1" applyFont="1" applyBorder="1">
      <alignment vertical="center"/>
    </xf>
    <xf numFmtId="176" fontId="16" fillId="0" borderId="9" xfId="0" applyNumberFormat="1" applyFont="1" applyBorder="1">
      <alignment vertical="center"/>
    </xf>
    <xf numFmtId="178" fontId="16" fillId="0" borderId="53" xfId="0" applyNumberFormat="1" applyFont="1" applyBorder="1">
      <alignment vertical="center"/>
    </xf>
    <xf numFmtId="178" fontId="16" fillId="0" borderId="56" xfId="0" applyNumberFormat="1" applyFont="1" applyBorder="1">
      <alignment vertical="center"/>
    </xf>
    <xf numFmtId="178" fontId="16" fillId="0" borderId="9" xfId="0" applyNumberFormat="1" applyFont="1" applyBorder="1">
      <alignment vertical="center"/>
    </xf>
    <xf numFmtId="178" fontId="16" fillId="0" borderId="97" xfId="0" applyNumberFormat="1" applyFont="1" applyBorder="1">
      <alignment vertical="center"/>
    </xf>
    <xf numFmtId="178" fontId="16" fillId="0" borderId="98" xfId="0" applyNumberFormat="1" applyFont="1" applyBorder="1">
      <alignment vertical="center"/>
    </xf>
    <xf numFmtId="178" fontId="16" fillId="0" borderId="99" xfId="0" applyNumberFormat="1" applyFont="1" applyBorder="1">
      <alignment vertical="center"/>
    </xf>
    <xf numFmtId="176" fontId="16" fillId="0" borderId="35" xfId="0" applyNumberFormat="1" applyFont="1" applyBorder="1">
      <alignment vertical="center"/>
    </xf>
    <xf numFmtId="176" fontId="16" fillId="0" borderId="3" xfId="0" applyNumberFormat="1" applyFont="1" applyBorder="1">
      <alignment vertical="center"/>
    </xf>
    <xf numFmtId="176" fontId="16" fillId="0" borderId="4" xfId="0" applyNumberFormat="1" applyFont="1" applyBorder="1">
      <alignment vertical="center"/>
    </xf>
    <xf numFmtId="176" fontId="16" fillId="0" borderId="45" xfId="0" applyNumberFormat="1" applyFont="1" applyBorder="1">
      <alignment vertical="center"/>
    </xf>
    <xf numFmtId="176" fontId="16" fillId="0" borderId="81" xfId="0" applyNumberFormat="1" applyFont="1" applyBorder="1">
      <alignment vertical="center"/>
    </xf>
    <xf numFmtId="176" fontId="16" fillId="0" borderId="85" xfId="0" applyNumberFormat="1" applyFont="1" applyBorder="1">
      <alignment vertical="center"/>
    </xf>
    <xf numFmtId="176" fontId="16" fillId="0" borderId="83" xfId="0" applyNumberFormat="1" applyFont="1" applyBorder="1">
      <alignment vertical="center"/>
    </xf>
    <xf numFmtId="176" fontId="16" fillId="0" borderId="82" xfId="0" applyNumberFormat="1" applyFont="1" applyBorder="1">
      <alignment vertical="center"/>
    </xf>
    <xf numFmtId="176" fontId="16" fillId="0" borderId="84" xfId="0" applyNumberFormat="1" applyFont="1" applyBorder="1">
      <alignment vertical="center"/>
    </xf>
    <xf numFmtId="179" fontId="20" fillId="0" borderId="0" xfId="0" applyNumberFormat="1" applyFont="1">
      <alignment vertical="center"/>
    </xf>
    <xf numFmtId="179" fontId="21" fillId="0" borderId="0" xfId="0" applyNumberFormat="1" applyFont="1">
      <alignment vertical="center"/>
    </xf>
    <xf numFmtId="176" fontId="16" fillId="3" borderId="69" xfId="0" applyNumberFormat="1" applyFont="1" applyFill="1" applyBorder="1">
      <alignment vertical="center"/>
    </xf>
    <xf numFmtId="176" fontId="16" fillId="3" borderId="40" xfId="0" applyNumberFormat="1" applyFont="1" applyFill="1" applyBorder="1">
      <alignment vertical="center"/>
    </xf>
    <xf numFmtId="176" fontId="16" fillId="3" borderId="21" xfId="0" applyNumberFormat="1" applyFont="1" applyFill="1" applyBorder="1">
      <alignment vertical="center"/>
    </xf>
    <xf numFmtId="176" fontId="16" fillId="3" borderId="101" xfId="0" applyNumberFormat="1" applyFont="1" applyFill="1" applyBorder="1">
      <alignment vertical="center"/>
    </xf>
    <xf numFmtId="176" fontId="16" fillId="3" borderId="102" xfId="0" applyNumberFormat="1" applyFont="1" applyFill="1" applyBorder="1">
      <alignment vertical="center"/>
    </xf>
    <xf numFmtId="176" fontId="16" fillId="3" borderId="103" xfId="0" applyNumberFormat="1" applyFont="1" applyFill="1" applyBorder="1">
      <alignment vertical="center"/>
    </xf>
    <xf numFmtId="176" fontId="17" fillId="0" borderId="45" xfId="0" applyNumberFormat="1" applyFont="1" applyFill="1" applyBorder="1">
      <alignment vertical="center"/>
    </xf>
    <xf numFmtId="176" fontId="17" fillId="0" borderId="81" xfId="0" applyNumberFormat="1" applyFont="1" applyFill="1" applyBorder="1">
      <alignment vertical="center"/>
    </xf>
    <xf numFmtId="176" fontId="17" fillId="0" borderId="85" xfId="0" applyNumberFormat="1" applyFont="1" applyFill="1" applyBorder="1">
      <alignment vertical="center"/>
    </xf>
    <xf numFmtId="176" fontId="21" fillId="3" borderId="83" xfId="0" applyNumberFormat="1" applyFont="1" applyFill="1" applyBorder="1">
      <alignment vertical="center"/>
    </xf>
    <xf numFmtId="176" fontId="21" fillId="3" borderId="82" xfId="0" applyNumberFormat="1" applyFont="1" applyFill="1" applyBorder="1">
      <alignment vertical="center"/>
    </xf>
    <xf numFmtId="176" fontId="21" fillId="3" borderId="84" xfId="0" applyNumberFormat="1" applyFont="1" applyFill="1" applyBorder="1">
      <alignment vertical="center"/>
    </xf>
    <xf numFmtId="0" fontId="0" fillId="0" borderId="0" xfId="0" applyFill="1">
      <alignment vertical="center"/>
    </xf>
    <xf numFmtId="176" fontId="0" fillId="0" borderId="0" xfId="0" applyNumberFormat="1">
      <alignment vertical="center"/>
    </xf>
    <xf numFmtId="176" fontId="21" fillId="3" borderId="81" xfId="0" applyNumberFormat="1" applyFont="1" applyFill="1" applyBorder="1">
      <alignment vertical="center"/>
    </xf>
    <xf numFmtId="176" fontId="21" fillId="3" borderId="85" xfId="0" applyNumberFormat="1" applyFont="1" applyFill="1" applyBorder="1">
      <alignment vertical="center"/>
    </xf>
    <xf numFmtId="176" fontId="21" fillId="3" borderId="56" xfId="0" applyNumberFormat="1" applyFont="1" applyFill="1" applyBorder="1">
      <alignment vertical="center"/>
    </xf>
    <xf numFmtId="176" fontId="21" fillId="3" borderId="9" xfId="0" applyNumberFormat="1" applyFont="1" applyFill="1" applyBorder="1">
      <alignment vertical="center"/>
    </xf>
    <xf numFmtId="176" fontId="21" fillId="0" borderId="97" xfId="0" applyNumberFormat="1" applyFont="1" applyBorder="1">
      <alignment vertical="center"/>
    </xf>
    <xf numFmtId="176" fontId="21" fillId="0" borderId="98" xfId="0" applyNumberFormat="1" applyFont="1" applyBorder="1">
      <alignment vertical="center"/>
    </xf>
    <xf numFmtId="176" fontId="21" fillId="0" borderId="99" xfId="0" applyNumberFormat="1" applyFont="1" applyBorder="1">
      <alignment vertical="center"/>
    </xf>
    <xf numFmtId="176" fontId="21" fillId="4" borderId="35" xfId="0" applyNumberFormat="1" applyFont="1" applyFill="1" applyBorder="1">
      <alignment vertical="center"/>
    </xf>
    <xf numFmtId="176" fontId="21" fillId="4" borderId="3" xfId="0" applyNumberFormat="1" applyFont="1" applyFill="1" applyBorder="1">
      <alignment vertical="center"/>
    </xf>
    <xf numFmtId="176" fontId="21" fillId="4" borderId="4" xfId="0" applyNumberFormat="1" applyFont="1" applyFill="1" applyBorder="1">
      <alignment vertical="center"/>
    </xf>
    <xf numFmtId="176" fontId="21" fillId="4" borderId="69" xfId="0" applyNumberFormat="1" applyFont="1" applyFill="1" applyBorder="1">
      <alignment vertical="center"/>
    </xf>
    <xf numFmtId="176" fontId="21" fillId="4" borderId="40" xfId="0" applyNumberFormat="1" applyFont="1" applyFill="1" applyBorder="1">
      <alignment vertical="center"/>
    </xf>
    <xf numFmtId="176" fontId="21" fillId="4" borderId="21" xfId="0" applyNumberFormat="1" applyFont="1" applyFill="1" applyBorder="1">
      <alignment vertical="center"/>
    </xf>
    <xf numFmtId="176" fontId="0" fillId="0" borderId="0" xfId="0" applyNumberFormat="1" applyFill="1">
      <alignment vertical="center"/>
    </xf>
    <xf numFmtId="176" fontId="21" fillId="4" borderId="53" xfId="0" applyNumberFormat="1" applyFont="1" applyFill="1" applyBorder="1">
      <alignment vertical="center"/>
    </xf>
    <xf numFmtId="176" fontId="21" fillId="4" borderId="56" xfId="0" applyNumberFormat="1" applyFont="1" applyFill="1" applyBorder="1">
      <alignment vertical="center"/>
    </xf>
    <xf numFmtId="176" fontId="21" fillId="4" borderId="9" xfId="0" applyNumberFormat="1" applyFont="1" applyFill="1" applyBorder="1">
      <alignment vertical="center"/>
    </xf>
    <xf numFmtId="176" fontId="21" fillId="0" borderId="53" xfId="0" applyNumberFormat="1" applyFont="1" applyFill="1" applyBorder="1">
      <alignment vertical="center"/>
    </xf>
    <xf numFmtId="176" fontId="21" fillId="0" borderId="56" xfId="0" applyNumberFormat="1" applyFont="1" applyFill="1" applyBorder="1">
      <alignment vertical="center"/>
    </xf>
    <xf numFmtId="176" fontId="21" fillId="0" borderId="9" xfId="0" applyNumberFormat="1" applyFont="1" applyFill="1" applyBorder="1">
      <alignment vertical="center"/>
    </xf>
    <xf numFmtId="176" fontId="21" fillId="4" borderId="102" xfId="0" applyNumberFormat="1" applyFont="1" applyFill="1" applyBorder="1">
      <alignment vertical="center"/>
    </xf>
    <xf numFmtId="176" fontId="21" fillId="4" borderId="103" xfId="0" applyNumberFormat="1" applyFont="1" applyFill="1" applyBorder="1">
      <alignment vertical="center"/>
    </xf>
    <xf numFmtId="176" fontId="21" fillId="4" borderId="105" xfId="0" applyNumberFormat="1" applyFont="1" applyFill="1" applyBorder="1">
      <alignment vertical="center"/>
    </xf>
    <xf numFmtId="176" fontId="21" fillId="4" borderId="106" xfId="0" applyNumberFormat="1" applyFont="1" applyFill="1" applyBorder="1">
      <alignment vertical="center"/>
    </xf>
    <xf numFmtId="176" fontId="21" fillId="4" borderId="107" xfId="0" applyNumberFormat="1" applyFont="1" applyFill="1" applyBorder="1">
      <alignment vertical="center"/>
    </xf>
    <xf numFmtId="176" fontId="21" fillId="4" borderId="111" xfId="0" applyNumberFormat="1" applyFont="1" applyFill="1" applyBorder="1">
      <alignment vertical="center"/>
    </xf>
    <xf numFmtId="176" fontId="21" fillId="4" borderId="112" xfId="0" applyNumberFormat="1" applyFont="1" applyFill="1" applyBorder="1">
      <alignment vertical="center"/>
    </xf>
    <xf numFmtId="176" fontId="21" fillId="0" borderId="114" xfId="0" applyNumberFormat="1" applyFont="1" applyBorder="1">
      <alignment vertical="center"/>
    </xf>
    <xf numFmtId="176" fontId="21" fillId="0" borderId="96" xfId="0" applyNumberFormat="1" applyFont="1" applyBorder="1">
      <alignment vertical="center"/>
    </xf>
    <xf numFmtId="176" fontId="21" fillId="0" borderId="81" xfId="0" applyNumberFormat="1" applyFont="1" applyFill="1" applyBorder="1">
      <alignment vertical="center"/>
    </xf>
    <xf numFmtId="176" fontId="21" fillId="0" borderId="85" xfId="0" applyNumberFormat="1" applyFont="1" applyFill="1" applyBorder="1">
      <alignment vertical="center"/>
    </xf>
    <xf numFmtId="176" fontId="21" fillId="0" borderId="98" xfId="0" applyNumberFormat="1" applyFont="1" applyFill="1" applyBorder="1">
      <alignment vertical="center"/>
    </xf>
    <xf numFmtId="176" fontId="21" fillId="0" borderId="99" xfId="0" applyNumberFormat="1" applyFont="1" applyFill="1" applyBorder="1">
      <alignment vertical="center"/>
    </xf>
    <xf numFmtId="176" fontId="21" fillId="0" borderId="83" xfId="0" applyNumberFormat="1" applyFont="1" applyFill="1" applyBorder="1">
      <alignment vertical="center"/>
    </xf>
    <xf numFmtId="176" fontId="21" fillId="0" borderId="82" xfId="0" applyNumberFormat="1" applyFont="1" applyFill="1" applyBorder="1">
      <alignment vertical="center"/>
    </xf>
    <xf numFmtId="176" fontId="21" fillId="0" borderId="84" xfId="0" applyNumberFormat="1" applyFont="1" applyFill="1" applyBorder="1">
      <alignment vertical="center"/>
    </xf>
    <xf numFmtId="0" fontId="26" fillId="0" borderId="0" xfId="0" applyFont="1">
      <alignment vertical="center"/>
    </xf>
    <xf numFmtId="0" fontId="27" fillId="0" borderId="0" xfId="0" applyFont="1">
      <alignment vertical="center"/>
    </xf>
    <xf numFmtId="176" fontId="9" fillId="0" borderId="79" xfId="1" applyNumberFormat="1" applyFont="1" applyFill="1" applyBorder="1" applyAlignment="1">
      <alignment horizontal="right" vertical="center" shrinkToFit="1"/>
    </xf>
    <xf numFmtId="176" fontId="9" fillId="0" borderId="49" xfId="1" applyNumberFormat="1" applyFont="1" applyFill="1" applyBorder="1" applyAlignment="1">
      <alignment horizontal="right" vertical="center" shrinkToFit="1"/>
    </xf>
    <xf numFmtId="0" fontId="26" fillId="0" borderId="0" xfId="0" applyFont="1" applyAlignment="1">
      <alignment horizontal="left" vertical="center" wrapText="1"/>
    </xf>
    <xf numFmtId="0" fontId="26" fillId="0" borderId="0" xfId="0" applyFont="1" applyFill="1" applyAlignment="1">
      <alignment horizontal="left" vertical="center" wrapText="1"/>
    </xf>
    <xf numFmtId="0" fontId="26" fillId="0" borderId="0" xfId="0" applyFont="1" applyFill="1" applyAlignment="1">
      <alignment horizontal="right" vertical="center"/>
    </xf>
    <xf numFmtId="0" fontId="26" fillId="0" borderId="126" xfId="0" applyFont="1" applyFill="1" applyBorder="1" applyAlignment="1">
      <alignment horizontal="center" vertical="center"/>
    </xf>
    <xf numFmtId="0" fontId="26" fillId="0" borderId="73" xfId="0" applyFont="1" applyFill="1" applyBorder="1" applyAlignment="1">
      <alignment horizontal="center" vertical="center"/>
    </xf>
    <xf numFmtId="0" fontId="26" fillId="0" borderId="127" xfId="0" applyFont="1" applyFill="1" applyBorder="1" applyAlignment="1">
      <alignment horizontal="center" vertical="center"/>
    </xf>
    <xf numFmtId="0" fontId="0" fillId="0" borderId="57" xfId="0" applyFill="1" applyBorder="1" applyAlignment="1">
      <alignment vertical="center" wrapText="1"/>
    </xf>
    <xf numFmtId="38" fontId="31" fillId="4" borderId="41" xfId="1" applyNumberFormat="1" applyFont="1" applyFill="1" applyBorder="1" applyAlignment="1">
      <alignment vertical="center"/>
    </xf>
    <xf numFmtId="38" fontId="31" fillId="4" borderId="77" xfId="1" applyNumberFormat="1" applyFont="1" applyFill="1" applyBorder="1" applyAlignment="1">
      <alignment vertical="center"/>
    </xf>
    <xf numFmtId="38" fontId="31" fillId="4" borderId="129" xfId="1" applyNumberFormat="1" applyFont="1" applyFill="1" applyBorder="1" applyAlignment="1">
      <alignment vertical="center"/>
    </xf>
    <xf numFmtId="38" fontId="31" fillId="4" borderId="74" xfId="1" applyNumberFormat="1" applyFont="1" applyFill="1" applyBorder="1" applyAlignment="1">
      <alignment vertical="center"/>
    </xf>
    <xf numFmtId="38" fontId="31" fillId="4" borderId="130" xfId="1" applyNumberFormat="1" applyFont="1" applyFill="1" applyBorder="1" applyAlignment="1">
      <alignment vertical="center"/>
    </xf>
    <xf numFmtId="38" fontId="31" fillId="0" borderId="131" xfId="1" applyNumberFormat="1" applyFont="1" applyFill="1" applyBorder="1" applyAlignment="1">
      <alignment vertical="center"/>
    </xf>
    <xf numFmtId="38" fontId="31" fillId="3" borderId="74" xfId="1" applyNumberFormat="1" applyFont="1" applyFill="1" applyBorder="1" applyAlignment="1">
      <alignment vertical="center"/>
    </xf>
    <xf numFmtId="38" fontId="31" fillId="3" borderId="130" xfId="1" applyNumberFormat="1" applyFont="1" applyFill="1" applyBorder="1" applyAlignment="1">
      <alignment vertical="center"/>
    </xf>
    <xf numFmtId="38" fontId="31" fillId="3" borderId="41" xfId="1" applyNumberFormat="1" applyFont="1" applyFill="1" applyBorder="1" applyAlignment="1">
      <alignment vertical="center"/>
    </xf>
    <xf numFmtId="38" fontId="31" fillId="3" borderId="77" xfId="1" applyNumberFormat="1" applyFont="1" applyFill="1" applyBorder="1" applyAlignment="1">
      <alignment vertical="center"/>
    </xf>
    <xf numFmtId="38" fontId="31" fillId="3" borderId="129" xfId="1" applyNumberFormat="1" applyFont="1" applyFill="1" applyBorder="1" applyAlignment="1">
      <alignment vertical="center"/>
    </xf>
    <xf numFmtId="0" fontId="0" fillId="0" borderId="132" xfId="0" applyFill="1" applyBorder="1" applyAlignment="1">
      <alignment horizontal="left" vertical="center" wrapText="1"/>
    </xf>
    <xf numFmtId="38" fontId="31" fillId="4" borderId="133" xfId="1" applyNumberFormat="1" applyFont="1" applyFill="1" applyBorder="1" applyAlignment="1">
      <alignment vertical="center"/>
    </xf>
    <xf numFmtId="38" fontId="31" fillId="4" borderId="134" xfId="1" applyNumberFormat="1" applyFont="1" applyFill="1" applyBorder="1" applyAlignment="1">
      <alignment vertical="center"/>
    </xf>
    <xf numFmtId="38" fontId="31" fillId="4" borderId="135" xfId="1" applyNumberFormat="1" applyFont="1" applyFill="1" applyBorder="1" applyAlignment="1">
      <alignment vertical="center"/>
    </xf>
    <xf numFmtId="38" fontId="31" fillId="4" borderId="136" xfId="1" applyNumberFormat="1" applyFont="1" applyFill="1" applyBorder="1" applyAlignment="1">
      <alignment vertical="center"/>
    </xf>
    <xf numFmtId="38" fontId="31" fillId="4" borderId="137" xfId="1" applyNumberFormat="1" applyFont="1" applyFill="1" applyBorder="1" applyAlignment="1">
      <alignment vertical="center"/>
    </xf>
    <xf numFmtId="38" fontId="31" fillId="0" borderId="138" xfId="1" applyNumberFormat="1" applyFont="1" applyFill="1" applyBorder="1" applyAlignment="1">
      <alignment vertical="center"/>
    </xf>
    <xf numFmtId="38" fontId="31" fillId="3" borderId="136" xfId="1" applyNumberFormat="1" applyFont="1" applyFill="1" applyBorder="1" applyAlignment="1">
      <alignment vertical="center"/>
    </xf>
    <xf numFmtId="38" fontId="31" fillId="3" borderId="137" xfId="1" applyNumberFormat="1" applyFont="1" applyFill="1" applyBorder="1" applyAlignment="1">
      <alignment vertical="center"/>
    </xf>
    <xf numFmtId="38" fontId="31" fillId="3" borderId="133" xfId="1" applyNumberFormat="1" applyFont="1" applyFill="1" applyBorder="1" applyAlignment="1">
      <alignment vertical="center"/>
    </xf>
    <xf numFmtId="38" fontId="31" fillId="3" borderId="134" xfId="1" applyNumberFormat="1" applyFont="1" applyFill="1" applyBorder="1" applyAlignment="1">
      <alignment vertical="center"/>
    </xf>
    <xf numFmtId="38" fontId="31" fillId="3" borderId="135" xfId="1" applyNumberFormat="1" applyFont="1" applyFill="1" applyBorder="1" applyAlignment="1">
      <alignment vertical="center"/>
    </xf>
    <xf numFmtId="38" fontId="31" fillId="0" borderId="139" xfId="1" applyNumberFormat="1" applyFont="1" applyFill="1" applyBorder="1" applyAlignment="1">
      <alignment vertical="center"/>
    </xf>
    <xf numFmtId="38" fontId="32" fillId="4" borderId="134" xfId="1" applyNumberFormat="1" applyFont="1" applyFill="1" applyBorder="1" applyAlignment="1">
      <alignment vertical="center"/>
    </xf>
    <xf numFmtId="38" fontId="32" fillId="4" borderId="135" xfId="1" applyNumberFormat="1" applyFont="1" applyFill="1" applyBorder="1" applyAlignment="1">
      <alignment vertical="center"/>
    </xf>
    <xf numFmtId="38" fontId="32" fillId="4" borderId="136" xfId="1" applyNumberFormat="1" applyFont="1" applyFill="1" applyBorder="1" applyAlignment="1">
      <alignment vertical="center"/>
    </xf>
    <xf numFmtId="38" fontId="32" fillId="4" borderId="137" xfId="1" applyNumberFormat="1" applyFont="1" applyFill="1" applyBorder="1" applyAlignment="1">
      <alignment vertical="center"/>
    </xf>
    <xf numFmtId="38" fontId="32" fillId="3" borderId="134" xfId="1" applyNumberFormat="1" applyFont="1" applyFill="1" applyBorder="1" applyAlignment="1">
      <alignment vertical="center"/>
    </xf>
    <xf numFmtId="38" fontId="32" fillId="3" borderId="135" xfId="1" applyNumberFormat="1" applyFont="1" applyFill="1" applyBorder="1" applyAlignment="1">
      <alignment vertical="center"/>
    </xf>
    <xf numFmtId="38" fontId="32" fillId="3" borderId="136" xfId="1" applyNumberFormat="1" applyFont="1" applyFill="1" applyBorder="1" applyAlignment="1">
      <alignment vertical="center"/>
    </xf>
    <xf numFmtId="38" fontId="32" fillId="3" borderId="137" xfId="1" applyNumberFormat="1" applyFont="1" applyFill="1" applyBorder="1" applyAlignment="1">
      <alignment vertical="center"/>
    </xf>
    <xf numFmtId="38" fontId="32" fillId="0" borderId="138" xfId="1" applyNumberFormat="1" applyFont="1" applyFill="1" applyBorder="1" applyAlignment="1">
      <alignment vertical="center"/>
    </xf>
    <xf numFmtId="0" fontId="26" fillId="0" borderId="140" xfId="0" applyFont="1" applyFill="1" applyBorder="1" applyAlignment="1">
      <alignment horizontal="left" vertical="center" wrapText="1"/>
    </xf>
    <xf numFmtId="38" fontId="32" fillId="4" borderId="141" xfId="1" applyNumberFormat="1" applyFont="1" applyFill="1" applyBorder="1" applyAlignment="1">
      <alignment vertical="center"/>
    </xf>
    <xf numFmtId="38" fontId="32" fillId="0" borderId="142" xfId="1" applyNumberFormat="1" applyFont="1" applyFill="1" applyBorder="1" applyAlignment="1">
      <alignment vertical="center"/>
    </xf>
    <xf numFmtId="38" fontId="32" fillId="0" borderId="143" xfId="1" applyNumberFormat="1" applyFont="1" applyFill="1" applyBorder="1" applyAlignment="1">
      <alignment vertical="center"/>
    </xf>
    <xf numFmtId="38" fontId="32" fillId="0" borderId="144" xfId="1" applyNumberFormat="1" applyFont="1" applyFill="1" applyBorder="1" applyAlignment="1">
      <alignment vertical="center"/>
    </xf>
    <xf numFmtId="38" fontId="31" fillId="0" borderId="145" xfId="1" applyNumberFormat="1" applyFont="1" applyFill="1" applyBorder="1" applyAlignment="1">
      <alignment vertical="center"/>
    </xf>
    <xf numFmtId="38" fontId="32" fillId="0" borderId="145" xfId="1" applyNumberFormat="1" applyFont="1" applyFill="1" applyBorder="1" applyAlignment="1">
      <alignment vertical="center"/>
    </xf>
    <xf numFmtId="0" fontId="0" fillId="0" borderId="88" xfId="0" applyFill="1" applyBorder="1" applyAlignment="1">
      <alignment horizontal="center" vertical="center" wrapText="1"/>
    </xf>
    <xf numFmtId="38" fontId="32" fillId="0" borderId="146" xfId="1" applyNumberFormat="1" applyFont="1" applyFill="1" applyBorder="1" applyAlignment="1">
      <alignment vertical="center"/>
    </xf>
    <xf numFmtId="38" fontId="32" fillId="0" borderId="42" xfId="1" applyNumberFormat="1" applyFont="1" applyFill="1" applyBorder="1" applyAlignment="1">
      <alignment vertical="center"/>
    </xf>
    <xf numFmtId="38" fontId="32" fillId="0" borderId="126" xfId="1" applyNumberFormat="1" applyFont="1" applyFill="1" applyBorder="1" applyAlignment="1">
      <alignment vertical="center"/>
    </xf>
    <xf numFmtId="38" fontId="32" fillId="0" borderId="147" xfId="1" applyNumberFormat="1" applyFont="1" applyFill="1" applyBorder="1" applyAlignment="1">
      <alignment vertical="center"/>
    </xf>
    <xf numFmtId="38" fontId="32" fillId="0" borderId="127" xfId="1" applyNumberFormat="1" applyFont="1" applyFill="1" applyBorder="1" applyAlignment="1">
      <alignment vertical="center"/>
    </xf>
    <xf numFmtId="38" fontId="31" fillId="0" borderId="148" xfId="1" applyNumberFormat="1" applyFont="1" applyFill="1" applyBorder="1" applyAlignment="1">
      <alignment vertical="center"/>
    </xf>
    <xf numFmtId="38" fontId="32" fillId="0" borderId="148" xfId="1" applyNumberFormat="1" applyFont="1" applyFill="1" applyBorder="1" applyAlignment="1">
      <alignment vertical="center"/>
    </xf>
    <xf numFmtId="38" fontId="32" fillId="4" borderId="30" xfId="1" applyNumberFormat="1" applyFont="1" applyFill="1" applyBorder="1" applyAlignment="1">
      <alignment vertical="center"/>
    </xf>
    <xf numFmtId="38" fontId="32" fillId="0" borderId="149" xfId="1" applyNumberFormat="1" applyFont="1" applyFill="1" applyBorder="1" applyAlignment="1">
      <alignment vertical="center"/>
    </xf>
    <xf numFmtId="38" fontId="32" fillId="0" borderId="150" xfId="1" applyNumberFormat="1" applyFont="1" applyFill="1" applyBorder="1" applyAlignment="1">
      <alignment vertical="center"/>
    </xf>
    <xf numFmtId="38" fontId="32" fillId="0" borderId="151" xfId="1" applyNumberFormat="1" applyFont="1" applyFill="1" applyBorder="1" applyAlignment="1">
      <alignment vertical="center"/>
    </xf>
    <xf numFmtId="38" fontId="32" fillId="0" borderId="152" xfId="1" applyNumberFormat="1" applyFont="1" applyFill="1" applyBorder="1" applyAlignment="1">
      <alignment vertical="center"/>
    </xf>
    <xf numFmtId="38" fontId="32" fillId="3" borderId="30" xfId="1" applyNumberFormat="1" applyFont="1" applyFill="1" applyBorder="1" applyAlignment="1">
      <alignment vertical="center"/>
    </xf>
    <xf numFmtId="38" fontId="32" fillId="0" borderId="153" xfId="1" applyNumberFormat="1" applyFont="1" applyFill="1" applyBorder="1" applyAlignment="1">
      <alignment vertical="center"/>
    </xf>
    <xf numFmtId="38" fontId="32" fillId="4" borderId="57" xfId="1" applyNumberFormat="1" applyFont="1" applyFill="1" applyBorder="1" applyAlignment="1">
      <alignment vertical="center"/>
    </xf>
    <xf numFmtId="38" fontId="32" fillId="4" borderId="129" xfId="1" applyNumberFormat="1" applyFont="1" applyFill="1" applyBorder="1" applyAlignment="1">
      <alignment vertical="center"/>
    </xf>
    <xf numFmtId="38" fontId="32" fillId="3" borderId="74" xfId="1" applyNumberFormat="1" applyFont="1" applyFill="1" applyBorder="1" applyAlignment="1">
      <alignment vertical="center"/>
    </xf>
    <xf numFmtId="38" fontId="32" fillId="3" borderId="130" xfId="1" applyNumberFormat="1" applyFont="1" applyFill="1" applyBorder="1" applyAlignment="1">
      <alignment vertical="center"/>
    </xf>
    <xf numFmtId="38" fontId="32" fillId="0" borderId="131" xfId="1" applyNumberFormat="1" applyFont="1" applyFill="1" applyBorder="1" applyAlignment="1">
      <alignment vertical="center"/>
    </xf>
    <xf numFmtId="38" fontId="32" fillId="4" borderId="74" xfId="1" applyNumberFormat="1" applyFont="1" applyFill="1" applyBorder="1" applyAlignment="1">
      <alignment vertical="center"/>
    </xf>
    <xf numFmtId="38" fontId="32" fillId="4" borderId="130" xfId="1" applyNumberFormat="1" applyFont="1" applyFill="1" applyBorder="1" applyAlignment="1">
      <alignment vertical="center"/>
    </xf>
    <xf numFmtId="38" fontId="32" fillId="3" borderId="57" xfId="1" applyNumberFormat="1" applyFont="1" applyFill="1" applyBorder="1" applyAlignment="1">
      <alignment vertical="center"/>
    </xf>
    <xf numFmtId="38" fontId="32" fillId="3" borderId="129" xfId="1" applyNumberFormat="1" applyFont="1" applyFill="1" applyBorder="1" applyAlignment="1">
      <alignment vertical="center"/>
    </xf>
    <xf numFmtId="0" fontId="0" fillId="0" borderId="132" xfId="0" applyFill="1" applyBorder="1" applyAlignment="1">
      <alignment vertical="center" wrapText="1"/>
    </xf>
    <xf numFmtId="38" fontId="32" fillId="0" borderId="139" xfId="1" applyNumberFormat="1" applyFont="1" applyFill="1" applyBorder="1" applyAlignment="1">
      <alignment vertical="center"/>
    </xf>
    <xf numFmtId="38" fontId="32" fillId="4" borderId="132" xfId="1" applyNumberFormat="1" applyFont="1" applyFill="1" applyBorder="1" applyAlignment="1">
      <alignment vertical="center"/>
    </xf>
    <xf numFmtId="38" fontId="32" fillId="3" borderId="132" xfId="1" applyNumberFormat="1" applyFont="1" applyFill="1" applyBorder="1" applyAlignment="1">
      <alignment vertical="center"/>
    </xf>
    <xf numFmtId="0" fontId="0" fillId="0" borderId="132" xfId="0" applyFill="1" applyBorder="1" applyAlignment="1">
      <alignment horizontal="left" vertical="center"/>
    </xf>
    <xf numFmtId="38" fontId="32" fillId="0" borderId="154" xfId="1" applyNumberFormat="1" applyFont="1" applyFill="1" applyBorder="1" applyAlignment="1">
      <alignment vertical="center"/>
    </xf>
    <xf numFmtId="0" fontId="0" fillId="0" borderId="140" xfId="0" applyFill="1" applyBorder="1" applyAlignment="1">
      <alignment horizontal="left" vertical="center" wrapText="1"/>
    </xf>
    <xf numFmtId="38" fontId="32" fillId="0" borderId="155" xfId="1" applyNumberFormat="1" applyFont="1" applyFill="1" applyBorder="1" applyAlignment="1">
      <alignment vertical="center"/>
    </xf>
    <xf numFmtId="38" fontId="32" fillId="0" borderId="156" xfId="1" applyNumberFormat="1" applyFont="1" applyFill="1" applyBorder="1" applyAlignment="1">
      <alignment vertical="center"/>
    </xf>
    <xf numFmtId="38" fontId="32" fillId="4" borderId="157" xfId="1" applyNumberFormat="1" applyFont="1" applyFill="1" applyBorder="1" applyAlignment="1">
      <alignment vertical="center"/>
    </xf>
    <xf numFmtId="38" fontId="32" fillId="4" borderId="158" xfId="1" applyNumberFormat="1" applyFont="1" applyFill="1" applyBorder="1" applyAlignment="1">
      <alignment vertical="center"/>
    </xf>
    <xf numFmtId="38" fontId="32" fillId="4" borderId="159" xfId="1" applyNumberFormat="1" applyFont="1" applyFill="1" applyBorder="1" applyAlignment="1">
      <alignment vertical="center"/>
    </xf>
    <xf numFmtId="0" fontId="0" fillId="0" borderId="88" xfId="0" applyFill="1" applyBorder="1" applyAlignment="1">
      <alignment horizontal="center" vertical="center"/>
    </xf>
    <xf numFmtId="38" fontId="32" fillId="0" borderId="160" xfId="1" applyNumberFormat="1" applyFont="1" applyFill="1" applyBorder="1" applyAlignment="1">
      <alignment vertical="center"/>
    </xf>
    <xf numFmtId="38" fontId="32" fillId="0" borderId="161" xfId="1" applyNumberFormat="1" applyFont="1" applyFill="1" applyBorder="1" applyAlignment="1">
      <alignment vertical="center"/>
    </xf>
    <xf numFmtId="38" fontId="32" fillId="4" borderId="76" xfId="1" applyNumberFormat="1" applyFont="1" applyFill="1" applyBorder="1" applyAlignment="1">
      <alignment vertical="center"/>
    </xf>
    <xf numFmtId="38" fontId="32" fillId="4" borderId="162" xfId="1" applyNumberFormat="1" applyFont="1" applyFill="1" applyBorder="1" applyAlignment="1">
      <alignment vertical="center"/>
    </xf>
    <xf numFmtId="38" fontId="32" fillId="4" borderId="0" xfId="1" applyNumberFormat="1" applyFont="1" applyFill="1" applyBorder="1" applyAlignment="1">
      <alignment vertical="center"/>
    </xf>
    <xf numFmtId="38" fontId="32" fillId="4" borderId="163" xfId="1" applyNumberFormat="1" applyFont="1" applyFill="1" applyBorder="1" applyAlignment="1">
      <alignment vertical="center"/>
    </xf>
    <xf numFmtId="38" fontId="32" fillId="0" borderId="164" xfId="1" applyNumberFormat="1" applyFont="1" applyFill="1" applyBorder="1" applyAlignment="1">
      <alignment vertical="center"/>
    </xf>
    <xf numFmtId="38" fontId="32" fillId="3" borderId="37" xfId="1" applyNumberFormat="1" applyFont="1" applyFill="1" applyBorder="1" applyAlignment="1">
      <alignment vertical="center"/>
    </xf>
    <xf numFmtId="38" fontId="32" fillId="3" borderId="70" xfId="1" applyNumberFormat="1" applyFont="1" applyFill="1" applyBorder="1" applyAlignment="1">
      <alignment vertical="center"/>
    </xf>
    <xf numFmtId="38" fontId="32" fillId="0" borderId="165" xfId="1" applyNumberFormat="1" applyFont="1" applyFill="1" applyBorder="1" applyAlignment="1">
      <alignment vertical="center"/>
    </xf>
    <xf numFmtId="38" fontId="32" fillId="0" borderId="166" xfId="1" applyNumberFormat="1" applyFont="1" applyFill="1" applyBorder="1" applyAlignment="1">
      <alignment vertical="center"/>
    </xf>
    <xf numFmtId="38" fontId="32" fillId="4" borderId="70" xfId="1" applyNumberFormat="1" applyFont="1" applyFill="1" applyBorder="1" applyAlignment="1">
      <alignment vertical="center"/>
    </xf>
    <xf numFmtId="38" fontId="32" fillId="4" borderId="167" xfId="1" applyNumberFormat="1" applyFont="1" applyFill="1" applyBorder="1" applyAlignment="1">
      <alignment vertical="center"/>
    </xf>
    <xf numFmtId="38" fontId="32" fillId="4" borderId="17" xfId="1" applyNumberFormat="1" applyFont="1" applyFill="1" applyBorder="1" applyAlignment="1">
      <alignment vertical="center"/>
    </xf>
    <xf numFmtId="38" fontId="32" fillId="4" borderId="168" xfId="1" applyNumberFormat="1" applyFont="1" applyFill="1" applyBorder="1" applyAlignment="1">
      <alignment vertical="center"/>
    </xf>
    <xf numFmtId="38" fontId="32" fillId="0" borderId="169" xfId="1" applyNumberFormat="1" applyFont="1" applyFill="1" applyBorder="1" applyAlignment="1">
      <alignment vertical="center"/>
    </xf>
    <xf numFmtId="38" fontId="32" fillId="0" borderId="97" xfId="1" applyNumberFormat="1" applyFont="1" applyFill="1" applyBorder="1" applyAlignment="1">
      <alignment vertical="center"/>
    </xf>
    <xf numFmtId="38" fontId="32" fillId="0" borderId="95" xfId="1" applyNumberFormat="1" applyFont="1" applyFill="1" applyBorder="1" applyAlignment="1">
      <alignment vertical="center"/>
    </xf>
    <xf numFmtId="38" fontId="32" fillId="0" borderId="171" xfId="1" applyNumberFormat="1" applyFont="1" applyFill="1" applyBorder="1" applyAlignment="1">
      <alignment vertical="center"/>
    </xf>
    <xf numFmtId="38" fontId="32" fillId="0" borderId="172" xfId="1" applyNumberFormat="1" applyFont="1" applyFill="1" applyBorder="1" applyAlignment="1">
      <alignment vertical="center"/>
    </xf>
    <xf numFmtId="38" fontId="32" fillId="0" borderId="173" xfId="1" applyNumberFormat="1" applyFont="1" applyFill="1" applyBorder="1" applyAlignment="1">
      <alignment vertical="center"/>
    </xf>
    <xf numFmtId="38" fontId="32" fillId="0" borderId="174" xfId="1" applyNumberFormat="1" applyFont="1" applyFill="1" applyBorder="1" applyAlignment="1">
      <alignment vertical="center"/>
    </xf>
    <xf numFmtId="0" fontId="27" fillId="0" borderId="2" xfId="0" applyFont="1" applyFill="1" applyBorder="1" applyAlignment="1">
      <alignment vertical="top" wrapText="1"/>
    </xf>
    <xf numFmtId="0" fontId="27" fillId="0" borderId="0" xfId="0" applyFont="1" applyFill="1" applyBorder="1" applyAlignment="1">
      <alignment vertical="top" wrapText="1"/>
    </xf>
    <xf numFmtId="0" fontId="27" fillId="0" borderId="0" xfId="0" applyFont="1" applyFill="1" applyBorder="1" applyAlignment="1">
      <alignment vertical="center" wrapText="1"/>
    </xf>
    <xf numFmtId="0" fontId="19" fillId="0" borderId="0" xfId="0" applyFont="1" applyFill="1" applyBorder="1" applyAlignment="1">
      <alignment vertical="center" wrapText="1"/>
    </xf>
    <xf numFmtId="0" fontId="27" fillId="0" borderId="0" xfId="0" applyFont="1" applyFill="1" applyAlignment="1">
      <alignment vertical="center" wrapText="1"/>
    </xf>
    <xf numFmtId="0" fontId="19" fillId="0" borderId="0" xfId="0" applyFont="1" applyFill="1" applyAlignment="1">
      <alignment vertical="center" wrapText="1"/>
    </xf>
    <xf numFmtId="0" fontId="0" fillId="0" borderId="0" xfId="0" applyAlignment="1">
      <alignment horizontal="left" vertical="center" wrapText="1"/>
    </xf>
    <xf numFmtId="0" fontId="0" fillId="0" borderId="0" xfId="0" applyFont="1" applyFill="1" applyAlignment="1">
      <alignment horizontal="right" vertical="center"/>
    </xf>
    <xf numFmtId="0" fontId="0" fillId="0" borderId="126" xfId="0" applyFill="1" applyBorder="1" applyAlignment="1">
      <alignment horizontal="center" vertical="center"/>
    </xf>
    <xf numFmtId="0" fontId="0" fillId="0" borderId="127" xfId="0" applyFill="1" applyBorder="1" applyAlignment="1">
      <alignment horizontal="center" vertical="center"/>
    </xf>
    <xf numFmtId="180" fontId="14" fillId="4" borderId="41" xfId="1" applyNumberFormat="1" applyFont="1" applyFill="1" applyBorder="1" applyAlignment="1">
      <alignment vertical="center"/>
    </xf>
    <xf numFmtId="180" fontId="14" fillId="4" borderId="77" xfId="1" applyNumberFormat="1" applyFont="1" applyFill="1" applyBorder="1" applyAlignment="1">
      <alignment vertical="center"/>
    </xf>
    <xf numFmtId="180" fontId="14" fillId="4" borderId="129" xfId="1" applyNumberFormat="1" applyFont="1" applyFill="1" applyBorder="1" applyAlignment="1">
      <alignment vertical="center"/>
    </xf>
    <xf numFmtId="180" fontId="14" fillId="4" borderId="74" xfId="1" applyNumberFormat="1" applyFont="1" applyFill="1" applyBorder="1" applyAlignment="1">
      <alignment vertical="center"/>
    </xf>
    <xf numFmtId="180" fontId="14" fillId="4" borderId="130" xfId="1" applyNumberFormat="1" applyFont="1" applyFill="1" applyBorder="1" applyAlignment="1">
      <alignment vertical="center"/>
    </xf>
    <xf numFmtId="180" fontId="14" fillId="0" borderId="131" xfId="1" applyNumberFormat="1" applyFont="1" applyFill="1" applyBorder="1" applyAlignment="1">
      <alignment vertical="center"/>
    </xf>
    <xf numFmtId="180" fontId="14" fillId="4" borderId="133" xfId="1" applyNumberFormat="1" applyFont="1" applyFill="1" applyBorder="1" applyAlignment="1">
      <alignment vertical="center"/>
    </xf>
    <xf numFmtId="180" fontId="14" fillId="4" borderId="134" xfId="1" applyNumberFormat="1" applyFont="1" applyFill="1" applyBorder="1" applyAlignment="1">
      <alignment vertical="center"/>
    </xf>
    <xf numFmtId="180" fontId="14" fillId="4" borderId="135" xfId="1" applyNumberFormat="1" applyFont="1" applyFill="1" applyBorder="1" applyAlignment="1">
      <alignment vertical="center"/>
    </xf>
    <xf numFmtId="180" fontId="14" fillId="4" borderId="136" xfId="1" applyNumberFormat="1" applyFont="1" applyFill="1" applyBorder="1" applyAlignment="1">
      <alignment vertical="center"/>
    </xf>
    <xf numFmtId="180" fontId="14" fillId="4" borderId="137" xfId="1" applyNumberFormat="1" applyFont="1" applyFill="1" applyBorder="1" applyAlignment="1">
      <alignment vertical="center"/>
    </xf>
    <xf numFmtId="180" fontId="14" fillId="0" borderId="138" xfId="1" applyNumberFormat="1" applyFont="1" applyFill="1" applyBorder="1" applyAlignment="1">
      <alignment vertical="center"/>
    </xf>
    <xf numFmtId="180" fontId="14" fillId="0" borderId="139" xfId="1" applyNumberFormat="1" applyFont="1" applyFill="1" applyBorder="1" applyAlignment="1">
      <alignment vertical="center"/>
    </xf>
    <xf numFmtId="180" fontId="15" fillId="4" borderId="134" xfId="1" applyNumberFormat="1" applyFont="1" applyFill="1" applyBorder="1" applyAlignment="1">
      <alignment vertical="center"/>
    </xf>
    <xf numFmtId="180" fontId="15" fillId="4" borderId="135" xfId="1" applyNumberFormat="1" applyFont="1" applyFill="1" applyBorder="1" applyAlignment="1">
      <alignment vertical="center"/>
    </xf>
    <xf numFmtId="180" fontId="15" fillId="4" borderId="136" xfId="1" applyNumberFormat="1" applyFont="1" applyFill="1" applyBorder="1" applyAlignment="1">
      <alignment vertical="center"/>
    </xf>
    <xf numFmtId="180" fontId="15" fillId="4" borderId="137" xfId="1" applyNumberFormat="1" applyFont="1" applyFill="1" applyBorder="1" applyAlignment="1">
      <alignment vertical="center"/>
    </xf>
    <xf numFmtId="180" fontId="15" fillId="0" borderId="138" xfId="1" applyNumberFormat="1" applyFont="1" applyFill="1" applyBorder="1" applyAlignment="1">
      <alignment vertical="center"/>
    </xf>
    <xf numFmtId="180" fontId="15" fillId="4" borderId="141" xfId="1" applyNumberFormat="1" applyFont="1" applyFill="1" applyBorder="1" applyAlignment="1">
      <alignment vertical="center"/>
    </xf>
    <xf numFmtId="180" fontId="15" fillId="0" borderId="142" xfId="1" applyNumberFormat="1" applyFont="1" applyFill="1" applyBorder="1" applyAlignment="1">
      <alignment vertical="center"/>
    </xf>
    <xf numFmtId="180" fontId="15" fillId="0" borderId="143" xfId="1" applyNumberFormat="1" applyFont="1" applyFill="1" applyBorder="1" applyAlignment="1">
      <alignment vertical="center"/>
    </xf>
    <xf numFmtId="180" fontId="15" fillId="0" borderId="144" xfId="1" applyNumberFormat="1" applyFont="1" applyFill="1" applyBorder="1" applyAlignment="1">
      <alignment vertical="center"/>
    </xf>
    <xf numFmtId="180" fontId="15" fillId="0" borderId="145" xfId="1" applyNumberFormat="1" applyFont="1" applyFill="1" applyBorder="1" applyAlignment="1">
      <alignment vertical="center"/>
    </xf>
    <xf numFmtId="180" fontId="15" fillId="0" borderId="146" xfId="1" applyNumberFormat="1" applyFont="1" applyFill="1" applyBorder="1" applyAlignment="1">
      <alignment vertical="center"/>
    </xf>
    <xf numFmtId="180" fontId="15" fillId="0" borderId="42" xfId="1" applyNumberFormat="1" applyFont="1" applyFill="1" applyBorder="1" applyAlignment="1">
      <alignment vertical="center"/>
    </xf>
    <xf numFmtId="180" fontId="15" fillId="0" borderId="126" xfId="1" applyNumberFormat="1" applyFont="1" applyFill="1" applyBorder="1" applyAlignment="1">
      <alignment vertical="center"/>
    </xf>
    <xf numFmtId="180" fontId="15" fillId="0" borderId="127" xfId="1" applyNumberFormat="1" applyFont="1" applyFill="1" applyBorder="1" applyAlignment="1">
      <alignment vertical="center"/>
    </xf>
    <xf numFmtId="180" fontId="15" fillId="0" borderId="148" xfId="1" applyNumberFormat="1" applyFont="1" applyFill="1" applyBorder="1" applyAlignment="1">
      <alignment vertical="center"/>
    </xf>
    <xf numFmtId="180" fontId="15" fillId="4" borderId="30" xfId="1" applyNumberFormat="1" applyFont="1" applyFill="1" applyBorder="1" applyAlignment="1">
      <alignment vertical="center"/>
    </xf>
    <xf numFmtId="180" fontId="15" fillId="0" borderId="149" xfId="1" applyNumberFormat="1" applyFont="1" applyFill="1" applyBorder="1" applyAlignment="1">
      <alignment vertical="center"/>
    </xf>
    <xf numFmtId="180" fontId="15" fillId="0" borderId="150" xfId="1" applyNumberFormat="1" applyFont="1" applyFill="1" applyBorder="1" applyAlignment="1">
      <alignment vertical="center"/>
    </xf>
    <xf numFmtId="180" fontId="15" fillId="0" borderId="151" xfId="1" applyNumberFormat="1" applyFont="1" applyFill="1" applyBorder="1" applyAlignment="1">
      <alignment vertical="center"/>
    </xf>
    <xf numFmtId="180" fontId="15" fillId="0" borderId="152" xfId="1" applyNumberFormat="1" applyFont="1" applyFill="1" applyBorder="1" applyAlignment="1">
      <alignment vertical="center"/>
    </xf>
    <xf numFmtId="180" fontId="15" fillId="0" borderId="153" xfId="1" applyNumberFormat="1" applyFont="1" applyFill="1" applyBorder="1" applyAlignment="1">
      <alignment vertical="center"/>
    </xf>
    <xf numFmtId="180" fontId="15" fillId="4" borderId="57" xfId="1" applyNumberFormat="1" applyFont="1" applyFill="1" applyBorder="1" applyAlignment="1">
      <alignment vertical="center"/>
    </xf>
    <xf numFmtId="180" fontId="15" fillId="4" borderId="129" xfId="1" applyNumberFormat="1" applyFont="1" applyFill="1" applyBorder="1" applyAlignment="1">
      <alignment vertical="center"/>
    </xf>
    <xf numFmtId="180" fontId="15" fillId="4" borderId="74" xfId="1" applyNumberFormat="1" applyFont="1" applyFill="1" applyBorder="1" applyAlignment="1">
      <alignment vertical="center"/>
    </xf>
    <xf numFmtId="180" fontId="15" fillId="4" borderId="130" xfId="1" applyNumberFormat="1" applyFont="1" applyFill="1" applyBorder="1" applyAlignment="1">
      <alignment vertical="center"/>
    </xf>
    <xf numFmtId="180" fontId="15" fillId="0" borderId="131" xfId="1" applyNumberFormat="1" applyFont="1" applyFill="1" applyBorder="1" applyAlignment="1">
      <alignment vertical="center"/>
    </xf>
    <xf numFmtId="180" fontId="15" fillId="0" borderId="139" xfId="1" applyNumberFormat="1" applyFont="1" applyFill="1" applyBorder="1" applyAlignment="1">
      <alignment vertical="center"/>
    </xf>
    <xf numFmtId="180" fontId="15" fillId="4" borderId="132" xfId="1" applyNumberFormat="1" applyFont="1" applyFill="1" applyBorder="1" applyAlignment="1">
      <alignment vertical="center"/>
    </xf>
    <xf numFmtId="180" fontId="15" fillId="0" borderId="154" xfId="1" applyNumberFormat="1" applyFont="1" applyFill="1" applyBorder="1" applyAlignment="1">
      <alignment vertical="center"/>
    </xf>
    <xf numFmtId="180" fontId="15" fillId="0" borderId="155" xfId="1" applyNumberFormat="1" applyFont="1" applyFill="1" applyBorder="1" applyAlignment="1">
      <alignment vertical="center"/>
    </xf>
    <xf numFmtId="180" fontId="15" fillId="0" borderId="156" xfId="1" applyNumberFormat="1" applyFont="1" applyFill="1" applyBorder="1" applyAlignment="1">
      <alignment vertical="center"/>
    </xf>
    <xf numFmtId="180" fontId="15" fillId="4" borderId="157" xfId="1" applyNumberFormat="1" applyFont="1" applyFill="1" applyBorder="1" applyAlignment="1">
      <alignment vertical="center"/>
    </xf>
    <xf numFmtId="180" fontId="15" fillId="4" borderId="158" xfId="1" applyNumberFormat="1" applyFont="1" applyFill="1" applyBorder="1" applyAlignment="1">
      <alignment vertical="center"/>
    </xf>
    <xf numFmtId="180" fontId="15" fillId="4" borderId="159" xfId="1" applyNumberFormat="1" applyFont="1" applyFill="1" applyBorder="1" applyAlignment="1">
      <alignment vertical="center"/>
    </xf>
    <xf numFmtId="180" fontId="15" fillId="0" borderId="160" xfId="1" applyNumberFormat="1" applyFont="1" applyFill="1" applyBorder="1" applyAlignment="1">
      <alignment vertical="center"/>
    </xf>
    <xf numFmtId="180" fontId="32" fillId="0" borderId="126" xfId="1" applyNumberFormat="1" applyFont="1" applyFill="1" applyBorder="1" applyAlignment="1">
      <alignment vertical="center"/>
    </xf>
    <xf numFmtId="180" fontId="32" fillId="0" borderId="127" xfId="1" applyNumberFormat="1" applyFont="1" applyFill="1" applyBorder="1" applyAlignment="1">
      <alignment vertical="center"/>
    </xf>
    <xf numFmtId="180" fontId="15" fillId="0" borderId="161" xfId="1" applyNumberFormat="1" applyFont="1" applyFill="1" applyBorder="1" applyAlignment="1">
      <alignment vertical="center"/>
    </xf>
    <xf numFmtId="180" fontId="15" fillId="4" borderId="76" xfId="1" applyNumberFormat="1" applyFont="1" applyFill="1" applyBorder="1" applyAlignment="1">
      <alignment vertical="center"/>
    </xf>
    <xf numFmtId="180" fontId="15" fillId="4" borderId="162" xfId="1" applyNumberFormat="1" applyFont="1" applyFill="1" applyBorder="1" applyAlignment="1">
      <alignment vertical="center"/>
    </xf>
    <xf numFmtId="180" fontId="15" fillId="4" borderId="0" xfId="1" applyNumberFormat="1" applyFont="1" applyFill="1" applyBorder="1" applyAlignment="1">
      <alignment vertical="center"/>
    </xf>
    <xf numFmtId="180" fontId="15" fillId="4" borderId="163" xfId="1" applyNumberFormat="1" applyFont="1" applyFill="1" applyBorder="1" applyAlignment="1">
      <alignment vertical="center"/>
    </xf>
    <xf numFmtId="180" fontId="15" fillId="0" borderId="164" xfId="1" applyNumberFormat="1" applyFont="1" applyFill="1" applyBorder="1" applyAlignment="1">
      <alignment vertical="center"/>
    </xf>
    <xf numFmtId="180" fontId="15" fillId="3" borderId="37" xfId="1" applyNumberFormat="1" applyFont="1" applyFill="1" applyBorder="1" applyAlignment="1">
      <alignment vertical="center"/>
    </xf>
    <xf numFmtId="180" fontId="15" fillId="3" borderId="70" xfId="1" applyNumberFormat="1" applyFont="1" applyFill="1" applyBorder="1" applyAlignment="1">
      <alignment vertical="center"/>
    </xf>
    <xf numFmtId="180" fontId="15" fillId="0" borderId="165" xfId="1" applyNumberFormat="1" applyFont="1" applyFill="1" applyBorder="1" applyAlignment="1">
      <alignment vertical="center"/>
    </xf>
    <xf numFmtId="180" fontId="15" fillId="0" borderId="166" xfId="1" applyNumberFormat="1" applyFont="1" applyFill="1" applyBorder="1" applyAlignment="1">
      <alignment vertical="center"/>
    </xf>
    <xf numFmtId="180" fontId="15" fillId="4" borderId="70" xfId="1" applyNumberFormat="1" applyFont="1" applyFill="1" applyBorder="1" applyAlignment="1">
      <alignment vertical="center"/>
    </xf>
    <xf numFmtId="180" fontId="32" fillId="4" borderId="167" xfId="1" applyNumberFormat="1" applyFont="1" applyFill="1" applyBorder="1" applyAlignment="1">
      <alignment vertical="center"/>
    </xf>
    <xf numFmtId="180" fontId="32" fillId="4" borderId="17" xfId="1" applyNumberFormat="1" applyFont="1" applyFill="1" applyBorder="1" applyAlignment="1">
      <alignment vertical="center"/>
    </xf>
    <xf numFmtId="180" fontId="32" fillId="4" borderId="168" xfId="1" applyNumberFormat="1" applyFont="1" applyFill="1" applyBorder="1" applyAlignment="1">
      <alignment vertical="center"/>
    </xf>
    <xf numFmtId="180" fontId="15" fillId="0" borderId="169" xfId="1" applyNumberFormat="1" applyFont="1" applyFill="1" applyBorder="1" applyAlignment="1">
      <alignment vertical="center"/>
    </xf>
    <xf numFmtId="180" fontId="32" fillId="0" borderId="97" xfId="1" applyNumberFormat="1" applyFont="1" applyFill="1" applyBorder="1" applyAlignment="1">
      <alignment vertical="center"/>
    </xf>
    <xf numFmtId="180" fontId="32" fillId="0" borderId="95" xfId="1" applyNumberFormat="1" applyFont="1" applyFill="1" applyBorder="1" applyAlignment="1">
      <alignment vertical="center"/>
    </xf>
    <xf numFmtId="180" fontId="32" fillId="0" borderId="171" xfId="1" applyNumberFormat="1" applyFont="1" applyFill="1" applyBorder="1" applyAlignment="1">
      <alignment vertical="center"/>
    </xf>
    <xf numFmtId="180" fontId="32" fillId="0" borderId="173" xfId="1" applyNumberFormat="1" applyFont="1" applyFill="1" applyBorder="1" applyAlignment="1">
      <alignment vertical="center"/>
    </xf>
    <xf numFmtId="180" fontId="32" fillId="0" borderId="174" xfId="1" applyNumberFormat="1" applyFont="1" applyFill="1" applyBorder="1" applyAlignment="1">
      <alignment vertical="center"/>
    </xf>
    <xf numFmtId="0" fontId="19" fillId="0" borderId="2" xfId="0" applyFont="1" applyFill="1" applyBorder="1" applyAlignment="1">
      <alignment vertical="top" wrapText="1"/>
    </xf>
    <xf numFmtId="0" fontId="19" fillId="0" borderId="0" xfId="0" applyFont="1" applyFill="1" applyBorder="1" applyAlignment="1">
      <alignment vertical="top" wrapText="1"/>
    </xf>
    <xf numFmtId="38" fontId="14" fillId="4" borderId="41" xfId="1" applyNumberFormat="1" applyFont="1" applyFill="1" applyBorder="1" applyAlignment="1">
      <alignment vertical="center"/>
    </xf>
    <xf numFmtId="38" fontId="14" fillId="4" borderId="77" xfId="1" applyNumberFormat="1" applyFont="1" applyFill="1" applyBorder="1" applyAlignment="1">
      <alignment vertical="center"/>
    </xf>
    <xf numFmtId="38" fontId="14" fillId="4" borderId="129" xfId="1" applyNumberFormat="1" applyFont="1" applyFill="1" applyBorder="1" applyAlignment="1">
      <alignment vertical="center"/>
    </xf>
    <xf numFmtId="38" fontId="14" fillId="4" borderId="74" xfId="1" applyNumberFormat="1" applyFont="1" applyFill="1" applyBorder="1" applyAlignment="1">
      <alignment vertical="center"/>
    </xf>
    <xf numFmtId="38" fontId="14" fillId="4" borderId="130" xfId="1" applyNumberFormat="1" applyFont="1" applyFill="1" applyBorder="1" applyAlignment="1">
      <alignment vertical="center"/>
    </xf>
    <xf numFmtId="38" fontId="14" fillId="0" borderId="131" xfId="1" applyNumberFormat="1" applyFont="1" applyFill="1" applyBorder="1" applyAlignment="1">
      <alignment vertical="center"/>
    </xf>
    <xf numFmtId="38" fontId="14" fillId="4" borderId="133" xfId="1" applyNumberFormat="1" applyFont="1" applyFill="1" applyBorder="1" applyAlignment="1">
      <alignment vertical="center"/>
    </xf>
    <xf numFmtId="38" fontId="14" fillId="4" borderId="134" xfId="1" applyNumberFormat="1" applyFont="1" applyFill="1" applyBorder="1" applyAlignment="1">
      <alignment vertical="center"/>
    </xf>
    <xf numFmtId="38" fontId="14" fillId="4" borderId="135" xfId="1" applyNumberFormat="1" applyFont="1" applyFill="1" applyBorder="1" applyAlignment="1">
      <alignment vertical="center"/>
    </xf>
    <xf numFmtId="38" fontId="14" fillId="4" borderId="136" xfId="1" applyNumberFormat="1" applyFont="1" applyFill="1" applyBorder="1" applyAlignment="1">
      <alignment vertical="center"/>
    </xf>
    <xf numFmtId="38" fontId="14" fillId="4" borderId="137" xfId="1" applyNumberFormat="1" applyFont="1" applyFill="1" applyBorder="1" applyAlignment="1">
      <alignment vertical="center"/>
    </xf>
    <xf numFmtId="38" fontId="14" fillId="0" borderId="138" xfId="1" applyNumberFormat="1" applyFont="1" applyFill="1" applyBorder="1" applyAlignment="1">
      <alignment vertical="center"/>
    </xf>
    <xf numFmtId="38" fontId="14" fillId="0" borderId="139" xfId="1" applyNumberFormat="1" applyFont="1" applyFill="1" applyBorder="1" applyAlignment="1">
      <alignment vertical="center"/>
    </xf>
    <xf numFmtId="38" fontId="15" fillId="4" borderId="134" xfId="1" applyNumberFormat="1" applyFont="1" applyFill="1" applyBorder="1" applyAlignment="1">
      <alignment vertical="center"/>
    </xf>
    <xf numFmtId="38" fontId="15" fillId="4" borderId="135" xfId="1" applyNumberFormat="1" applyFont="1" applyFill="1" applyBorder="1" applyAlignment="1">
      <alignment vertical="center"/>
    </xf>
    <xf numFmtId="38" fontId="15" fillId="4" borderId="136" xfId="1" applyNumberFormat="1" applyFont="1" applyFill="1" applyBorder="1" applyAlignment="1">
      <alignment vertical="center"/>
    </xf>
    <xf numFmtId="38" fontId="15" fillId="4" borderId="137" xfId="1" applyNumberFormat="1" applyFont="1" applyFill="1" applyBorder="1" applyAlignment="1">
      <alignment vertical="center"/>
    </xf>
    <xf numFmtId="38" fontId="15" fillId="0" borderId="138" xfId="1" applyNumberFormat="1" applyFont="1" applyFill="1" applyBorder="1" applyAlignment="1">
      <alignment vertical="center"/>
    </xf>
    <xf numFmtId="38" fontId="15" fillId="4" borderId="141" xfId="1" applyNumberFormat="1" applyFont="1" applyFill="1" applyBorder="1" applyAlignment="1">
      <alignment vertical="center"/>
    </xf>
    <xf numFmtId="38" fontId="15" fillId="0" borderId="142" xfId="1" applyNumberFormat="1" applyFont="1" applyFill="1" applyBorder="1" applyAlignment="1">
      <alignment vertical="center"/>
    </xf>
    <xf numFmtId="38" fontId="15" fillId="0" borderId="143" xfId="1" applyNumberFormat="1" applyFont="1" applyFill="1" applyBorder="1" applyAlignment="1">
      <alignment vertical="center"/>
    </xf>
    <xf numFmtId="38" fontId="15" fillId="0" borderId="144" xfId="1" applyNumberFormat="1" applyFont="1" applyFill="1" applyBorder="1" applyAlignment="1">
      <alignment vertical="center"/>
    </xf>
    <xf numFmtId="38" fontId="15" fillId="0" borderId="145" xfId="1" applyNumberFormat="1" applyFont="1" applyFill="1" applyBorder="1" applyAlignment="1">
      <alignment vertical="center"/>
    </xf>
    <xf numFmtId="38" fontId="15" fillId="0" borderId="146" xfId="1" applyNumberFormat="1" applyFont="1" applyFill="1" applyBorder="1" applyAlignment="1">
      <alignment vertical="center"/>
    </xf>
    <xf numFmtId="38" fontId="15" fillId="0" borderId="42" xfId="1" applyNumberFormat="1" applyFont="1" applyFill="1" applyBorder="1" applyAlignment="1">
      <alignment vertical="center"/>
    </xf>
    <xf numFmtId="38" fontId="15" fillId="0" borderId="126" xfId="1" applyNumberFormat="1" applyFont="1" applyFill="1" applyBorder="1" applyAlignment="1">
      <alignment vertical="center"/>
    </xf>
    <xf numFmtId="38" fontId="15" fillId="0" borderId="127" xfId="1" applyNumberFormat="1" applyFont="1" applyFill="1" applyBorder="1" applyAlignment="1">
      <alignment vertical="center"/>
    </xf>
    <xf numFmtId="38" fontId="15" fillId="0" borderId="148" xfId="1" applyNumberFormat="1" applyFont="1" applyFill="1" applyBorder="1" applyAlignment="1">
      <alignment vertical="center"/>
    </xf>
    <xf numFmtId="38" fontId="15" fillId="4" borderId="30" xfId="1" applyNumberFormat="1" applyFont="1" applyFill="1" applyBorder="1" applyAlignment="1">
      <alignment vertical="center"/>
    </xf>
    <xf numFmtId="38" fontId="15" fillId="0" borderId="149" xfId="1" applyNumberFormat="1" applyFont="1" applyFill="1" applyBorder="1" applyAlignment="1">
      <alignment vertical="center"/>
    </xf>
    <xf numFmtId="38" fontId="15" fillId="0" borderId="150" xfId="1" applyNumberFormat="1" applyFont="1" applyFill="1" applyBorder="1" applyAlignment="1">
      <alignment vertical="center"/>
    </xf>
    <xf numFmtId="38" fontId="15" fillId="0" borderId="151" xfId="1" applyNumberFormat="1" applyFont="1" applyFill="1" applyBorder="1" applyAlignment="1">
      <alignment vertical="center"/>
    </xf>
    <xf numFmtId="38" fontId="15" fillId="0" borderId="152" xfId="1" applyNumberFormat="1" applyFont="1" applyFill="1" applyBorder="1" applyAlignment="1">
      <alignment vertical="center"/>
    </xf>
    <xf numFmtId="38" fontId="15" fillId="0" borderId="153" xfId="1" applyNumberFormat="1" applyFont="1" applyFill="1" applyBorder="1" applyAlignment="1">
      <alignment vertical="center"/>
    </xf>
    <xf numFmtId="38" fontId="15" fillId="4" borderId="57" xfId="1" applyNumberFormat="1" applyFont="1" applyFill="1" applyBorder="1" applyAlignment="1">
      <alignment vertical="center"/>
    </xf>
    <xf numFmtId="38" fontId="15" fillId="4" borderId="129" xfId="1" applyNumberFormat="1" applyFont="1" applyFill="1" applyBorder="1" applyAlignment="1">
      <alignment vertical="center"/>
    </xf>
    <xf numFmtId="38" fontId="15" fillId="4" borderId="74" xfId="1" applyNumberFormat="1" applyFont="1" applyFill="1" applyBorder="1" applyAlignment="1">
      <alignment vertical="center"/>
    </xf>
    <xf numFmtId="38" fontId="15" fillId="4" borderId="130" xfId="1" applyNumberFormat="1" applyFont="1" applyFill="1" applyBorder="1" applyAlignment="1">
      <alignment vertical="center"/>
    </xf>
    <xf numFmtId="38" fontId="15" fillId="0" borderId="131" xfId="1" applyNumberFormat="1" applyFont="1" applyFill="1" applyBorder="1" applyAlignment="1">
      <alignment vertical="center"/>
    </xf>
    <xf numFmtId="38" fontId="15" fillId="0" borderId="139" xfId="1" applyNumberFormat="1" applyFont="1" applyFill="1" applyBorder="1" applyAlignment="1">
      <alignment vertical="center"/>
    </xf>
    <xf numFmtId="38" fontId="15" fillId="4" borderId="132" xfId="1" applyNumberFormat="1" applyFont="1" applyFill="1" applyBorder="1" applyAlignment="1">
      <alignment vertical="center"/>
    </xf>
    <xf numFmtId="38" fontId="15" fillId="0" borderId="154" xfId="1" applyNumberFormat="1" applyFont="1" applyFill="1" applyBorder="1" applyAlignment="1">
      <alignment vertical="center"/>
    </xf>
    <xf numFmtId="38" fontId="15" fillId="0" borderId="155" xfId="1" applyNumberFormat="1" applyFont="1" applyFill="1" applyBorder="1" applyAlignment="1">
      <alignment vertical="center"/>
    </xf>
    <xf numFmtId="38" fontId="15" fillId="0" borderId="156" xfId="1" applyNumberFormat="1" applyFont="1" applyFill="1" applyBorder="1" applyAlignment="1">
      <alignment vertical="center"/>
    </xf>
    <xf numFmtId="38" fontId="15" fillId="4" borderId="157" xfId="1" applyNumberFormat="1" applyFont="1" applyFill="1" applyBorder="1" applyAlignment="1">
      <alignment vertical="center"/>
    </xf>
    <xf numFmtId="38" fontId="15" fillId="4" borderId="158" xfId="1" applyNumberFormat="1" applyFont="1" applyFill="1" applyBorder="1" applyAlignment="1">
      <alignment vertical="center"/>
    </xf>
    <xf numFmtId="38" fontId="15" fillId="4" borderId="159" xfId="1" applyNumberFormat="1" applyFont="1" applyFill="1" applyBorder="1" applyAlignment="1">
      <alignment vertical="center"/>
    </xf>
    <xf numFmtId="38" fontId="15" fillId="0" borderId="160" xfId="1" applyNumberFormat="1" applyFont="1" applyFill="1" applyBorder="1" applyAlignment="1">
      <alignment vertical="center"/>
    </xf>
    <xf numFmtId="38" fontId="15" fillId="0" borderId="161" xfId="1" applyNumberFormat="1" applyFont="1" applyFill="1" applyBorder="1" applyAlignment="1">
      <alignment vertical="center"/>
    </xf>
    <xf numFmtId="38" fontId="15" fillId="4" borderId="76" xfId="1" applyNumberFormat="1" applyFont="1" applyFill="1" applyBorder="1" applyAlignment="1">
      <alignment vertical="center"/>
    </xf>
    <xf numFmtId="38" fontId="15" fillId="4" borderId="162" xfId="1" applyNumberFormat="1" applyFont="1" applyFill="1" applyBorder="1" applyAlignment="1">
      <alignment vertical="center"/>
    </xf>
    <xf numFmtId="38" fontId="15" fillId="4" borderId="0" xfId="1" applyNumberFormat="1" applyFont="1" applyFill="1" applyBorder="1" applyAlignment="1">
      <alignment vertical="center"/>
    </xf>
    <xf numFmtId="38" fontId="15" fillId="4" borderId="163" xfId="1" applyNumberFormat="1" applyFont="1" applyFill="1" applyBorder="1" applyAlignment="1">
      <alignment vertical="center"/>
    </xf>
    <xf numFmtId="38" fontId="15" fillId="0" borderId="164" xfId="1" applyNumberFormat="1" applyFont="1" applyFill="1" applyBorder="1" applyAlignment="1">
      <alignment vertical="center"/>
    </xf>
    <xf numFmtId="38" fontId="15" fillId="3" borderId="37" xfId="1" applyNumberFormat="1" applyFont="1" applyFill="1" applyBorder="1" applyAlignment="1">
      <alignment vertical="center"/>
    </xf>
    <xf numFmtId="38" fontId="15" fillId="3" borderId="70" xfId="1" applyNumberFormat="1" applyFont="1" applyFill="1" applyBorder="1" applyAlignment="1">
      <alignment vertical="center"/>
    </xf>
    <xf numFmtId="38" fontId="15" fillId="0" borderId="165" xfId="1" applyNumberFormat="1" applyFont="1" applyFill="1" applyBorder="1" applyAlignment="1">
      <alignment vertical="center"/>
    </xf>
    <xf numFmtId="38" fontId="15" fillId="0" borderId="166" xfId="1" applyNumberFormat="1" applyFont="1" applyFill="1" applyBorder="1" applyAlignment="1">
      <alignment vertical="center"/>
    </xf>
    <xf numFmtId="38" fontId="15" fillId="4" borderId="70" xfId="1" applyNumberFormat="1" applyFont="1" applyFill="1" applyBorder="1" applyAlignment="1">
      <alignment vertical="center"/>
    </xf>
    <xf numFmtId="38" fontId="15" fillId="0" borderId="169" xfId="1" applyNumberFormat="1" applyFont="1" applyFill="1" applyBorder="1" applyAlignment="1">
      <alignment vertical="center"/>
    </xf>
    <xf numFmtId="38" fontId="32" fillId="0" borderId="73" xfId="1" applyNumberFormat="1" applyFont="1" applyFill="1" applyBorder="1" applyAlignment="1">
      <alignment vertical="center"/>
    </xf>
    <xf numFmtId="180" fontId="32" fillId="4" borderId="134" xfId="1" applyNumberFormat="1" applyFont="1" applyFill="1" applyBorder="1" applyAlignment="1">
      <alignment vertical="center"/>
    </xf>
    <xf numFmtId="180" fontId="32" fillId="4" borderId="135" xfId="1" applyNumberFormat="1" applyFont="1" applyFill="1" applyBorder="1" applyAlignment="1">
      <alignment vertical="center"/>
    </xf>
    <xf numFmtId="180" fontId="32" fillId="4" borderId="136" xfId="1" applyNumberFormat="1" applyFont="1" applyFill="1" applyBorder="1" applyAlignment="1">
      <alignment vertical="center"/>
    </xf>
    <xf numFmtId="180" fontId="32" fillId="4" borderId="137" xfId="1" applyNumberFormat="1" applyFont="1" applyFill="1" applyBorder="1" applyAlignment="1">
      <alignment vertical="center"/>
    </xf>
    <xf numFmtId="180" fontId="32" fillId="0" borderId="67" xfId="1" applyNumberFormat="1" applyFont="1" applyFill="1" applyBorder="1" applyAlignment="1">
      <alignment vertical="center"/>
    </xf>
    <xf numFmtId="180" fontId="32" fillId="0" borderId="175" xfId="1" applyNumberFormat="1" applyFont="1" applyFill="1" applyBorder="1" applyAlignment="1">
      <alignment vertical="center"/>
    </xf>
    <xf numFmtId="180" fontId="32" fillId="0" borderId="176" xfId="1" applyNumberFormat="1" applyFont="1" applyFill="1" applyBorder="1" applyAlignment="1">
      <alignment vertical="center"/>
    </xf>
    <xf numFmtId="180" fontId="32" fillId="0" borderId="73" xfId="1" applyNumberFormat="1" applyFont="1" applyFill="1" applyBorder="1" applyAlignment="1">
      <alignment vertical="center"/>
    </xf>
    <xf numFmtId="0" fontId="0" fillId="0" borderId="0" xfId="0" applyAlignment="1">
      <alignment horizontal="right"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57" xfId="0" applyBorder="1" applyAlignment="1">
      <alignment vertical="center" wrapText="1"/>
    </xf>
    <xf numFmtId="0" fontId="0" fillId="0" borderId="132" xfId="0" applyBorder="1" applyAlignment="1">
      <alignment horizontal="left" vertical="center" wrapText="1"/>
    </xf>
    <xf numFmtId="0" fontId="26" fillId="0" borderId="140" xfId="0" applyFont="1" applyBorder="1" applyAlignment="1">
      <alignment horizontal="left" vertical="center" wrapText="1"/>
    </xf>
    <xf numFmtId="180" fontId="32" fillId="4" borderId="141" xfId="1" applyNumberFormat="1" applyFont="1" applyFill="1" applyBorder="1" applyAlignment="1">
      <alignment vertical="center"/>
    </xf>
    <xf numFmtId="0" fontId="0" fillId="0" borderId="88" xfId="0" applyBorder="1" applyAlignment="1">
      <alignment horizontal="center" vertical="center" wrapText="1"/>
    </xf>
    <xf numFmtId="180" fontId="32" fillId="4" borderId="30" xfId="1" applyNumberFormat="1" applyFont="1" applyFill="1" applyBorder="1" applyAlignment="1">
      <alignment vertical="center"/>
    </xf>
    <xf numFmtId="0" fontId="0" fillId="0" borderId="132" xfId="0" applyBorder="1" applyAlignment="1">
      <alignment vertical="center" wrapText="1"/>
    </xf>
    <xf numFmtId="0" fontId="0" fillId="0" borderId="132" xfId="0" applyBorder="1" applyAlignment="1">
      <alignment horizontal="left" vertical="center"/>
    </xf>
    <xf numFmtId="0" fontId="0" fillId="0" borderId="140" xfId="0" applyBorder="1" applyAlignment="1">
      <alignment horizontal="left" vertical="center" wrapText="1"/>
    </xf>
    <xf numFmtId="0" fontId="0" fillId="0" borderId="88" xfId="0" applyBorder="1" applyAlignment="1">
      <alignment horizontal="center" vertical="center"/>
    </xf>
    <xf numFmtId="180" fontId="32" fillId="4" borderId="76" xfId="1" applyNumberFormat="1" applyFont="1" applyFill="1" applyBorder="1" applyAlignment="1">
      <alignment vertical="center"/>
    </xf>
    <xf numFmtId="180" fontId="32" fillId="3" borderId="70" xfId="1" applyNumberFormat="1" applyFont="1" applyFill="1" applyBorder="1" applyAlignment="1">
      <alignment vertical="center"/>
    </xf>
    <xf numFmtId="0" fontId="19" fillId="0" borderId="2" xfId="0" applyFont="1" applyBorder="1" applyAlignment="1">
      <alignment vertical="top" wrapText="1"/>
    </xf>
    <xf numFmtId="0" fontId="19" fillId="0" borderId="0" xfId="0" applyFont="1" applyAlignment="1">
      <alignment vertical="top" wrapText="1"/>
    </xf>
    <xf numFmtId="0" fontId="19" fillId="0" borderId="0" xfId="0" applyFont="1" applyAlignment="1">
      <alignment vertical="center" wrapText="1"/>
    </xf>
    <xf numFmtId="38" fontId="33" fillId="4" borderId="137" xfId="1" applyNumberFormat="1" applyFont="1" applyFill="1" applyBorder="1" applyAlignment="1">
      <alignment vertical="center"/>
    </xf>
    <xf numFmtId="180" fontId="14" fillId="3" borderId="41" xfId="1" applyNumberFormat="1" applyFont="1" applyFill="1" applyBorder="1" applyAlignment="1">
      <alignment vertical="center"/>
    </xf>
    <xf numFmtId="180" fontId="14" fillId="3" borderId="77" xfId="1" applyNumberFormat="1" applyFont="1" applyFill="1" applyBorder="1" applyAlignment="1">
      <alignment vertical="center"/>
    </xf>
    <xf numFmtId="180" fontId="14" fillId="3" borderId="129" xfId="1" applyNumberFormat="1" applyFont="1" applyFill="1" applyBorder="1" applyAlignment="1">
      <alignment vertical="center"/>
    </xf>
    <xf numFmtId="180" fontId="14" fillId="3" borderId="74" xfId="1" applyNumberFormat="1" applyFont="1" applyFill="1" applyBorder="1" applyAlignment="1">
      <alignment vertical="center"/>
    </xf>
    <xf numFmtId="180" fontId="14" fillId="3" borderId="130" xfId="1" applyNumberFormat="1" applyFont="1" applyFill="1" applyBorder="1" applyAlignment="1">
      <alignment vertical="center"/>
    </xf>
    <xf numFmtId="180" fontId="14" fillId="3" borderId="133" xfId="1" applyNumberFormat="1" applyFont="1" applyFill="1" applyBorder="1" applyAlignment="1">
      <alignment vertical="center"/>
    </xf>
    <xf numFmtId="180" fontId="14" fillId="3" borderId="134" xfId="1" applyNumberFormat="1" applyFont="1" applyFill="1" applyBorder="1" applyAlignment="1">
      <alignment vertical="center"/>
    </xf>
    <xf numFmtId="180" fontId="14" fillId="3" borderId="135" xfId="1" applyNumberFormat="1" applyFont="1" applyFill="1" applyBorder="1" applyAlignment="1">
      <alignment vertical="center"/>
    </xf>
    <xf numFmtId="180" fontId="14" fillId="3" borderId="136" xfId="1" applyNumberFormat="1" applyFont="1" applyFill="1" applyBorder="1" applyAlignment="1">
      <alignment vertical="center"/>
    </xf>
    <xf numFmtId="180" fontId="14" fillId="3" borderId="137" xfId="1" applyNumberFormat="1" applyFont="1" applyFill="1" applyBorder="1" applyAlignment="1">
      <alignment vertical="center"/>
    </xf>
    <xf numFmtId="180" fontId="15" fillId="3" borderId="135" xfId="1" applyNumberFormat="1" applyFont="1" applyFill="1" applyBorder="1" applyAlignment="1">
      <alignment vertical="center"/>
    </xf>
    <xf numFmtId="180" fontId="15" fillId="3" borderId="141" xfId="1" applyNumberFormat="1" applyFont="1" applyFill="1" applyBorder="1" applyAlignment="1">
      <alignment vertical="center"/>
    </xf>
    <xf numFmtId="180" fontId="15" fillId="3" borderId="30" xfId="1" applyNumberFormat="1" applyFont="1" applyFill="1" applyBorder="1" applyAlignment="1">
      <alignment vertical="center"/>
    </xf>
    <xf numFmtId="180" fontId="15" fillId="3" borderId="57" xfId="1" applyNumberFormat="1" applyFont="1" applyFill="1" applyBorder="1" applyAlignment="1">
      <alignment vertical="center"/>
    </xf>
    <xf numFmtId="180" fontId="15" fillId="3" borderId="129" xfId="1" applyNumberFormat="1" applyFont="1" applyFill="1" applyBorder="1" applyAlignment="1">
      <alignment vertical="center"/>
    </xf>
    <xf numFmtId="180" fontId="15" fillId="3" borderId="74" xfId="1" applyNumberFormat="1" applyFont="1" applyFill="1" applyBorder="1" applyAlignment="1">
      <alignment vertical="center"/>
    </xf>
    <xf numFmtId="180" fontId="15" fillId="3" borderId="130" xfId="1" applyNumberFormat="1" applyFont="1" applyFill="1" applyBorder="1" applyAlignment="1">
      <alignment vertical="center"/>
    </xf>
    <xf numFmtId="180" fontId="15" fillId="3" borderId="132" xfId="1" applyNumberFormat="1" applyFont="1" applyFill="1" applyBorder="1" applyAlignment="1">
      <alignment vertical="center"/>
    </xf>
    <xf numFmtId="180" fontId="15" fillId="3" borderId="136" xfId="1" applyNumberFormat="1" applyFont="1" applyFill="1" applyBorder="1" applyAlignment="1">
      <alignment vertical="center"/>
    </xf>
    <xf numFmtId="180" fontId="15" fillId="3" borderId="137" xfId="1" applyNumberFormat="1" applyFont="1" applyFill="1" applyBorder="1" applyAlignment="1">
      <alignment vertical="center"/>
    </xf>
    <xf numFmtId="180" fontId="15" fillId="3" borderId="157" xfId="1" applyNumberFormat="1" applyFont="1" applyFill="1" applyBorder="1" applyAlignment="1">
      <alignment vertical="center"/>
    </xf>
    <xf numFmtId="180" fontId="15" fillId="3" borderId="158" xfId="1" applyNumberFormat="1" applyFont="1" applyFill="1" applyBorder="1" applyAlignment="1">
      <alignment vertical="center"/>
    </xf>
    <xf numFmtId="180" fontId="15" fillId="3" borderId="159" xfId="1" applyNumberFormat="1" applyFont="1" applyFill="1" applyBorder="1" applyAlignment="1">
      <alignment vertical="center"/>
    </xf>
    <xf numFmtId="180" fontId="31" fillId="4" borderId="133" xfId="1" applyNumberFormat="1" applyFont="1" applyFill="1" applyBorder="1" applyAlignment="1">
      <alignment vertical="center"/>
    </xf>
    <xf numFmtId="180" fontId="31" fillId="4" borderId="134" xfId="1" applyNumberFormat="1" applyFont="1" applyFill="1" applyBorder="1" applyAlignment="1">
      <alignment vertical="center"/>
    </xf>
    <xf numFmtId="180" fontId="31" fillId="4" borderId="135" xfId="1" applyNumberFormat="1" applyFont="1" applyFill="1" applyBorder="1" applyAlignment="1">
      <alignment vertical="center"/>
    </xf>
    <xf numFmtId="180" fontId="31" fillId="4" borderId="136" xfId="1" applyNumberFormat="1" applyFont="1" applyFill="1" applyBorder="1" applyAlignment="1">
      <alignment vertical="center"/>
    </xf>
    <xf numFmtId="180" fontId="31" fillId="4" borderId="137" xfId="1" applyNumberFormat="1" applyFont="1" applyFill="1" applyBorder="1" applyAlignment="1">
      <alignment vertical="center"/>
    </xf>
    <xf numFmtId="180" fontId="31" fillId="0" borderId="138" xfId="1" applyNumberFormat="1" applyFont="1" applyFill="1" applyBorder="1" applyAlignment="1">
      <alignment vertical="center"/>
    </xf>
    <xf numFmtId="180" fontId="32" fillId="4" borderId="133" xfId="1" applyNumberFormat="1" applyFont="1" applyFill="1" applyBorder="1" applyAlignment="1">
      <alignment vertical="center"/>
    </xf>
    <xf numFmtId="180" fontId="32" fillId="0" borderId="138" xfId="1" applyNumberFormat="1" applyFont="1" applyFill="1" applyBorder="1" applyAlignment="1">
      <alignment vertical="center"/>
    </xf>
    <xf numFmtId="180" fontId="32" fillId="0" borderId="139" xfId="1" applyNumberFormat="1" applyFont="1" applyFill="1" applyBorder="1" applyAlignment="1">
      <alignment vertical="center"/>
    </xf>
    <xf numFmtId="180" fontId="15" fillId="6" borderId="141" xfId="1" applyNumberFormat="1" applyFont="1" applyFill="1" applyBorder="1" applyAlignment="1">
      <alignment vertical="center"/>
    </xf>
    <xf numFmtId="180" fontId="32" fillId="4" borderId="163" xfId="1" applyNumberFormat="1" applyFont="1" applyFill="1" applyBorder="1" applyAlignment="1">
      <alignment vertical="center"/>
    </xf>
    <xf numFmtId="180" fontId="32" fillId="0" borderId="180" xfId="1" applyNumberFormat="1" applyFont="1" applyFill="1" applyBorder="1" applyAlignment="1">
      <alignment vertical="center"/>
    </xf>
    <xf numFmtId="180" fontId="32" fillId="0" borderId="147" xfId="1" applyNumberFormat="1" applyFont="1" applyFill="1" applyBorder="1" applyAlignment="1">
      <alignment vertical="center"/>
    </xf>
    <xf numFmtId="180" fontId="32" fillId="0" borderId="181" xfId="1" applyNumberFormat="1" applyFont="1" applyFill="1" applyBorder="1" applyAlignment="1">
      <alignment vertical="center"/>
    </xf>
    <xf numFmtId="180" fontId="32" fillId="0" borderId="172" xfId="1" applyNumberFormat="1" applyFont="1" applyFill="1" applyBorder="1" applyAlignment="1">
      <alignment vertical="center"/>
    </xf>
    <xf numFmtId="38" fontId="32" fillId="0" borderId="67" xfId="1" applyNumberFormat="1" applyFont="1" applyFill="1" applyBorder="1" applyAlignment="1">
      <alignment vertical="center"/>
    </xf>
    <xf numFmtId="38" fontId="32" fillId="0" borderId="175" xfId="1" applyNumberFormat="1" applyFont="1" applyFill="1" applyBorder="1" applyAlignment="1">
      <alignment vertical="center"/>
    </xf>
    <xf numFmtId="180" fontId="33" fillId="4" borderId="135" xfId="1" applyNumberFormat="1" applyFont="1" applyFill="1" applyBorder="1" applyAlignment="1">
      <alignment vertical="center"/>
    </xf>
    <xf numFmtId="180" fontId="33" fillId="4" borderId="136" xfId="1" applyNumberFormat="1" applyFont="1" applyFill="1" applyBorder="1" applyAlignment="1">
      <alignment vertical="center"/>
    </xf>
    <xf numFmtId="180" fontId="33" fillId="4" borderId="137" xfId="1" applyNumberFormat="1" applyFont="1" applyFill="1" applyBorder="1" applyAlignment="1">
      <alignment vertical="center"/>
    </xf>
    <xf numFmtId="180" fontId="33" fillId="4" borderId="129" xfId="1" applyNumberFormat="1" applyFont="1" applyFill="1" applyBorder="1" applyAlignment="1">
      <alignment vertical="center"/>
    </xf>
    <xf numFmtId="180" fontId="33" fillId="4" borderId="74" xfId="1" applyNumberFormat="1" applyFont="1" applyFill="1" applyBorder="1" applyAlignment="1">
      <alignment vertical="center"/>
    </xf>
    <xf numFmtId="180" fontId="33" fillId="4" borderId="130" xfId="1" applyNumberFormat="1" applyFont="1" applyFill="1" applyBorder="1" applyAlignment="1">
      <alignment vertical="center"/>
    </xf>
    <xf numFmtId="180" fontId="33" fillId="4" borderId="57" xfId="1" applyNumberFormat="1" applyFont="1" applyFill="1" applyBorder="1" applyAlignment="1">
      <alignment vertical="center"/>
    </xf>
    <xf numFmtId="0" fontId="0" fillId="0" borderId="67" xfId="0" applyFill="1" applyBorder="1" applyAlignment="1">
      <alignment horizontal="center" vertical="center"/>
    </xf>
    <xf numFmtId="0" fontId="0" fillId="0" borderId="175" xfId="0" applyFill="1" applyBorder="1" applyAlignment="1">
      <alignment horizontal="center" vertical="center"/>
    </xf>
    <xf numFmtId="180" fontId="14" fillId="4" borderId="182" xfId="1" applyNumberFormat="1" applyFont="1" applyFill="1" applyBorder="1" applyAlignment="1">
      <alignment vertical="center"/>
    </xf>
    <xf numFmtId="180" fontId="14" fillId="4" borderId="183" xfId="1" applyNumberFormat="1" applyFont="1" applyFill="1" applyBorder="1" applyAlignment="1">
      <alignment vertical="center"/>
    </xf>
    <xf numFmtId="180" fontId="15" fillId="4" borderId="183" xfId="1" applyNumberFormat="1" applyFont="1" applyFill="1" applyBorder="1" applyAlignment="1">
      <alignment vertical="center"/>
    </xf>
    <xf numFmtId="180" fontId="15" fillId="0" borderId="184" xfId="1" applyNumberFormat="1" applyFont="1" applyFill="1" applyBorder="1" applyAlignment="1">
      <alignment vertical="center"/>
    </xf>
    <xf numFmtId="180" fontId="15" fillId="0" borderId="67" xfId="1" applyNumberFormat="1" applyFont="1" applyFill="1" applyBorder="1" applyAlignment="1">
      <alignment vertical="center"/>
    </xf>
    <xf numFmtId="180" fontId="15" fillId="0" borderId="175" xfId="1" applyNumberFormat="1" applyFont="1" applyFill="1" applyBorder="1" applyAlignment="1">
      <alignment vertical="center"/>
    </xf>
    <xf numFmtId="180" fontId="15" fillId="0" borderId="185" xfId="1" applyNumberFormat="1" applyFont="1" applyFill="1" applyBorder="1" applyAlignment="1">
      <alignment vertical="center"/>
    </xf>
    <xf numFmtId="180" fontId="15" fillId="0" borderId="186" xfId="1" applyNumberFormat="1" applyFont="1" applyFill="1" applyBorder="1" applyAlignment="1">
      <alignment vertical="center"/>
    </xf>
    <xf numFmtId="180" fontId="15" fillId="4" borderId="77" xfId="1" applyNumberFormat="1" applyFont="1" applyFill="1" applyBorder="1" applyAlignment="1">
      <alignment vertical="center"/>
    </xf>
    <xf numFmtId="180" fontId="15" fillId="4" borderId="182" xfId="1" applyNumberFormat="1" applyFont="1" applyFill="1" applyBorder="1" applyAlignment="1">
      <alignment vertical="center"/>
    </xf>
    <xf numFmtId="180" fontId="15" fillId="4" borderId="187" xfId="1" applyNumberFormat="1" applyFont="1" applyFill="1" applyBorder="1" applyAlignment="1">
      <alignment vertical="center"/>
    </xf>
    <xf numFmtId="180" fontId="15" fillId="4" borderId="188" xfId="1" applyNumberFormat="1" applyFont="1" applyFill="1" applyBorder="1" applyAlignment="1">
      <alignment vertical="center"/>
    </xf>
    <xf numFmtId="180" fontId="15" fillId="4" borderId="189" xfId="1" applyNumberFormat="1" applyFont="1" applyFill="1" applyBorder="1" applyAlignment="1">
      <alignment vertical="center"/>
    </xf>
    <xf numFmtId="180" fontId="32" fillId="4" borderId="70" xfId="1" applyNumberFormat="1" applyFont="1" applyFill="1" applyBorder="1" applyAlignment="1">
      <alignment vertical="center"/>
    </xf>
    <xf numFmtId="180" fontId="32" fillId="4" borderId="190" xfId="1" applyNumberFormat="1" applyFont="1" applyFill="1" applyBorder="1" applyAlignment="1">
      <alignment vertical="center"/>
    </xf>
    <xf numFmtId="0" fontId="20" fillId="0" borderId="191" xfId="0" applyFont="1" applyFill="1" applyBorder="1" applyAlignment="1">
      <alignment vertical="center" shrinkToFit="1"/>
    </xf>
    <xf numFmtId="0" fontId="20" fillId="0" borderId="192" xfId="0" applyFont="1" applyFill="1" applyBorder="1" applyAlignment="1">
      <alignment vertical="center" wrapText="1"/>
    </xf>
    <xf numFmtId="0" fontId="20" fillId="0" borderId="193" xfId="0" applyFont="1" applyFill="1" applyBorder="1" applyAlignment="1">
      <alignment vertical="center" wrapText="1"/>
    </xf>
    <xf numFmtId="0" fontId="20" fillId="0" borderId="194" xfId="0" applyFont="1" applyFill="1" applyBorder="1" applyAlignment="1">
      <alignment vertical="center" wrapText="1"/>
    </xf>
    <xf numFmtId="0" fontId="20" fillId="0" borderId="195" xfId="0" applyFont="1" applyFill="1" applyBorder="1" applyAlignment="1">
      <alignment vertical="center" shrinkToFit="1"/>
    </xf>
    <xf numFmtId="0" fontId="20" fillId="0" borderId="196" xfId="0" applyFont="1" applyFill="1" applyBorder="1" applyAlignment="1">
      <alignment vertical="center" wrapText="1"/>
    </xf>
    <xf numFmtId="38" fontId="9" fillId="0" borderId="0" xfId="1" applyFont="1" applyFill="1">
      <alignment vertical="center"/>
    </xf>
    <xf numFmtId="176" fontId="9" fillId="0" borderId="0" xfId="0" applyNumberFormat="1" applyFont="1" applyFill="1">
      <alignment vertical="center"/>
    </xf>
    <xf numFmtId="0" fontId="11" fillId="2" borderId="6"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50" xfId="0" applyFont="1" applyFill="1" applyBorder="1" applyAlignment="1">
      <alignment horizontal="center" vertical="center" shrinkToFit="1"/>
    </xf>
    <xf numFmtId="0" fontId="9" fillId="0" borderId="2" xfId="0" applyFont="1" applyFill="1" applyBorder="1" applyAlignment="1">
      <alignment horizontal="right" vertical="center" wrapText="1" shrinkToFit="1"/>
    </xf>
    <xf numFmtId="0" fontId="9" fillId="0" borderId="0" xfId="0" applyFont="1" applyFill="1" applyBorder="1" applyAlignment="1">
      <alignment horizontal="right" vertical="center" wrapText="1" shrinkToFit="1"/>
    </xf>
    <xf numFmtId="0" fontId="8" fillId="2" borderId="9" xfId="0" applyFont="1" applyFill="1" applyBorder="1" applyAlignment="1">
      <alignment horizontal="center" vertical="center"/>
    </xf>
    <xf numFmtId="0" fontId="8" fillId="2" borderId="16" xfId="0" applyFont="1" applyFill="1" applyBorder="1" applyAlignment="1">
      <alignment horizontal="center" vertical="center"/>
    </xf>
    <xf numFmtId="0" fontId="11" fillId="2" borderId="30"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5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38" xfId="0" applyFont="1" applyFill="1" applyBorder="1" applyAlignment="1">
      <alignment horizontal="left" vertical="center" wrapText="1"/>
    </xf>
    <xf numFmtId="0" fontId="11" fillId="2" borderId="39" xfId="0" applyFont="1" applyFill="1" applyBorder="1" applyAlignment="1">
      <alignment horizontal="left" vertical="center" wrapText="1"/>
    </xf>
    <xf numFmtId="0" fontId="11" fillId="2" borderId="33" xfId="0" applyFont="1" applyFill="1" applyBorder="1" applyAlignment="1">
      <alignment horizontal="left" vertical="center" wrapText="1"/>
    </xf>
    <xf numFmtId="0" fontId="11" fillId="2" borderId="34" xfId="0" applyFont="1" applyFill="1" applyBorder="1" applyAlignment="1">
      <alignment horizontal="left" vertical="center" wrapText="1"/>
    </xf>
    <xf numFmtId="0" fontId="11" fillId="2" borderId="34" xfId="0" applyFont="1" applyFill="1" applyBorder="1" applyAlignment="1">
      <alignment horizontal="left" vertical="center"/>
    </xf>
    <xf numFmtId="0" fontId="11" fillId="2" borderId="48" xfId="0" applyFont="1" applyFill="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65"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51"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71" xfId="0" applyFont="1" applyFill="1" applyBorder="1" applyAlignment="1">
      <alignment horizontal="center" vertical="center"/>
    </xf>
    <xf numFmtId="0" fontId="8" fillId="2" borderId="35"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43" xfId="0" applyFont="1" applyFill="1" applyBorder="1" applyAlignment="1">
      <alignment horizontal="center" vertical="center"/>
    </xf>
    <xf numFmtId="0" fontId="8" fillId="2" borderId="53" xfId="0" applyFont="1" applyFill="1" applyBorder="1" applyAlignment="1">
      <alignment horizontal="center" vertical="center"/>
    </xf>
    <xf numFmtId="0" fontId="8" fillId="2" borderId="69" xfId="0" applyFont="1" applyFill="1" applyBorder="1" applyAlignment="1">
      <alignment horizontal="center" vertical="center"/>
    </xf>
    <xf numFmtId="0" fontId="8" fillId="2" borderId="56"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68" xfId="0" applyFont="1" applyFill="1" applyBorder="1" applyAlignment="1">
      <alignment horizontal="center" vertical="center"/>
    </xf>
    <xf numFmtId="0" fontId="8" fillId="2" borderId="54" xfId="0" applyFont="1" applyFill="1" applyBorder="1" applyAlignment="1">
      <alignment horizontal="center" vertical="center"/>
    </xf>
    <xf numFmtId="0" fontId="9" fillId="0" borderId="2" xfId="0" applyFont="1" applyFill="1" applyBorder="1" applyAlignment="1">
      <alignment vertical="center" wrapText="1" shrinkToFit="1"/>
    </xf>
    <xf numFmtId="0" fontId="9" fillId="0" borderId="2" xfId="0" applyFont="1" applyBorder="1" applyAlignment="1">
      <alignment vertical="center" shrinkToFit="1"/>
    </xf>
    <xf numFmtId="0" fontId="8" fillId="0" borderId="11" xfId="0" applyFont="1" applyFill="1" applyBorder="1" applyAlignment="1">
      <alignment horizontal="right"/>
    </xf>
    <xf numFmtId="0" fontId="9" fillId="0" borderId="11" xfId="0" applyFont="1" applyBorder="1" applyAlignment="1">
      <alignment horizontal="right" vertical="center"/>
    </xf>
    <xf numFmtId="0" fontId="8" fillId="2" borderId="4" xfId="0" applyFont="1" applyFill="1" applyBorder="1" applyAlignment="1">
      <alignment horizontal="center" vertical="center"/>
    </xf>
    <xf numFmtId="0" fontId="22" fillId="0" borderId="30" xfId="0" applyFont="1" applyBorder="1" applyAlignment="1">
      <alignment vertical="center"/>
    </xf>
    <xf numFmtId="0" fontId="22" fillId="0" borderId="17" xfId="0" applyFont="1" applyBorder="1" applyAlignment="1">
      <alignment vertical="center"/>
    </xf>
    <xf numFmtId="0" fontId="22" fillId="0" borderId="50" xfId="0" applyFont="1" applyBorder="1" applyAlignment="1">
      <alignment vertical="center"/>
    </xf>
    <xf numFmtId="179" fontId="16" fillId="3" borderId="17" xfId="0" applyNumberFormat="1" applyFont="1" applyFill="1" applyBorder="1" applyAlignment="1">
      <alignment vertical="center" wrapText="1"/>
    </xf>
    <xf numFmtId="0" fontId="0" fillId="3" borderId="17" xfId="0" applyFill="1" applyBorder="1" applyAlignment="1">
      <alignment vertical="center" wrapText="1"/>
    </xf>
    <xf numFmtId="0" fontId="0" fillId="3" borderId="50" xfId="0" applyFill="1" applyBorder="1" applyAlignment="1">
      <alignment vertical="center" wrapText="1"/>
    </xf>
    <xf numFmtId="0" fontId="17" fillId="0" borderId="35" xfId="0" applyFont="1" applyBorder="1" applyAlignment="1">
      <alignment vertical="top" wrapText="1"/>
    </xf>
    <xf numFmtId="0" fontId="17" fillId="0" borderId="52" xfId="0" applyFont="1" applyBorder="1" applyAlignment="1">
      <alignment vertical="top"/>
    </xf>
    <xf numFmtId="0" fontId="17" fillId="0" borderId="4" xfId="0" applyFont="1" applyBorder="1" applyAlignment="1">
      <alignment vertical="top"/>
    </xf>
    <xf numFmtId="0" fontId="17" fillId="0" borderId="46" xfId="0" applyFont="1" applyBorder="1" applyAlignment="1">
      <alignment vertical="top"/>
    </xf>
    <xf numFmtId="0" fontId="17" fillId="0" borderId="88" xfId="0" applyFont="1" applyBorder="1" applyAlignment="1">
      <alignment vertical="top"/>
    </xf>
    <xf numFmtId="0" fontId="17" fillId="0" borderId="47" xfId="0" applyFont="1" applyBorder="1" applyAlignment="1">
      <alignment vertical="top"/>
    </xf>
    <xf numFmtId="0" fontId="16" fillId="0" borderId="116" xfId="0" applyFont="1" applyFill="1" applyBorder="1" applyAlignment="1">
      <alignment vertical="center" wrapText="1"/>
    </xf>
    <xf numFmtId="0" fontId="16" fillId="0" borderId="116" xfId="0" applyFont="1" applyFill="1" applyBorder="1" applyAlignment="1">
      <alignment vertical="center"/>
    </xf>
    <xf numFmtId="0" fontId="16" fillId="0" borderId="117" xfId="0" applyFont="1" applyFill="1" applyBorder="1" applyAlignment="1">
      <alignment vertical="center"/>
    </xf>
    <xf numFmtId="0" fontId="16" fillId="0" borderId="119" xfId="0" applyFont="1" applyFill="1" applyBorder="1" applyAlignment="1">
      <alignment vertical="center" wrapText="1"/>
    </xf>
    <xf numFmtId="0" fontId="16" fillId="0" borderId="119" xfId="0" applyFont="1" applyFill="1" applyBorder="1" applyAlignment="1">
      <alignment vertical="center"/>
    </xf>
    <xf numFmtId="0" fontId="16" fillId="0" borderId="120" xfId="0" applyFont="1" applyFill="1" applyBorder="1" applyAlignment="1">
      <alignment vertical="center"/>
    </xf>
    <xf numFmtId="0" fontId="16" fillId="0" borderId="35" xfId="0" applyFont="1" applyBorder="1" applyAlignment="1">
      <alignment vertical="center"/>
    </xf>
    <xf numFmtId="0" fontId="16" fillId="0" borderId="52" xfId="0" applyFont="1" applyBorder="1" applyAlignment="1">
      <alignment vertical="center"/>
    </xf>
    <xf numFmtId="0" fontId="16" fillId="0" borderId="4" xfId="0" applyFont="1" applyBorder="1" applyAlignment="1">
      <alignment vertical="center"/>
    </xf>
    <xf numFmtId="0" fontId="16" fillId="0" borderId="53" xfId="0" applyFont="1" applyBorder="1" applyAlignment="1">
      <alignment vertical="center"/>
    </xf>
    <xf numFmtId="0" fontId="16" fillId="0" borderId="7" xfId="0" applyFont="1" applyBorder="1" applyAlignment="1">
      <alignment vertical="center"/>
    </xf>
    <xf numFmtId="0" fontId="16" fillId="0" borderId="9" xfId="0" applyFont="1" applyBorder="1" applyAlignment="1">
      <alignment vertical="center"/>
    </xf>
    <xf numFmtId="0" fontId="16" fillId="4" borderId="116" xfId="0" applyFont="1" applyFill="1" applyBorder="1" applyAlignment="1">
      <alignment vertical="top" wrapText="1"/>
    </xf>
    <xf numFmtId="0" fontId="16" fillId="4" borderId="116" xfId="0" applyFont="1" applyFill="1" applyBorder="1" applyAlignment="1">
      <alignment vertical="top"/>
    </xf>
    <xf numFmtId="0" fontId="16" fillId="4" borderId="117" xfId="0" applyFont="1" applyFill="1" applyBorder="1" applyAlignment="1">
      <alignment vertical="top"/>
    </xf>
    <xf numFmtId="0" fontId="16" fillId="4" borderId="119" xfId="0" applyFont="1" applyFill="1" applyBorder="1" applyAlignment="1">
      <alignment horizontal="center" vertical="center" wrapText="1"/>
    </xf>
    <xf numFmtId="0" fontId="16" fillId="4" borderId="119" xfId="0" applyFont="1" applyFill="1" applyBorder="1" applyAlignment="1">
      <alignment horizontal="center" vertical="center"/>
    </xf>
    <xf numFmtId="0" fontId="16" fillId="4" borderId="120" xfId="0" applyFont="1" applyFill="1" applyBorder="1" applyAlignment="1">
      <alignment horizontal="center" vertical="center"/>
    </xf>
    <xf numFmtId="0" fontId="16" fillId="0" borderId="83" xfId="0" applyFont="1" applyBorder="1" applyAlignment="1">
      <alignment horizontal="center" vertical="center" textRotation="255" shrinkToFit="1"/>
    </xf>
    <xf numFmtId="0" fontId="16" fillId="0" borderId="45" xfId="0" applyFont="1" applyBorder="1" applyAlignment="1">
      <alignment horizontal="center" vertical="center" textRotation="255" shrinkToFit="1"/>
    </xf>
    <xf numFmtId="0" fontId="16" fillId="0" borderId="46" xfId="0" applyFont="1" applyBorder="1" applyAlignment="1">
      <alignment horizontal="center" vertical="center" textRotation="255" shrinkToFit="1"/>
    </xf>
    <xf numFmtId="0" fontId="16" fillId="0" borderId="38" xfId="0" applyFont="1" applyBorder="1" applyAlignment="1">
      <alignment vertical="center" shrinkToFit="1"/>
    </xf>
    <xf numFmtId="0" fontId="0" fillId="0" borderId="43" xfId="0" applyBorder="1" applyAlignment="1">
      <alignment vertical="center" shrinkToFit="1"/>
    </xf>
    <xf numFmtId="0" fontId="16" fillId="0" borderId="33" xfId="0" applyFont="1" applyBorder="1" applyAlignment="1">
      <alignment vertical="center" shrinkToFit="1"/>
    </xf>
    <xf numFmtId="0" fontId="0" fillId="0" borderId="48" xfId="0" applyBorder="1" applyAlignment="1">
      <alignment vertical="center" shrinkToFit="1"/>
    </xf>
    <xf numFmtId="0" fontId="16" fillId="0" borderId="8" xfId="0" applyFont="1" applyBorder="1" applyAlignment="1">
      <alignment vertical="center" shrinkToFit="1"/>
    </xf>
    <xf numFmtId="0" fontId="0" fillId="0" borderId="72" xfId="0" applyBorder="1" applyAlignment="1">
      <alignment vertical="center" shrinkToFit="1"/>
    </xf>
    <xf numFmtId="0" fontId="16" fillId="0" borderId="95" xfId="0" applyFont="1" applyBorder="1" applyAlignment="1">
      <alignment horizontal="center" vertical="center" shrinkToFit="1"/>
    </xf>
    <xf numFmtId="0" fontId="0" fillId="0" borderId="96" xfId="0" applyBorder="1" applyAlignment="1">
      <alignment horizontal="center" vertical="center" shrinkToFit="1"/>
    </xf>
    <xf numFmtId="0" fontId="16" fillId="0" borderId="35" xfId="0" applyFont="1" applyBorder="1" applyAlignment="1">
      <alignment horizontal="center" vertical="center" textRotation="255"/>
    </xf>
    <xf numFmtId="0" fontId="16" fillId="0" borderId="45" xfId="0" applyFont="1" applyBorder="1" applyAlignment="1">
      <alignment horizontal="center" vertical="center" textRotation="255"/>
    </xf>
    <xf numFmtId="0" fontId="16" fillId="0" borderId="46" xfId="0" applyFont="1" applyBorder="1" applyAlignment="1">
      <alignment horizontal="center" vertical="center" textRotation="255"/>
    </xf>
    <xf numFmtId="0" fontId="0" fillId="0" borderId="43" xfId="0" applyBorder="1" applyAlignment="1">
      <alignment vertical="center"/>
    </xf>
    <xf numFmtId="0" fontId="0" fillId="0" borderId="48" xfId="0" applyBorder="1" applyAlignment="1">
      <alignment vertical="center"/>
    </xf>
    <xf numFmtId="0" fontId="0" fillId="0" borderId="72" xfId="0" applyBorder="1" applyAlignment="1">
      <alignment vertical="center"/>
    </xf>
    <xf numFmtId="0" fontId="0" fillId="0" borderId="96" xfId="0" applyBorder="1" applyAlignment="1">
      <alignment horizontal="center" vertical="center"/>
    </xf>
    <xf numFmtId="0" fontId="16" fillId="0" borderId="83" xfId="0" applyFont="1" applyBorder="1" applyAlignment="1">
      <alignment horizontal="center" vertical="center" textRotation="255"/>
    </xf>
    <xf numFmtId="0" fontId="16" fillId="0" borderId="53" xfId="0" applyFont="1" applyBorder="1" applyAlignment="1">
      <alignment horizontal="center" vertical="center" textRotation="255"/>
    </xf>
    <xf numFmtId="0" fontId="16" fillId="0" borderId="33" xfId="0" applyFont="1" applyFill="1" applyBorder="1" applyAlignment="1">
      <alignment vertical="center" shrinkToFit="1"/>
    </xf>
    <xf numFmtId="0" fontId="0" fillId="0" borderId="48" xfId="0" applyFill="1" applyBorder="1" applyAlignment="1">
      <alignment vertical="center"/>
    </xf>
    <xf numFmtId="0" fontId="16" fillId="0" borderId="8" xfId="0" applyFont="1" applyFill="1" applyBorder="1" applyAlignment="1">
      <alignment vertical="center" shrinkToFit="1"/>
    </xf>
    <xf numFmtId="0" fontId="0" fillId="0" borderId="72" xfId="0" applyFill="1" applyBorder="1" applyAlignment="1">
      <alignment vertical="center"/>
    </xf>
    <xf numFmtId="0" fontId="16" fillId="0" borderId="95" xfId="0" applyFont="1" applyFill="1" applyBorder="1" applyAlignment="1">
      <alignment horizontal="center" vertical="center" shrinkToFit="1"/>
    </xf>
    <xf numFmtId="0" fontId="0" fillId="0" borderId="96" xfId="0" applyFill="1" applyBorder="1" applyAlignment="1">
      <alignment horizontal="center" vertical="center"/>
    </xf>
    <xf numFmtId="0" fontId="16" fillId="0" borderId="39" xfId="0" applyFont="1" applyBorder="1" applyAlignment="1">
      <alignment vertical="center" shrinkToFit="1"/>
    </xf>
    <xf numFmtId="0" fontId="16" fillId="0" borderId="6" xfId="0" applyFont="1" applyBorder="1" applyAlignment="1">
      <alignment vertical="center" shrinkToFit="1"/>
    </xf>
    <xf numFmtId="0" fontId="16" fillId="0" borderId="108" xfId="0" applyFont="1" applyBorder="1" applyAlignment="1">
      <alignment vertical="center" shrinkToFit="1"/>
    </xf>
    <xf numFmtId="0" fontId="0" fillId="0" borderId="109" xfId="0" applyBorder="1" applyAlignment="1">
      <alignment vertical="center"/>
    </xf>
    <xf numFmtId="0" fontId="16" fillId="0" borderId="113" xfId="0" applyFont="1" applyBorder="1" applyAlignment="1">
      <alignment horizontal="center" vertical="center" shrinkToFit="1"/>
    </xf>
    <xf numFmtId="0" fontId="16" fillId="0" borderId="39" xfId="0" applyFont="1" applyBorder="1" applyAlignment="1">
      <alignment vertical="center"/>
    </xf>
    <xf numFmtId="0" fontId="16" fillId="0" borderId="46" xfId="0" applyFont="1" applyBorder="1" applyAlignment="1">
      <alignment vertical="center"/>
    </xf>
    <xf numFmtId="0" fontId="16" fillId="0" borderId="73" xfId="0" applyFont="1" applyBorder="1" applyAlignment="1">
      <alignment vertical="center"/>
    </xf>
    <xf numFmtId="0" fontId="16" fillId="0" borderId="47" xfId="0" applyFont="1" applyBorder="1" applyAlignment="1">
      <alignment vertical="center"/>
    </xf>
    <xf numFmtId="0" fontId="16" fillId="0" borderId="35"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35" xfId="0" applyFont="1" applyBorder="1" applyAlignment="1">
      <alignment horizontal="center" vertical="center" textRotation="255" shrinkToFit="1"/>
    </xf>
    <xf numFmtId="0" fontId="16" fillId="0" borderId="53" xfId="0" applyFont="1" applyBorder="1" applyAlignment="1">
      <alignment horizontal="center" vertical="center" textRotation="255" shrinkToFit="1"/>
    </xf>
    <xf numFmtId="0" fontId="16" fillId="0" borderId="11" xfId="0" applyFont="1" applyBorder="1" applyAlignment="1">
      <alignment vertical="center"/>
    </xf>
    <xf numFmtId="0" fontId="0" fillId="0" borderId="11" xfId="0" applyBorder="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16" fillId="0" borderId="33" xfId="0" applyFont="1" applyBorder="1" applyAlignment="1">
      <alignment vertical="center"/>
    </xf>
    <xf numFmtId="0" fontId="0" fillId="0" borderId="87" xfId="0" applyBorder="1" applyAlignment="1">
      <alignment vertical="center"/>
    </xf>
    <xf numFmtId="0" fontId="16" fillId="4" borderId="119" xfId="0" applyFont="1" applyFill="1" applyBorder="1" applyAlignment="1">
      <alignment horizontal="left" vertical="center" wrapText="1"/>
    </xf>
    <xf numFmtId="0" fontId="16" fillId="4" borderId="119" xfId="0" applyFont="1" applyFill="1" applyBorder="1" applyAlignment="1">
      <alignment horizontal="left" vertical="center"/>
    </xf>
    <xf numFmtId="0" fontId="16" fillId="4" borderId="120" xfId="0" applyFont="1" applyFill="1" applyBorder="1" applyAlignment="1">
      <alignment horizontal="left" vertical="center"/>
    </xf>
    <xf numFmtId="0" fontId="16" fillId="0" borderId="52" xfId="0" applyFont="1" applyBorder="1" applyAlignment="1">
      <alignment horizontal="center" vertical="center"/>
    </xf>
    <xf numFmtId="0" fontId="16" fillId="0" borderId="53" xfId="0" applyFont="1" applyBorder="1" applyAlignment="1">
      <alignment horizontal="center" vertical="center"/>
    </xf>
    <xf numFmtId="0" fontId="16" fillId="0" borderId="7" xfId="0" applyFont="1" applyBorder="1" applyAlignment="1">
      <alignment horizontal="center" vertical="center"/>
    </xf>
    <xf numFmtId="0" fontId="16" fillId="0" borderId="9" xfId="0" applyFont="1" applyBorder="1" applyAlignment="1">
      <alignment horizontal="center" vertical="center"/>
    </xf>
    <xf numFmtId="0" fontId="16" fillId="4" borderId="116" xfId="0" applyFont="1" applyFill="1" applyBorder="1" applyAlignment="1">
      <alignment vertical="center" wrapText="1"/>
    </xf>
    <xf numFmtId="0" fontId="16" fillId="4" borderId="116" xfId="0" applyFont="1" applyFill="1" applyBorder="1" applyAlignment="1">
      <alignment vertical="center"/>
    </xf>
    <xf numFmtId="0" fontId="16" fillId="4" borderId="117" xfId="0" applyFont="1" applyFill="1" applyBorder="1" applyAlignment="1">
      <alignment vertical="center"/>
    </xf>
    <xf numFmtId="0" fontId="16" fillId="4" borderId="116" xfId="0" applyFont="1" applyFill="1" applyBorder="1" applyAlignment="1">
      <alignment horizontal="left" vertical="center" wrapText="1"/>
    </xf>
    <xf numFmtId="0" fontId="16" fillId="4" borderId="116" xfId="0" applyFont="1" applyFill="1" applyBorder="1" applyAlignment="1">
      <alignment horizontal="left" vertical="center"/>
    </xf>
    <xf numFmtId="0" fontId="16" fillId="4" borderId="117" xfId="0" applyFont="1" applyFill="1" applyBorder="1" applyAlignment="1">
      <alignment horizontal="left" vertical="center"/>
    </xf>
    <xf numFmtId="0" fontId="16" fillId="0" borderId="88" xfId="0" applyFont="1" applyBorder="1" applyAlignment="1">
      <alignment vertical="center"/>
    </xf>
    <xf numFmtId="0" fontId="16" fillId="3" borderId="116" xfId="0" applyFont="1" applyFill="1" applyBorder="1" applyAlignment="1">
      <alignment vertical="center" wrapText="1"/>
    </xf>
    <xf numFmtId="0" fontId="16" fillId="3" borderId="116" xfId="0" applyFont="1" applyFill="1" applyBorder="1" applyAlignment="1">
      <alignment vertical="center"/>
    </xf>
    <xf numFmtId="0" fontId="16" fillId="3" borderId="117" xfId="0" applyFont="1" applyFill="1" applyBorder="1" applyAlignment="1">
      <alignment vertical="center"/>
    </xf>
    <xf numFmtId="0" fontId="16" fillId="3" borderId="119" xfId="0" applyFont="1" applyFill="1" applyBorder="1" applyAlignment="1">
      <alignment vertical="center" wrapText="1"/>
    </xf>
    <xf numFmtId="0" fontId="16" fillId="3" borderId="119" xfId="0" applyFont="1" applyFill="1" applyBorder="1" applyAlignment="1">
      <alignment vertical="center"/>
    </xf>
    <xf numFmtId="0" fontId="16" fillId="3" borderId="120" xfId="0" applyFont="1" applyFill="1" applyBorder="1" applyAlignment="1">
      <alignment vertical="center"/>
    </xf>
    <xf numFmtId="0" fontId="16" fillId="4" borderId="119" xfId="0" applyFont="1" applyFill="1" applyBorder="1" applyAlignment="1">
      <alignment horizontal="left" vertical="top" wrapText="1"/>
    </xf>
    <xf numFmtId="0" fontId="16" fillId="4" borderId="119" xfId="0" applyFont="1" applyFill="1" applyBorder="1" applyAlignment="1">
      <alignment horizontal="left" vertical="top"/>
    </xf>
    <xf numFmtId="0" fontId="16" fillId="4" borderId="120" xfId="0" applyFont="1" applyFill="1" applyBorder="1" applyAlignment="1">
      <alignment horizontal="left" vertical="top"/>
    </xf>
    <xf numFmtId="0" fontId="16" fillId="0" borderId="35" xfId="0" applyFont="1" applyBorder="1" applyAlignment="1">
      <alignment horizontal="center" vertical="center" wrapText="1"/>
    </xf>
    <xf numFmtId="0" fontId="16" fillId="0" borderId="35" xfId="0" applyFont="1" applyBorder="1">
      <alignment vertical="center"/>
    </xf>
    <xf numFmtId="0" fontId="16" fillId="0" borderId="52" xfId="0" applyFont="1" applyBorder="1">
      <alignment vertical="center"/>
    </xf>
    <xf numFmtId="0" fontId="16" fillId="0" borderId="4" xfId="0" applyFont="1" applyBorder="1">
      <alignment vertical="center"/>
    </xf>
    <xf numFmtId="0" fontId="16" fillId="0" borderId="53" xfId="0" applyFont="1" applyBorder="1">
      <alignment vertical="center"/>
    </xf>
    <xf numFmtId="0" fontId="16" fillId="0" borderId="7" xfId="0" applyFont="1" applyBorder="1">
      <alignment vertical="center"/>
    </xf>
    <xf numFmtId="0" fontId="16" fillId="0" borderId="9" xfId="0" applyFont="1" applyBorder="1">
      <alignment vertical="center"/>
    </xf>
    <xf numFmtId="0" fontId="22" fillId="0" borderId="30" xfId="0" applyFont="1" applyBorder="1">
      <alignment vertical="center"/>
    </xf>
    <xf numFmtId="0" fontId="22" fillId="0" borderId="17" xfId="0" applyFont="1" applyBorder="1">
      <alignment vertical="center"/>
    </xf>
    <xf numFmtId="0" fontId="22" fillId="0" borderId="50" xfId="0" applyFont="1" applyBorder="1">
      <alignment vertical="center"/>
    </xf>
    <xf numFmtId="179" fontId="16" fillId="3" borderId="17" xfId="0" applyNumberFormat="1" applyFont="1" applyFill="1" applyBorder="1" applyAlignment="1">
      <alignment horizontal="left" vertical="top" wrapText="1"/>
    </xf>
    <xf numFmtId="0" fontId="0" fillId="3" borderId="17" xfId="0" applyFill="1" applyBorder="1" applyAlignment="1">
      <alignment horizontal="left" vertical="top" wrapText="1"/>
    </xf>
    <xf numFmtId="0" fontId="0" fillId="3" borderId="50" xfId="0" applyFill="1" applyBorder="1" applyAlignment="1">
      <alignment horizontal="left" vertical="top" wrapText="1"/>
    </xf>
    <xf numFmtId="0" fontId="16" fillId="0" borderId="116" xfId="0" applyFont="1" applyBorder="1" applyAlignment="1">
      <alignment vertical="center" wrapText="1"/>
    </xf>
    <xf numFmtId="0" fontId="16" fillId="0" borderId="116" xfId="0" applyFont="1" applyBorder="1">
      <alignment vertical="center"/>
    </xf>
    <xf numFmtId="0" fontId="16" fillId="0" borderId="117" xfId="0" applyFont="1" applyBorder="1">
      <alignment vertical="center"/>
    </xf>
    <xf numFmtId="0" fontId="16" fillId="0" borderId="119" xfId="0" applyFont="1" applyBorder="1" applyAlignment="1">
      <alignment vertical="center" wrapText="1"/>
    </xf>
    <xf numFmtId="0" fontId="16" fillId="0" borderId="119" xfId="0" applyFont="1" applyBorder="1">
      <alignment vertical="center"/>
    </xf>
    <xf numFmtId="0" fontId="16" fillId="0" borderId="120" xfId="0" applyFont="1" applyBorder="1">
      <alignment vertical="center"/>
    </xf>
    <xf numFmtId="0" fontId="0" fillId="0" borderId="43" xfId="0" applyBorder="1">
      <alignment vertical="center"/>
    </xf>
    <xf numFmtId="0" fontId="0" fillId="0" borderId="48" xfId="0" applyBorder="1">
      <alignment vertical="center"/>
    </xf>
    <xf numFmtId="0" fontId="0" fillId="0" borderId="72" xfId="0" applyBorder="1">
      <alignment vertical="center"/>
    </xf>
    <xf numFmtId="0" fontId="0" fillId="0" borderId="109" xfId="0" applyBorder="1">
      <alignment vertical="center"/>
    </xf>
    <xf numFmtId="0" fontId="16" fillId="0" borderId="39" xfId="0" applyFont="1" applyBorder="1">
      <alignment vertical="center"/>
    </xf>
    <xf numFmtId="0" fontId="16" fillId="0" borderId="46" xfId="0" applyFont="1" applyBorder="1">
      <alignment vertical="center"/>
    </xf>
    <xf numFmtId="0" fontId="16" fillId="0" borderId="73" xfId="0" applyFont="1" applyBorder="1">
      <alignment vertical="center"/>
    </xf>
    <xf numFmtId="0" fontId="16" fillId="0" borderId="47" xfId="0" applyFont="1" applyBorder="1">
      <alignment vertical="center"/>
    </xf>
    <xf numFmtId="0" fontId="16" fillId="0" borderId="11" xfId="0" applyFont="1" applyBorder="1">
      <alignment vertical="center"/>
    </xf>
    <xf numFmtId="0" fontId="0" fillId="0" borderId="11" xfId="0" applyBorder="1">
      <alignment vertical="center"/>
    </xf>
    <xf numFmtId="0" fontId="16" fillId="0" borderId="33" xfId="0" applyFont="1" applyBorder="1">
      <alignment vertical="center"/>
    </xf>
    <xf numFmtId="0" fontId="0" fillId="0" borderId="87" xfId="0" applyBorder="1">
      <alignment vertical="center"/>
    </xf>
    <xf numFmtId="0" fontId="16" fillId="4" borderId="119" xfId="0" applyFont="1" applyFill="1" applyBorder="1" applyAlignment="1">
      <alignment vertical="center" wrapText="1"/>
    </xf>
    <xf numFmtId="0" fontId="16" fillId="4" borderId="119" xfId="0" applyFont="1" applyFill="1" applyBorder="1">
      <alignment vertical="center"/>
    </xf>
    <xf numFmtId="0" fontId="16" fillId="4" borderId="120" xfId="0" applyFont="1" applyFill="1" applyBorder="1">
      <alignment vertical="center"/>
    </xf>
    <xf numFmtId="179" fontId="23" fillId="3" borderId="17" xfId="0" applyNumberFormat="1" applyFont="1" applyFill="1" applyBorder="1" applyAlignment="1">
      <alignment vertical="center" wrapText="1"/>
    </xf>
    <xf numFmtId="0" fontId="24" fillId="3" borderId="17" xfId="0" applyFont="1" applyFill="1" applyBorder="1" applyAlignment="1">
      <alignment vertical="center" wrapText="1"/>
    </xf>
    <xf numFmtId="0" fontId="24" fillId="3" borderId="50" xfId="0" applyFont="1" applyFill="1" applyBorder="1" applyAlignment="1">
      <alignment vertical="center" wrapText="1"/>
    </xf>
    <xf numFmtId="0" fontId="16" fillId="4" borderId="119" xfId="0" applyFont="1" applyFill="1" applyBorder="1" applyAlignment="1">
      <alignment vertical="top" wrapText="1"/>
    </xf>
    <xf numFmtId="0" fontId="16" fillId="4" borderId="119" xfId="0" applyFont="1" applyFill="1" applyBorder="1" applyAlignment="1">
      <alignment vertical="top"/>
    </xf>
    <xf numFmtId="0" fontId="16" fillId="4" borderId="120" xfId="0" applyFont="1" applyFill="1" applyBorder="1" applyAlignment="1">
      <alignment vertical="top"/>
    </xf>
    <xf numFmtId="0" fontId="16" fillId="0" borderId="33" xfId="0" applyFont="1" applyBorder="1" applyAlignment="1">
      <alignment horizontal="center" vertical="center"/>
    </xf>
    <xf numFmtId="0" fontId="0" fillId="0" borderId="87" xfId="0" applyBorder="1" applyAlignment="1">
      <alignment horizontal="center" vertical="center"/>
    </xf>
    <xf numFmtId="0" fontId="17" fillId="4" borderId="116" xfId="0" applyFont="1" applyFill="1" applyBorder="1" applyAlignment="1">
      <alignment vertical="center" wrapText="1"/>
    </xf>
    <xf numFmtId="0" fontId="17" fillId="4" borderId="116" xfId="0" applyFont="1" applyFill="1" applyBorder="1" applyAlignment="1">
      <alignment vertical="center"/>
    </xf>
    <xf numFmtId="0" fontId="17" fillId="4" borderId="117" xfId="0" applyFont="1" applyFill="1" applyBorder="1" applyAlignment="1">
      <alignment vertical="center"/>
    </xf>
    <xf numFmtId="0" fontId="16" fillId="4" borderId="119" xfId="0" applyFont="1" applyFill="1" applyBorder="1" applyAlignment="1">
      <alignment vertical="center"/>
    </xf>
    <xf numFmtId="0" fontId="16" fillId="4" borderId="120" xfId="0" applyFont="1" applyFill="1" applyBorder="1" applyAlignment="1">
      <alignment vertical="center"/>
    </xf>
    <xf numFmtId="0" fontId="17" fillId="4" borderId="116" xfId="0" applyFont="1" applyFill="1" applyBorder="1">
      <alignment vertical="center"/>
    </xf>
    <xf numFmtId="0" fontId="17" fillId="4" borderId="117" xfId="0" applyFont="1" applyFill="1" applyBorder="1">
      <alignment vertical="center"/>
    </xf>
    <xf numFmtId="0" fontId="17" fillId="4" borderId="119" xfId="0" applyFont="1" applyFill="1" applyBorder="1" applyAlignment="1">
      <alignment horizontal="left" vertical="center" wrapText="1"/>
    </xf>
    <xf numFmtId="0" fontId="17" fillId="4" borderId="119" xfId="0" applyFont="1" applyFill="1" applyBorder="1" applyAlignment="1">
      <alignment horizontal="left" vertical="center"/>
    </xf>
    <xf numFmtId="0" fontId="17" fillId="4" borderId="120" xfId="0" applyFont="1" applyFill="1" applyBorder="1" applyAlignment="1">
      <alignment horizontal="left" vertical="center"/>
    </xf>
    <xf numFmtId="0" fontId="16" fillId="0" borderId="35" xfId="0" applyFont="1" applyBorder="1" applyAlignment="1">
      <alignment vertical="center" wrapText="1"/>
    </xf>
    <xf numFmtId="0" fontId="16" fillId="4" borderId="122" xfId="0" applyFont="1" applyFill="1" applyBorder="1" applyAlignment="1">
      <alignment horizontal="left" vertical="center" wrapText="1"/>
    </xf>
    <xf numFmtId="0" fontId="16" fillId="4" borderId="123" xfId="0" applyFont="1" applyFill="1" applyBorder="1" applyAlignment="1">
      <alignment horizontal="left" vertical="center" wrapText="1"/>
    </xf>
    <xf numFmtId="0" fontId="16" fillId="4" borderId="124" xfId="0" applyFont="1" applyFill="1" applyBorder="1" applyAlignment="1">
      <alignment horizontal="left" vertical="center" wrapText="1"/>
    </xf>
    <xf numFmtId="0" fontId="16" fillId="0" borderId="81" xfId="0" applyFont="1" applyBorder="1">
      <alignment vertical="center"/>
    </xf>
    <xf numFmtId="0" fontId="16" fillId="0" borderId="35" xfId="0" applyFont="1" applyBorder="1" applyAlignment="1">
      <alignment horizontal="left" vertical="center" wrapText="1"/>
    </xf>
    <xf numFmtId="0" fontId="16" fillId="0" borderId="52" xfId="0" applyFont="1" applyBorder="1" applyAlignment="1">
      <alignment horizontal="left" vertical="center"/>
    </xf>
    <xf numFmtId="0" fontId="16" fillId="0" borderId="4" xfId="0" applyFont="1" applyBorder="1" applyAlignment="1">
      <alignment horizontal="left" vertical="center"/>
    </xf>
    <xf numFmtId="0" fontId="16" fillId="0" borderId="53" xfId="0" applyFont="1" applyBorder="1" applyAlignment="1">
      <alignment horizontal="left" vertical="center"/>
    </xf>
    <xf numFmtId="0" fontId="16" fillId="0" borderId="7" xfId="0" applyFont="1" applyBorder="1" applyAlignment="1">
      <alignment horizontal="left" vertical="center"/>
    </xf>
    <xf numFmtId="0" fontId="16" fillId="0" borderId="9" xfId="0" applyFont="1" applyBorder="1" applyAlignment="1">
      <alignment horizontal="left" vertical="center"/>
    </xf>
    <xf numFmtId="0" fontId="30" fillId="0" borderId="30" xfId="0" applyFont="1" applyFill="1" applyBorder="1" applyAlignment="1">
      <alignment horizontal="left" vertical="center" wrapText="1"/>
    </xf>
    <xf numFmtId="0" fontId="30" fillId="0" borderId="18" xfId="0" applyFont="1" applyFill="1" applyBorder="1" applyAlignment="1">
      <alignment horizontal="left" vertical="center" wrapText="1"/>
    </xf>
    <xf numFmtId="0" fontId="0" fillId="0" borderId="5" xfId="0" applyFill="1" applyBorder="1" applyAlignment="1">
      <alignment horizontal="left" vertical="center" wrapText="1"/>
    </xf>
    <xf numFmtId="0" fontId="0" fillId="0" borderId="12" xfId="0" applyFill="1" applyBorder="1" applyAlignment="1">
      <alignment horizontal="left" vertical="center" wrapText="1"/>
    </xf>
    <xf numFmtId="0" fontId="0" fillId="0" borderId="170" xfId="0" applyFill="1" applyBorder="1" applyAlignment="1">
      <alignment horizontal="center" vertical="center"/>
    </xf>
    <xf numFmtId="0" fontId="0" fillId="0" borderId="114" xfId="0" applyFill="1" applyBorder="1" applyAlignment="1">
      <alignment horizontal="center" vertical="center"/>
    </xf>
    <xf numFmtId="0" fontId="19" fillId="0" borderId="2" xfId="0" applyFont="1" applyFill="1" applyBorder="1" applyAlignment="1">
      <alignment vertical="top" wrapText="1"/>
    </xf>
    <xf numFmtId="0" fontId="0" fillId="0" borderId="2" xfId="0" applyBorder="1" applyAlignment="1">
      <alignment vertical="top" wrapText="1"/>
    </xf>
    <xf numFmtId="0" fontId="19" fillId="0" borderId="0" xfId="0" applyFont="1" applyFill="1" applyAlignment="1">
      <alignment vertical="center" wrapText="1"/>
    </xf>
    <xf numFmtId="0" fontId="0" fillId="0" borderId="30" xfId="0" applyFill="1" applyBorder="1" applyAlignment="1">
      <alignment horizontal="left" vertical="center" wrapText="1"/>
    </xf>
    <xf numFmtId="0" fontId="0" fillId="0" borderId="50" xfId="0" applyFill="1" applyBorder="1" applyAlignment="1">
      <alignment horizontal="left" vertical="center" wrapText="1"/>
    </xf>
    <xf numFmtId="0" fontId="30" fillId="0" borderId="56" xfId="0" applyFont="1" applyFill="1" applyBorder="1" applyAlignment="1">
      <alignment horizontal="center" vertical="center" wrapText="1" shrinkToFit="1"/>
    </xf>
    <xf numFmtId="0" fontId="30" fillId="0" borderId="40" xfId="0" applyFont="1" applyFill="1" applyBorder="1" applyAlignment="1">
      <alignment horizontal="center" vertical="center" wrapText="1" shrinkToFit="1"/>
    </xf>
    <xf numFmtId="0" fontId="26" fillId="0" borderId="8" xfId="0" applyFont="1" applyFill="1" applyBorder="1" applyAlignment="1">
      <alignment horizontal="center" vertical="center"/>
    </xf>
    <xf numFmtId="0" fontId="26" fillId="0" borderId="6" xfId="0" applyFont="1" applyFill="1" applyBorder="1" applyAlignment="1">
      <alignment horizontal="center" vertical="center"/>
    </xf>
    <xf numFmtId="0" fontId="26" fillId="0" borderId="125" xfId="0" applyFont="1" applyFill="1" applyBorder="1" applyAlignment="1">
      <alignment horizontal="center" vertical="center"/>
    </xf>
    <xf numFmtId="0" fontId="26" fillId="0" borderId="128" xfId="0" applyFont="1" applyFill="1" applyBorder="1" applyAlignment="1">
      <alignment horizontal="center" vertical="center"/>
    </xf>
    <xf numFmtId="0" fontId="26" fillId="0" borderId="36" xfId="0" applyFont="1" applyFill="1" applyBorder="1" applyAlignment="1">
      <alignment horizontal="center" vertical="center" wrapText="1"/>
    </xf>
    <xf numFmtId="0" fontId="30" fillId="0" borderId="5" xfId="0" applyFont="1" applyFill="1" applyBorder="1" applyAlignment="1">
      <alignment horizontal="center" vertical="center"/>
    </xf>
    <xf numFmtId="0" fontId="0" fillId="0" borderId="1" xfId="0" applyFill="1" applyBorder="1" applyAlignment="1">
      <alignment horizontal="center" vertical="center" textRotation="255" wrapText="1"/>
    </xf>
    <xf numFmtId="0" fontId="0" fillId="0" borderId="5" xfId="0" applyFill="1" applyBorder="1" applyAlignment="1">
      <alignment horizontal="center" vertical="center" textRotation="255" wrapText="1"/>
    </xf>
    <xf numFmtId="0" fontId="0" fillId="0" borderId="10" xfId="0" applyFill="1" applyBorder="1" applyAlignment="1">
      <alignment horizontal="center" vertical="center" textRotation="255" wrapText="1"/>
    </xf>
    <xf numFmtId="0" fontId="26" fillId="0" borderId="30" xfId="0" applyFont="1" applyFill="1" applyBorder="1" applyAlignment="1">
      <alignment vertical="center" wrapText="1"/>
    </xf>
    <xf numFmtId="0" fontId="30" fillId="0" borderId="18" xfId="0" applyFont="1" applyFill="1" applyBorder="1" applyAlignment="1">
      <alignment vertical="center" wrapText="1"/>
    </xf>
    <xf numFmtId="0" fontId="26" fillId="0" borderId="35"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8" fillId="0" borderId="0" xfId="0" applyFont="1" applyFill="1" applyAlignment="1">
      <alignment horizontal="left" vertical="center" wrapText="1"/>
    </xf>
    <xf numFmtId="0" fontId="0" fillId="0" borderId="0" xfId="0" applyAlignment="1">
      <alignment horizontal="left" vertical="center" wrapText="1"/>
    </xf>
    <xf numFmtId="0" fontId="0" fillId="0" borderId="1" xfId="0" applyFill="1" applyBorder="1" applyAlignment="1">
      <alignment horizontal="center" vertical="center"/>
    </xf>
    <xf numFmtId="0" fontId="0" fillId="0" borderId="2" xfId="0" applyFill="1" applyBorder="1" applyAlignment="1">
      <alignment horizontal="center" vertical="center"/>
    </xf>
    <xf numFmtId="0" fontId="0" fillId="0" borderId="5" xfId="0" applyFill="1" applyBorder="1" applyAlignment="1">
      <alignment horizontal="center" vertical="center"/>
    </xf>
    <xf numFmtId="0" fontId="0" fillId="0" borderId="0"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8" xfId="0" applyFill="1" applyBorder="1" applyAlignment="1">
      <alignment horizontal="center" vertical="center"/>
    </xf>
    <xf numFmtId="0" fontId="0" fillId="0" borderId="6" xfId="0" applyFill="1" applyBorder="1" applyAlignment="1">
      <alignment horizontal="center" vertical="center"/>
    </xf>
    <xf numFmtId="0" fontId="0" fillId="0" borderId="125" xfId="0" applyFill="1" applyBorder="1" applyAlignment="1">
      <alignment horizontal="center" vertical="center"/>
    </xf>
    <xf numFmtId="0" fontId="0" fillId="0" borderId="128" xfId="0" applyFill="1" applyBorder="1" applyAlignment="1">
      <alignment horizontal="center" vertical="center"/>
    </xf>
    <xf numFmtId="0" fontId="0" fillId="0" borderId="35"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30" fillId="0" borderId="30" xfId="0" applyFont="1" applyBorder="1" applyAlignment="1">
      <alignment horizontal="left" vertical="center" wrapText="1"/>
    </xf>
    <xf numFmtId="0" fontId="30" fillId="0" borderId="18" xfId="0" applyFont="1" applyBorder="1" applyAlignment="1">
      <alignment horizontal="left" vertical="center" wrapText="1"/>
    </xf>
    <xf numFmtId="0" fontId="0" fillId="0" borderId="5" xfId="0" applyBorder="1" applyAlignment="1">
      <alignment horizontal="left" vertical="center" wrapText="1"/>
    </xf>
    <xf numFmtId="0" fontId="0" fillId="0" borderId="12" xfId="0" applyBorder="1" applyAlignment="1">
      <alignment horizontal="left" vertical="center" wrapText="1"/>
    </xf>
    <xf numFmtId="0" fontId="0" fillId="0" borderId="170" xfId="0" applyBorder="1" applyAlignment="1">
      <alignment horizontal="center" vertical="center"/>
    </xf>
    <xf numFmtId="0" fontId="0" fillId="0" borderId="114" xfId="0" applyBorder="1" applyAlignment="1">
      <alignment horizontal="center" vertical="center"/>
    </xf>
    <xf numFmtId="0" fontId="19" fillId="0" borderId="2" xfId="0" applyFont="1" applyBorder="1" applyAlignment="1">
      <alignment vertical="top" wrapText="1"/>
    </xf>
    <xf numFmtId="0" fontId="19" fillId="0" borderId="0" xfId="0" applyFont="1" applyAlignment="1">
      <alignment vertical="center" wrapText="1"/>
    </xf>
    <xf numFmtId="0" fontId="0" fillId="0" borderId="30" xfId="0" applyBorder="1" applyAlignment="1">
      <alignment horizontal="left" vertical="center" wrapText="1"/>
    </xf>
    <xf numFmtId="0" fontId="0" fillId="0" borderId="50" xfId="0" applyBorder="1" applyAlignment="1">
      <alignment horizontal="left" vertical="center" wrapText="1"/>
    </xf>
    <xf numFmtId="0" fontId="30" fillId="0" borderId="56" xfId="0" applyFont="1" applyBorder="1" applyAlignment="1">
      <alignment horizontal="center" vertical="center" wrapText="1" shrinkToFit="1"/>
    </xf>
    <xf numFmtId="0" fontId="30" fillId="0" borderId="40" xfId="0" applyFont="1" applyBorder="1" applyAlignment="1">
      <alignment horizontal="center" vertical="center" wrapText="1" shrinkToFit="1"/>
    </xf>
    <xf numFmtId="0" fontId="0" fillId="0" borderId="8" xfId="0" applyBorder="1" applyAlignment="1">
      <alignment horizontal="center" vertical="center"/>
    </xf>
    <xf numFmtId="0" fontId="0" fillId="0" borderId="6" xfId="0" applyBorder="1" applyAlignment="1">
      <alignment horizontal="center" vertical="center"/>
    </xf>
    <xf numFmtId="0" fontId="0" fillId="0" borderId="125" xfId="0" applyBorder="1" applyAlignment="1">
      <alignment horizontal="center" vertical="center"/>
    </xf>
    <xf numFmtId="0" fontId="0" fillId="0" borderId="128" xfId="0" applyBorder="1" applyAlignment="1">
      <alignment horizontal="center" vertical="center"/>
    </xf>
    <xf numFmtId="0" fontId="26" fillId="0" borderId="36" xfId="0" applyFont="1" applyBorder="1" applyAlignment="1">
      <alignment horizontal="center" vertical="center" wrapText="1"/>
    </xf>
    <xf numFmtId="0" fontId="30" fillId="0" borderId="5" xfId="0" applyFont="1" applyBorder="1" applyAlignment="1">
      <alignment horizontal="center" vertical="center"/>
    </xf>
    <xf numFmtId="0" fontId="0" fillId="0" borderId="1"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10" xfId="0" applyBorder="1" applyAlignment="1">
      <alignment horizontal="center" vertical="center" textRotation="255" wrapText="1"/>
    </xf>
    <xf numFmtId="0" fontId="26" fillId="0" borderId="30" xfId="0" applyFont="1" applyBorder="1" applyAlignment="1">
      <alignment vertical="center" wrapText="1"/>
    </xf>
    <xf numFmtId="0" fontId="30" fillId="0" borderId="18" xfId="0" applyFont="1" applyBorder="1" applyAlignment="1">
      <alignment vertical="center" wrapText="1"/>
    </xf>
    <xf numFmtId="0" fontId="0" fillId="0" borderId="3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8" fillId="0" borderId="0" xfId="0" applyFont="1" applyAlignment="1">
      <alignment horizontal="left"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30" fillId="0" borderId="50" xfId="0" applyFont="1" applyBorder="1" applyAlignment="1">
      <alignment horizontal="left" vertical="center" wrapText="1"/>
    </xf>
    <xf numFmtId="0" fontId="0" fillId="0" borderId="178" xfId="0" applyBorder="1" applyAlignment="1">
      <alignment horizontal="left" vertical="center" wrapText="1"/>
    </xf>
    <xf numFmtId="0" fontId="0" fillId="0" borderId="179" xfId="0" applyBorder="1" applyAlignment="1">
      <alignment horizontal="left" vertical="center" wrapText="1"/>
    </xf>
    <xf numFmtId="0" fontId="30" fillId="0" borderId="44" xfId="0" applyFont="1" applyBorder="1" applyAlignment="1">
      <alignment horizontal="center" vertical="center" wrapText="1" shrinkToFi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177" xfId="0" applyBorder="1" applyAlignment="1">
      <alignment horizontal="center" vertical="center"/>
    </xf>
    <xf numFmtId="0" fontId="26" fillId="0" borderId="53" xfId="0" applyFont="1" applyBorder="1" applyAlignment="1">
      <alignment horizontal="center" vertical="center" wrapText="1"/>
    </xf>
    <xf numFmtId="0" fontId="26" fillId="0" borderId="54" xfId="0" applyFont="1" applyBorder="1" applyAlignment="1">
      <alignment horizontal="center" vertical="center" wrapText="1"/>
    </xf>
    <xf numFmtId="0" fontId="26" fillId="0" borderId="50" xfId="0" applyFont="1" applyBorder="1" applyAlignment="1">
      <alignment vertical="center" wrapText="1"/>
    </xf>
    <xf numFmtId="0" fontId="0" fillId="0" borderId="55" xfId="0" applyBorder="1" applyAlignment="1">
      <alignment horizontal="center" vertical="center"/>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65" xfId="0" applyBorder="1" applyAlignment="1">
      <alignment horizontal="center" vertical="center"/>
    </xf>
    <xf numFmtId="0" fontId="0" fillId="0" borderId="51" xfId="0" applyBorder="1" applyAlignment="1">
      <alignment horizontal="center" vertical="center"/>
    </xf>
    <xf numFmtId="0" fontId="0" fillId="0" borderId="71" xfId="0" applyBorder="1" applyAlignment="1">
      <alignment horizontal="center" vertical="center"/>
    </xf>
  </cellXfs>
  <cellStyles count="6">
    <cellStyle name="桁区切り" xfId="1" builtinId="6"/>
    <cellStyle name="桁区切り 2" xfId="2"/>
    <cellStyle name="標準" xfId="0" builtinId="0"/>
    <cellStyle name="標準 2" xfId="3"/>
    <cellStyle name="標準 3" xfId="4"/>
    <cellStyle name="標準 6" xfId="5"/>
  </cellStyles>
  <dxfs count="0"/>
  <tableStyles count="0" defaultTableStyle="TableStyleMedium9" defaultPivotStyle="PivotStyleLight16"/>
  <colors>
    <mruColors>
      <color rgb="FFCCFFCC"/>
      <color rgb="FFFF00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haredStrings" Target="sharedString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externalLink" Target="externalLinks/externalLink12.xml"/><Relationship Id="rId16" Type="http://schemas.openxmlformats.org/officeDocument/2006/relationships/worksheet" Target="worksheets/sheet16.xml"/><Relationship Id="rId107" Type="http://schemas.openxmlformats.org/officeDocument/2006/relationships/externalLink" Target="externalLinks/externalLink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externalLink" Target="externalLinks/externalLink13.xml"/><Relationship Id="rId118" Type="http://schemas.openxmlformats.org/officeDocument/2006/relationships/calcChain" Target="calcChain.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externalLink" Target="externalLinks/externalLink3.xml"/><Relationship Id="rId108" Type="http://schemas.openxmlformats.org/officeDocument/2006/relationships/externalLink" Target="externalLinks/externalLink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externalLink" Target="externalLinks/externalLink1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10.xml"/><Relationship Id="rId115"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externalLink" Target="externalLinks/externalLink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externalLink" Target="externalLinks/externalLink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CBD4F58-5854-4CA5-8A05-DD1FE04E4C46}"/>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CBD4F58-5854-4CA5-8A05-DD1FE04E4C46}"/>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CBD4F58-5854-4CA5-8A05-DD1FE04E4C46}"/>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673225" y="1390650"/>
          <a:ext cx="34639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673225" y="1390650"/>
          <a:ext cx="34639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xdr:cNvSpPr/>
      </xdr:nvSpPr>
      <xdr:spPr>
        <a:xfrm>
          <a:off x="1673225" y="1390650"/>
          <a:ext cx="34639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9" name="正方形/長方形 8">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10" name="正方形/長方形 9"/>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11" name="正方形/長方形 10"/>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xdr:col>
      <xdr:colOff>0</xdr:colOff>
      <xdr:row>6</xdr:row>
      <xdr:rowOff>114300</xdr:rowOff>
    </xdr:from>
    <xdr:to>
      <xdr:col>6</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743075" y="1390650"/>
          <a:ext cx="2927350"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0</xdr:colOff>
      <xdr:row>6</xdr:row>
      <xdr:rowOff>114300</xdr:rowOff>
    </xdr:from>
    <xdr:to>
      <xdr:col>6</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43075" y="1390650"/>
          <a:ext cx="2927350"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0</xdr:colOff>
      <xdr:row>6</xdr:row>
      <xdr:rowOff>114300</xdr:rowOff>
    </xdr:from>
    <xdr:to>
      <xdr:col>6</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743075" y="1390650"/>
          <a:ext cx="2927350"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0</xdr:colOff>
      <xdr:row>6</xdr:row>
      <xdr:rowOff>114300</xdr:rowOff>
    </xdr:from>
    <xdr:to>
      <xdr:col>6</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743075" y="1390650"/>
          <a:ext cx="2927350"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791308</xdr:rowOff>
    </xdr:from>
    <xdr:to>
      <xdr:col>7</xdr:col>
      <xdr:colOff>546832</xdr:colOff>
      <xdr:row>1</xdr:row>
      <xdr:rowOff>130908</xdr:rowOff>
    </xdr:to>
    <xdr:sp macro="" textlink="">
      <xdr:nvSpPr>
        <xdr:cNvPr id="7" name="正方形/長方形 6"/>
        <xdr:cNvSpPr/>
      </xdr:nvSpPr>
      <xdr:spPr>
        <a:xfrm>
          <a:off x="2243503" y="791308"/>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6</xdr:col>
      <xdr:colOff>517071</xdr:colOff>
      <xdr:row>1</xdr:row>
      <xdr:rowOff>99786</xdr:rowOff>
    </xdr:to>
    <xdr:sp macro="" textlink="">
      <xdr:nvSpPr>
        <xdr:cNvPr id="6" name="正方形/長方形 5"/>
        <xdr:cNvSpPr/>
      </xdr:nvSpPr>
      <xdr:spPr>
        <a:xfrm>
          <a:off x="2243503" y="835269"/>
          <a:ext cx="3740918" cy="2170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6</xdr:col>
      <xdr:colOff>517071</xdr:colOff>
      <xdr:row>1</xdr:row>
      <xdr:rowOff>99786</xdr:rowOff>
    </xdr:to>
    <xdr:sp macro="" textlink="">
      <xdr:nvSpPr>
        <xdr:cNvPr id="7" name="正方形/長方形 6"/>
        <xdr:cNvSpPr/>
      </xdr:nvSpPr>
      <xdr:spPr>
        <a:xfrm>
          <a:off x="2243503" y="835269"/>
          <a:ext cx="3740918" cy="2170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6</xdr:col>
      <xdr:colOff>517071</xdr:colOff>
      <xdr:row>1</xdr:row>
      <xdr:rowOff>99786</xdr:rowOff>
    </xdr:to>
    <xdr:sp macro="" textlink="">
      <xdr:nvSpPr>
        <xdr:cNvPr id="8" name="正方形/長方形 7"/>
        <xdr:cNvSpPr/>
      </xdr:nvSpPr>
      <xdr:spPr>
        <a:xfrm>
          <a:off x="2243503" y="835269"/>
          <a:ext cx="3740918" cy="2170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9" name="正方形/長方形 8">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2" name="正方形/長方形 1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2" name="正方形/長方形 11"/>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3" name="正方形/長方形 12"/>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4" name="正方形/長方形 13"/>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B77E9718-52F5-4343-A9E3-94FE0D93FD5B}"/>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a:extLst>
            <a:ext uri="{FF2B5EF4-FFF2-40B4-BE49-F238E27FC236}">
              <a16:creationId xmlns:a16="http://schemas.microsoft.com/office/drawing/2014/main" id="{B77E9718-52F5-4343-A9E3-94FE0D93FD5B}"/>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8" name="正方形/長方形 7"/>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9" name="正方形/長方形 8"/>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10" name="正方形/長方形 9"/>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6E343929-08C3-4736-A0D0-E83C727CDF1D}"/>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a:extLst>
            <a:ext uri="{FF2B5EF4-FFF2-40B4-BE49-F238E27FC236}">
              <a16:creationId xmlns:a16="http://schemas.microsoft.com/office/drawing/2014/main" id="{6E343929-08C3-4736-A0D0-E83C727CDF1D}"/>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2" name="正方形/長方形 1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3" name="正方形/長方形 12">
          <a:extLst>
            <a:ext uri="{FF2B5EF4-FFF2-40B4-BE49-F238E27FC236}">
              <a16:creationId xmlns:a16="http://schemas.microsoft.com/office/drawing/2014/main" id="{6E343929-08C3-4736-A0D0-E83C727CDF1D}"/>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1" name="正方形/長方形 10">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10" name="正方形/長方形 9">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9" name="正方形/長方形 8">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2</xdr:col>
      <xdr:colOff>14653</xdr:colOff>
      <xdr:row>0</xdr:row>
      <xdr:rowOff>835269</xdr:rowOff>
    </xdr:from>
    <xdr:to>
      <xdr:col>7</xdr:col>
      <xdr:colOff>546832</xdr:colOff>
      <xdr:row>1</xdr:row>
      <xdr:rowOff>174869</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3" name="正方形/長方形 2">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4" name="正方形/長方形 3">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5" name="正方形/長方形 4">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6" name="正方形/長方形 5">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7" name="正方形/長方形 6">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2</xdr:col>
      <xdr:colOff>14653</xdr:colOff>
      <xdr:row>0</xdr:row>
      <xdr:rowOff>835269</xdr:rowOff>
    </xdr:from>
    <xdr:to>
      <xdr:col>7</xdr:col>
      <xdr:colOff>546832</xdr:colOff>
      <xdr:row>1</xdr:row>
      <xdr:rowOff>174869</xdr:rowOff>
    </xdr:to>
    <xdr:sp macro="" textlink="">
      <xdr:nvSpPr>
        <xdr:cNvPr id="8" name="正方形/長方形 7">
          <a:extLst>
            <a:ext uri="{FF2B5EF4-FFF2-40B4-BE49-F238E27FC236}">
              <a16:creationId xmlns:a16="http://schemas.microsoft.com/office/drawing/2014/main" id="{00000000-0008-0000-0100-000002000000}"/>
            </a:ext>
          </a:extLst>
        </xdr:cNvPr>
        <xdr:cNvSpPr/>
      </xdr:nvSpPr>
      <xdr:spPr>
        <a:xfrm>
          <a:off x="2243503" y="835269"/>
          <a:ext cx="4580304"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63500</xdr:colOff>
      <xdr:row>6</xdr:row>
      <xdr:rowOff>114300</xdr:rowOff>
    </xdr:from>
    <xdr:to>
      <xdr:col>7</xdr:col>
      <xdr:colOff>212725</xdr:colOff>
      <xdr:row>7</xdr:row>
      <xdr:rowOff>190500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5" name="正方形/長方形 4">
          <a:extLst>
            <a:ext uri="{FF2B5EF4-FFF2-40B4-BE49-F238E27FC236}">
              <a16:creationId xmlns:a16="http://schemas.microsoft.com/office/drawing/2014/main" id="{00000000-0008-0000-0000-000003000000}"/>
            </a:ext>
          </a:extLst>
        </xdr:cNvPr>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6" name="正方形/長方形 5"/>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twoCellAnchor>
    <xdr:from>
      <xdr:col>3</xdr:col>
      <xdr:colOff>63500</xdr:colOff>
      <xdr:row>6</xdr:row>
      <xdr:rowOff>114300</xdr:rowOff>
    </xdr:from>
    <xdr:to>
      <xdr:col>7</xdr:col>
      <xdr:colOff>212725</xdr:colOff>
      <xdr:row>7</xdr:row>
      <xdr:rowOff>190500</xdr:rowOff>
    </xdr:to>
    <xdr:sp macro="" textlink="">
      <xdr:nvSpPr>
        <xdr:cNvPr id="7" name="正方形/長方形 6"/>
        <xdr:cNvSpPr/>
      </xdr:nvSpPr>
      <xdr:spPr>
        <a:xfrm>
          <a:off x="1806575" y="1390650"/>
          <a:ext cx="3768725"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200" b="0">
              <a:solidFill>
                <a:sysClr val="windowText" lastClr="000000"/>
              </a:solidFill>
            </a:rPr>
            <a:t>※</a:t>
          </a:r>
          <a:r>
            <a:rPr kumimoji="1" lang="ja-JP" altLang="en-US" sz="1200" b="0">
              <a:solidFill>
                <a:sysClr val="windowText" lastClr="000000"/>
              </a:solidFill>
            </a:rPr>
            <a:t>青のセルにのみ入力して下さい。</a:t>
          </a:r>
          <a:endParaRPr kumimoji="1" lang="en-US" altLang="ja-JP" sz="1200" b="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02_&#24029;&#23822;&#24066;/&#12467;&#12500;&#12540;&#12304;&#24029;&#23822;&#24066;&#12305;03-1_&#27096;&#24335;&#65297;&#12304;1-1&#12539;1-2&#12305;&#65288;&#25945;&#32946;&#12539;&#20445;&#32946;&#65289;011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5_&#22823;&#20117;&#30010;/1220&#25552;&#20986;&#12288;03-1_&#27096;&#24335;&#65297;&#12304;1-1&#12539;1-2&#12305;&#65288;&#25945;&#32946;&#12539;&#20445;&#32946;&#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6_&#26494;&#30000;&#30010;&#9675;/&#12467;&#12500;&#12540;&#12304;&#26494;&#30000;&#30010;&#12305;1225(&#35036;&#27491;&#26696;&#25505;&#29992;)03-1_&#27096;&#24335;&#65297;&#12304;1-1&#12539;1-2&#12305;&#65288;&#25945;&#32946;&#12539;&#20445;&#32946;&#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8_&#38283;&#25104;&#30010;/1220&#20462;&#27491;&#12304;&#38283;&#25104;&#30010;&#12305;03-1_&#27096;&#24335;&#65297;&#12304;1-1&#12539;1-2&#12305;&#65288;&#25945;&#32946;&#12539;&#20445;&#32946;&#65289;.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9_&#31665;&#26681;&#30010;/03-1_&#12304;&#31665;&#26681;&#30010;&#12305;&#27096;&#24335;&#65297;&#12304;1-1&#12539;1-2&#12305;&#65288;&#25945;&#32946;&#12539;&#20445;&#32946;&#65289;.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32_&#24859;&#24029;&#30010;&#9675;/&#12304;&#24859;&#24029;&#30010;2&#22238;&#30446;&#12305;03-1_&#27096;&#24335;&#65297;&#12304;1-1&#12539;1-2&#12305;&#65288;&#25945;&#32946;&#12539;&#20445;&#3294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07_&#34276;&#27810;&#24066;/&#65288;&#34276;&#27810;&#24066;&#12539;&#30906;&#23450;&#29256;&#65289;03-1_&#27096;&#24335;&#65297;&#12304;1-1&#12539;1-2&#12305;&#65288;&#25945;&#32946;&#12539;&#20445;&#3294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08_&#23567;&#30000;&#21407;&#24066;/&#12304;&#23567;&#30000;&#21407;&#24066;&#12305;03-1_&#27096;&#24335;&#65297;&#12304;1-1&#12539;1-2&#12305;&#65288;&#25945;&#32946;&#12539;&#20445;&#32946;&#65289;&#65339;&#23567;&#30000;&#21407;&#24066;-&#30906;&#23450;&#20516;_1213&#6534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2304;&#25919;&#31574;&#25285;&#24403;&#12305;/02_&#12371;&#12393;&#12418;&#35336;&#30011;/&#31227;&#25563;&#31105;/03.&#12371;&#12393;&#12418;&#35336;&#30011;&#31574;&#23450;/12.&#30476;&#12392;&#12398;&#21332;&#35696;/20240618&#31532;&#19977;&#26399;&#24066;&#30010;&#26449;&#23376;&#12393;&#12418;&#12539;&#23376;&#32946;&#12390;&#25903;&#25588;/&#33541;&#12534;&#23822;&#24066;&#22238;&#31572;&#65288;&#65298;&#22238;&#30446;&#65289;/&#12304;&#33541;&#12534;&#23822;&#24066;&#12305;0911&#20462;&#27491;03-1_&#27096;&#24335;&#65297;&#12304;1-1&#12539;1-2&#12305;&#65288;&#25945;&#32946;&#12539;&#20445;&#32946;&#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10_&#36887;&#23376;&#24066;/002_&#12304;&#25552;&#20986;&#29992;&#12305;&#27096;&#24335;&#65297;&#12304;1-1&#12539;1-2&#12305;&#65288;&#25945;&#32946;&#12539;&#20445;&#32946;&#65289;v1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11_&#19977;&#28006;&#24066;_&#35201;&#35519;&#25972;/20241223&#12304;&#19977;&#28006;&#24066;&#12305;03-1_&#27096;&#24335;&#65297;&#12304;1-1&#12539;1-2&#12305;&#65288;&#25945;&#32946;&#12539;&#20445;&#32946;&#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16_&#28023;&#32769;&#21517;&#24066;/02_&#65288;&#20462;&#27491;&#12539;&#30906;&#23450;&#20516;&#65289;&#27096;&#24335;&#65297;&#12304;1-1&#12539;1-2&#123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0_&#33865;&#23665;&#30010;/03-1_&#27096;&#24335;&#65297;&#12304;1-1&#12539;1-2&#12305;&#65288;&#25945;&#32946;&#12539;&#20445;&#32946;&#65289;&#65288;&#20462;&#27491;&#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01_&#35519;&#25972;&#12464;&#12523;&#12540;&#12503;/01_&#12363;&#12394;&#12364;&#12431;&#23376;&#12393;&#12418;&#12415;&#12425;&#12356;&#12503;&#12521;&#12531;/05_&#26032;&#35336;&#30011;/01_&#38656;&#32102;&#35336;&#30011;&#12289;&#20154;&#26448;&#12398;&#24517;&#35201;&#35211;&#36796;&#12415;/01_&#24066;&#30010;&#26449;&#12408;&#12398;&#20107;&#21069;&#22577;&#21578;&#31561;&#12398;&#20381;&#38972;/04_&#30906;&#23450;&#20516;/21_&#23506;&#24029;&#30010;/&#12304;&#23506;&#24029;&#30010;&#12305;03-1_&#27096;&#24335;&#65297;&#12304;1-1&#12539;1-2&#12305;&#65288;&#25945;&#32946;&#12539;&#20445;&#329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sheetData sheetId="1">
        <row r="27">
          <cell r="C27">
            <v>8198</v>
          </cell>
          <cell r="D27">
            <v>23965</v>
          </cell>
          <cell r="E27">
            <v>2851</v>
          </cell>
          <cell r="F27">
            <v>7590</v>
          </cell>
          <cell r="G27">
            <v>7269</v>
          </cell>
          <cell r="I27">
            <v>6865</v>
          </cell>
          <cell r="J27">
            <v>23954</v>
          </cell>
          <cell r="K27">
            <v>2881</v>
          </cell>
          <cell r="L27">
            <v>7623</v>
          </cell>
          <cell r="M27">
            <v>7529</v>
          </cell>
          <cell r="O27">
            <v>5903</v>
          </cell>
          <cell r="P27">
            <v>24271</v>
          </cell>
          <cell r="Q27">
            <v>2900</v>
          </cell>
          <cell r="R27">
            <v>7648</v>
          </cell>
          <cell r="S27">
            <v>7525</v>
          </cell>
          <cell r="U27">
            <v>4968</v>
          </cell>
          <cell r="V27">
            <v>24199</v>
          </cell>
          <cell r="W27">
            <v>2918</v>
          </cell>
          <cell r="X27">
            <v>7599</v>
          </cell>
          <cell r="Y27">
            <v>7480</v>
          </cell>
          <cell r="AA27">
            <v>4238</v>
          </cell>
          <cell r="AB27">
            <v>24367</v>
          </cell>
          <cell r="AC27">
            <v>2937</v>
          </cell>
          <cell r="AD27">
            <v>7548</v>
          </cell>
          <cell r="AE27">
            <v>7445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242</v>
          </cell>
          <cell r="D27">
            <v>231</v>
          </cell>
          <cell r="E27">
            <v>26</v>
          </cell>
          <cell r="F27">
            <v>37</v>
          </cell>
          <cell r="G27">
            <v>44</v>
          </cell>
          <cell r="I27">
            <v>222</v>
          </cell>
          <cell r="J27">
            <v>231</v>
          </cell>
          <cell r="K27">
            <v>26</v>
          </cell>
          <cell r="L27">
            <v>37</v>
          </cell>
          <cell r="M27">
            <v>44</v>
          </cell>
          <cell r="O27">
            <v>222</v>
          </cell>
          <cell r="P27">
            <v>231</v>
          </cell>
          <cell r="Q27">
            <v>26</v>
          </cell>
          <cell r="R27">
            <v>37</v>
          </cell>
          <cell r="S27">
            <v>44</v>
          </cell>
          <cell r="U27">
            <v>222</v>
          </cell>
          <cell r="V27">
            <v>231</v>
          </cell>
          <cell r="W27">
            <v>26</v>
          </cell>
          <cell r="X27">
            <v>37</v>
          </cell>
          <cell r="Y27">
            <v>44</v>
          </cell>
          <cell r="AA27">
            <v>222</v>
          </cell>
          <cell r="AB27">
            <v>231</v>
          </cell>
          <cell r="AC27">
            <v>26</v>
          </cell>
          <cell r="AD27">
            <v>37</v>
          </cell>
          <cell r="AE27">
            <v>44</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sheetData sheetId="1">
        <row r="27">
          <cell r="C27">
            <v>150</v>
          </cell>
          <cell r="D27">
            <v>69</v>
          </cell>
          <cell r="E27">
            <v>15</v>
          </cell>
          <cell r="F27">
            <v>26</v>
          </cell>
          <cell r="G27">
            <v>29</v>
          </cell>
          <cell r="I27">
            <v>150</v>
          </cell>
          <cell r="J27">
            <v>69</v>
          </cell>
          <cell r="K27">
            <v>15</v>
          </cell>
          <cell r="L27">
            <v>26</v>
          </cell>
          <cell r="M27">
            <v>29</v>
          </cell>
          <cell r="O27">
            <v>150</v>
          </cell>
          <cell r="P27">
            <v>69</v>
          </cell>
          <cell r="Q27">
            <v>15</v>
          </cell>
          <cell r="R27">
            <v>26</v>
          </cell>
          <cell r="S27">
            <v>29</v>
          </cell>
          <cell r="U27">
            <v>150</v>
          </cell>
          <cell r="V27">
            <v>69</v>
          </cell>
          <cell r="W27">
            <v>15</v>
          </cell>
          <cell r="X27">
            <v>26</v>
          </cell>
          <cell r="Y27">
            <v>29</v>
          </cell>
          <cell r="AA27">
            <v>150</v>
          </cell>
          <cell r="AB27">
            <v>69</v>
          </cell>
          <cell r="AC27">
            <v>15</v>
          </cell>
          <cell r="AD27">
            <v>26</v>
          </cell>
          <cell r="AE27">
            <v>29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330</v>
          </cell>
          <cell r="D27">
            <v>273</v>
          </cell>
          <cell r="E27">
            <v>35</v>
          </cell>
          <cell r="F27">
            <v>76</v>
          </cell>
          <cell r="G27">
            <v>104</v>
          </cell>
          <cell r="I27">
            <v>330</v>
          </cell>
          <cell r="J27">
            <v>284</v>
          </cell>
          <cell r="K27">
            <v>41</v>
          </cell>
          <cell r="L27">
            <v>88</v>
          </cell>
          <cell r="M27">
            <v>92</v>
          </cell>
          <cell r="O27">
            <v>330</v>
          </cell>
          <cell r="P27">
            <v>289</v>
          </cell>
          <cell r="Q27">
            <v>40</v>
          </cell>
          <cell r="R27">
            <v>89</v>
          </cell>
          <cell r="S27">
            <v>105</v>
          </cell>
          <cell r="U27">
            <v>330</v>
          </cell>
          <cell r="V27">
            <v>296</v>
          </cell>
          <cell r="W27">
            <v>41</v>
          </cell>
          <cell r="X27">
            <v>92</v>
          </cell>
          <cell r="Y27">
            <v>108</v>
          </cell>
          <cell r="AA27">
            <v>330</v>
          </cell>
          <cell r="AB27">
            <v>303</v>
          </cell>
          <cell r="AC27">
            <v>40</v>
          </cell>
          <cell r="AD27">
            <v>96</v>
          </cell>
          <cell r="AE27">
            <v>111</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120</v>
          </cell>
          <cell r="D27">
            <v>160</v>
          </cell>
          <cell r="E27">
            <v>17</v>
          </cell>
          <cell r="F27">
            <v>38</v>
          </cell>
          <cell r="G27">
            <v>38</v>
          </cell>
          <cell r="I27">
            <v>120</v>
          </cell>
          <cell r="J27">
            <v>160</v>
          </cell>
          <cell r="K27">
            <v>17</v>
          </cell>
          <cell r="L27">
            <v>38</v>
          </cell>
          <cell r="M27">
            <v>38</v>
          </cell>
          <cell r="O27">
            <v>120</v>
          </cell>
          <cell r="P27">
            <v>160</v>
          </cell>
          <cell r="Q27">
            <v>17</v>
          </cell>
          <cell r="R27">
            <v>38</v>
          </cell>
          <cell r="S27">
            <v>38</v>
          </cell>
          <cell r="U27">
            <v>120</v>
          </cell>
          <cell r="V27">
            <v>160</v>
          </cell>
          <cell r="W27">
            <v>17</v>
          </cell>
          <cell r="X27">
            <v>38</v>
          </cell>
          <cell r="Y27">
            <v>38</v>
          </cell>
          <cell r="AA27">
            <v>120</v>
          </cell>
          <cell r="AB27">
            <v>160</v>
          </cell>
          <cell r="AC27">
            <v>17</v>
          </cell>
          <cell r="AD27">
            <v>38</v>
          </cell>
          <cell r="AE27">
            <v>38</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sheetData sheetId="1">
        <row r="27">
          <cell r="C27">
            <v>237</v>
          </cell>
          <cell r="D27">
            <v>506</v>
          </cell>
          <cell r="E27">
            <v>43</v>
          </cell>
          <cell r="F27">
            <v>90</v>
          </cell>
          <cell r="G27">
            <v>110</v>
          </cell>
          <cell r="I27">
            <v>239</v>
          </cell>
          <cell r="J27">
            <v>506</v>
          </cell>
          <cell r="K27">
            <v>43</v>
          </cell>
          <cell r="L27">
            <v>92</v>
          </cell>
          <cell r="M27">
            <v>110</v>
          </cell>
          <cell r="O27">
            <v>236</v>
          </cell>
          <cell r="P27">
            <v>417</v>
          </cell>
          <cell r="Q27">
            <v>41</v>
          </cell>
          <cell r="R27">
            <v>94</v>
          </cell>
          <cell r="S27">
            <v>119</v>
          </cell>
          <cell r="U27">
            <v>238</v>
          </cell>
          <cell r="V27">
            <v>417</v>
          </cell>
          <cell r="W27">
            <v>42</v>
          </cell>
          <cell r="X27">
            <v>97</v>
          </cell>
          <cell r="Y27">
            <v>119</v>
          </cell>
          <cell r="AA27">
            <v>238</v>
          </cell>
          <cell r="AB27">
            <v>417</v>
          </cell>
          <cell r="AC27">
            <v>43</v>
          </cell>
          <cell r="AD27">
            <v>98</v>
          </cell>
          <cell r="AE27">
            <v>119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6791</v>
          </cell>
          <cell r="D27">
            <v>5186</v>
          </cell>
          <cell r="E27">
            <v>836</v>
          </cell>
          <cell r="F27">
            <v>1523</v>
          </cell>
          <cell r="G27">
            <v>1760</v>
          </cell>
          <cell r="I27">
            <v>6771</v>
          </cell>
          <cell r="J27">
            <v>5255</v>
          </cell>
          <cell r="K27">
            <v>845</v>
          </cell>
          <cell r="L27">
            <v>1545</v>
          </cell>
          <cell r="M27">
            <v>1790</v>
          </cell>
          <cell r="O27">
            <v>6751</v>
          </cell>
          <cell r="P27">
            <v>5255</v>
          </cell>
          <cell r="Q27">
            <v>845</v>
          </cell>
          <cell r="R27">
            <v>1545</v>
          </cell>
          <cell r="S27">
            <v>1790</v>
          </cell>
          <cell r="U27">
            <v>6731</v>
          </cell>
          <cell r="V27">
            <v>5255</v>
          </cell>
          <cell r="W27">
            <v>845</v>
          </cell>
          <cell r="X27">
            <v>1545</v>
          </cell>
          <cell r="Y27">
            <v>1790</v>
          </cell>
          <cell r="AA27">
            <v>6711</v>
          </cell>
          <cell r="AB27">
            <v>5255</v>
          </cell>
          <cell r="AC27">
            <v>845</v>
          </cell>
          <cell r="AD27">
            <v>1545</v>
          </cell>
          <cell r="AE27">
            <v>1790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2251</v>
          </cell>
          <cell r="D27">
            <v>2098</v>
          </cell>
          <cell r="E27">
            <v>291</v>
          </cell>
          <cell r="F27">
            <v>516</v>
          </cell>
          <cell r="G27">
            <v>630</v>
          </cell>
          <cell r="I27">
            <v>2156</v>
          </cell>
          <cell r="J27">
            <v>2152</v>
          </cell>
          <cell r="K27">
            <v>297</v>
          </cell>
          <cell r="L27">
            <v>531</v>
          </cell>
          <cell r="M27">
            <v>648</v>
          </cell>
          <cell r="O27">
            <v>2132</v>
          </cell>
          <cell r="P27">
            <v>2204</v>
          </cell>
          <cell r="Q27">
            <v>280</v>
          </cell>
          <cell r="R27">
            <v>572</v>
          </cell>
          <cell r="S27">
            <v>673</v>
          </cell>
          <cell r="U27">
            <v>2132</v>
          </cell>
          <cell r="V27">
            <v>2204</v>
          </cell>
          <cell r="W27">
            <v>280</v>
          </cell>
          <cell r="X27">
            <v>572</v>
          </cell>
          <cell r="Y27">
            <v>673</v>
          </cell>
          <cell r="AA27">
            <v>2132</v>
          </cell>
          <cell r="AB27">
            <v>2204</v>
          </cell>
          <cell r="AC27">
            <v>279</v>
          </cell>
          <cell r="AD27">
            <v>580</v>
          </cell>
          <cell r="AE27">
            <v>673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sheetData sheetId="1">
        <row r="27">
          <cell r="C27">
            <v>3076</v>
          </cell>
          <cell r="D27">
            <v>3274</v>
          </cell>
          <cell r="E27">
            <v>344</v>
          </cell>
          <cell r="F27">
            <v>1054</v>
          </cell>
          <cell r="G27">
            <v>1080</v>
          </cell>
          <cell r="I27">
            <v>3016</v>
          </cell>
          <cell r="J27">
            <v>3354</v>
          </cell>
          <cell r="K27">
            <v>345</v>
          </cell>
          <cell r="L27">
            <v>1110</v>
          </cell>
          <cell r="M27">
            <v>1078</v>
          </cell>
          <cell r="O27">
            <v>2971</v>
          </cell>
          <cell r="P27">
            <v>3475</v>
          </cell>
          <cell r="Q27">
            <v>355</v>
          </cell>
          <cell r="R27">
            <v>1146</v>
          </cell>
          <cell r="S27">
            <v>1105</v>
          </cell>
          <cell r="U27">
            <v>2925</v>
          </cell>
          <cell r="V27">
            <v>3602</v>
          </cell>
          <cell r="W27">
            <v>365</v>
          </cell>
          <cell r="X27">
            <v>1205</v>
          </cell>
          <cell r="Y27">
            <v>1147</v>
          </cell>
          <cell r="AA27">
            <v>2905</v>
          </cell>
          <cell r="AB27">
            <v>3666</v>
          </cell>
          <cell r="AC27">
            <v>375</v>
          </cell>
          <cell r="AD27">
            <v>1266</v>
          </cell>
          <cell r="AE27">
            <v>1125</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395</v>
          </cell>
          <cell r="D27">
            <v>703</v>
          </cell>
          <cell r="E27">
            <v>76</v>
          </cell>
          <cell r="F27">
            <v>158</v>
          </cell>
          <cell r="G27">
            <v>189</v>
          </cell>
          <cell r="I27">
            <v>395</v>
          </cell>
          <cell r="J27">
            <v>703</v>
          </cell>
          <cell r="K27">
            <v>76</v>
          </cell>
          <cell r="L27">
            <v>158</v>
          </cell>
          <cell r="M27">
            <v>189</v>
          </cell>
          <cell r="O27">
            <v>395</v>
          </cell>
          <cell r="P27">
            <v>703</v>
          </cell>
          <cell r="Q27">
            <v>76</v>
          </cell>
          <cell r="R27">
            <v>158</v>
          </cell>
          <cell r="S27">
            <v>189</v>
          </cell>
          <cell r="U27">
            <v>395</v>
          </cell>
          <cell r="V27">
            <v>703</v>
          </cell>
          <cell r="W27">
            <v>76</v>
          </cell>
          <cell r="X27">
            <v>158</v>
          </cell>
          <cell r="Y27">
            <v>189</v>
          </cell>
          <cell r="AA27">
            <v>395</v>
          </cell>
          <cell r="AB27">
            <v>703</v>
          </cell>
          <cell r="AC27">
            <v>76</v>
          </cell>
          <cell r="AD27">
            <v>158</v>
          </cell>
          <cell r="AE27">
            <v>189</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260</v>
          </cell>
          <cell r="D27">
            <v>307</v>
          </cell>
          <cell r="E27">
            <v>23</v>
          </cell>
          <cell r="F27">
            <v>46</v>
          </cell>
          <cell r="G27">
            <v>54</v>
          </cell>
          <cell r="I27">
            <v>260</v>
          </cell>
          <cell r="J27">
            <v>307</v>
          </cell>
          <cell r="K27">
            <v>23</v>
          </cell>
          <cell r="L27">
            <v>46</v>
          </cell>
          <cell r="M27">
            <v>54</v>
          </cell>
          <cell r="O27">
            <v>260</v>
          </cell>
          <cell r="P27">
            <v>307</v>
          </cell>
          <cell r="Q27">
            <v>23</v>
          </cell>
          <cell r="R27">
            <v>46</v>
          </cell>
          <cell r="S27">
            <v>54</v>
          </cell>
          <cell r="U27">
            <v>260</v>
          </cell>
          <cell r="V27">
            <v>272</v>
          </cell>
          <cell r="W27">
            <v>20</v>
          </cell>
          <cell r="X27">
            <v>41</v>
          </cell>
          <cell r="Y27">
            <v>47</v>
          </cell>
          <cell r="AA27">
            <v>260</v>
          </cell>
          <cell r="AB27">
            <v>272</v>
          </cell>
          <cell r="AC27">
            <v>20</v>
          </cell>
          <cell r="AD27">
            <v>41</v>
          </cell>
          <cell r="AE27">
            <v>47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sheetData sheetId="1">
        <row r="27">
          <cell r="C27">
            <v>2008</v>
          </cell>
          <cell r="D27">
            <v>2146</v>
          </cell>
          <cell r="E27">
            <v>248</v>
          </cell>
          <cell r="F27">
            <v>469</v>
          </cell>
          <cell r="G27">
            <v>559</v>
          </cell>
          <cell r="I27">
            <v>2008</v>
          </cell>
          <cell r="J27">
            <v>2338</v>
          </cell>
          <cell r="K27">
            <v>266</v>
          </cell>
          <cell r="L27">
            <v>523</v>
          </cell>
          <cell r="M27">
            <v>615</v>
          </cell>
          <cell r="O27">
            <v>2008</v>
          </cell>
          <cell r="P27">
            <v>2518</v>
          </cell>
          <cell r="Q27">
            <v>284</v>
          </cell>
          <cell r="R27">
            <v>601</v>
          </cell>
          <cell r="S27">
            <v>702</v>
          </cell>
          <cell r="U27">
            <v>2008</v>
          </cell>
          <cell r="V27">
            <v>2518</v>
          </cell>
          <cell r="W27">
            <v>284</v>
          </cell>
          <cell r="X27">
            <v>629</v>
          </cell>
          <cell r="Y27">
            <v>719</v>
          </cell>
          <cell r="AA27">
            <v>2008</v>
          </cell>
          <cell r="AB27">
            <v>2593</v>
          </cell>
          <cell r="AC27">
            <v>290</v>
          </cell>
          <cell r="AD27">
            <v>679</v>
          </cell>
          <cell r="AE27">
            <v>795</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700</v>
          </cell>
          <cell r="D27">
            <v>358</v>
          </cell>
          <cell r="E27">
            <v>39</v>
          </cell>
          <cell r="F27">
            <v>67</v>
          </cell>
          <cell r="G27">
            <v>81</v>
          </cell>
          <cell r="I27">
            <v>681</v>
          </cell>
          <cell r="J27">
            <v>343</v>
          </cell>
          <cell r="K27">
            <v>39</v>
          </cell>
          <cell r="L27">
            <v>67</v>
          </cell>
          <cell r="M27">
            <v>81</v>
          </cell>
          <cell r="O27">
            <v>681</v>
          </cell>
          <cell r="P27">
            <v>341</v>
          </cell>
          <cell r="Q27">
            <v>42</v>
          </cell>
          <cell r="R27">
            <v>75</v>
          </cell>
          <cell r="S27">
            <v>89</v>
          </cell>
          <cell r="U27">
            <v>681</v>
          </cell>
          <cell r="W27">
            <v>42</v>
          </cell>
          <cell r="X27">
            <v>75</v>
          </cell>
          <cell r="Y27">
            <v>89</v>
          </cell>
          <cell r="AA27">
            <v>681</v>
          </cell>
          <cell r="AB27">
            <v>341</v>
          </cell>
          <cell r="AC27">
            <v>42</v>
          </cell>
          <cell r="AD27">
            <v>75</v>
          </cell>
          <cell r="AE27">
            <v>89</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様式1-1】"/>
      <sheetName val="確保の内容の内訳表【様式1-2】"/>
    </sheetNames>
    <sheetDataSet>
      <sheetData sheetId="0" refreshError="1"/>
      <sheetData sheetId="1">
        <row r="27">
          <cell r="C27">
            <v>838</v>
          </cell>
          <cell r="D27">
            <v>462</v>
          </cell>
          <cell r="E27">
            <v>41</v>
          </cell>
          <cell r="F27">
            <v>142</v>
          </cell>
          <cell r="G27">
            <v>166</v>
          </cell>
          <cell r="I27">
            <v>838</v>
          </cell>
          <cell r="J27">
            <v>444</v>
          </cell>
          <cell r="K27">
            <v>40</v>
          </cell>
          <cell r="L27">
            <v>157</v>
          </cell>
          <cell r="M27">
            <v>170</v>
          </cell>
          <cell r="O27">
            <v>838</v>
          </cell>
          <cell r="P27">
            <v>451</v>
          </cell>
          <cell r="Q27">
            <v>39</v>
          </cell>
          <cell r="R27">
            <v>155</v>
          </cell>
          <cell r="S27">
            <v>166</v>
          </cell>
          <cell r="U27">
            <v>838</v>
          </cell>
          <cell r="V27">
            <v>457</v>
          </cell>
          <cell r="W27">
            <v>38</v>
          </cell>
          <cell r="X27">
            <v>150</v>
          </cell>
          <cell r="Y27">
            <v>166</v>
          </cell>
          <cell r="AA27">
            <v>838</v>
          </cell>
          <cell r="AB27">
            <v>461</v>
          </cell>
          <cell r="AC27">
            <v>37</v>
          </cell>
          <cell r="AD27">
            <v>147</v>
          </cell>
          <cell r="AE27">
            <v>166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10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46.bin"/><Relationship Id="rId4" Type="http://schemas.openxmlformats.org/officeDocument/2006/relationships/comments" Target="../comments1.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6.xml"/><Relationship Id="rId1" Type="http://schemas.openxmlformats.org/officeDocument/2006/relationships/printerSettings" Target="../printerSettings/printerSettings70.bin"/><Relationship Id="rId4" Type="http://schemas.openxmlformats.org/officeDocument/2006/relationships/comments" Target="../comments2.xml"/></Relationships>
</file>

<file path=xl/worksheets/_rels/sheet7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7.xml"/><Relationship Id="rId1" Type="http://schemas.openxmlformats.org/officeDocument/2006/relationships/printerSettings" Target="../printerSettings/printerSettings71.bin"/><Relationship Id="rId4" Type="http://schemas.openxmlformats.org/officeDocument/2006/relationships/comments" Target="../comments3.xml"/></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9.xml"/><Relationship Id="rId1" Type="http://schemas.openxmlformats.org/officeDocument/2006/relationships/printerSettings" Target="../printerSettings/printerSettings73.bin"/><Relationship Id="rId4" Type="http://schemas.openxmlformats.org/officeDocument/2006/relationships/comments" Target="../comments4.xml"/></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5.xml"/><Relationship Id="rId1" Type="http://schemas.openxmlformats.org/officeDocument/2006/relationships/printerSettings" Target="../printerSettings/printerSettings79.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2.xml"/><Relationship Id="rId1" Type="http://schemas.openxmlformats.org/officeDocument/2006/relationships/printerSettings" Target="../printerSettings/printerSettings86.bin"/><Relationship Id="rId4" Type="http://schemas.openxmlformats.org/officeDocument/2006/relationships/comments" Target="../comments6.xml"/></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U69"/>
  <sheetViews>
    <sheetView showGridLines="0" view="pageBreakPreview" topLeftCell="A22" zoomScale="115" zoomScaleNormal="80" zoomScaleSheetLayoutView="115" workbookViewId="0">
      <selection activeCell="J2" sqref="J2"/>
    </sheetView>
  </sheetViews>
  <sheetFormatPr defaultColWidth="9" defaultRowHeight="13.2"/>
  <cols>
    <col min="1" max="1" width="1.21875" style="4" customWidth="1"/>
    <col min="2" max="2" width="12" style="4" customWidth="1"/>
    <col min="3" max="3" width="4.88671875" style="4" customWidth="1"/>
    <col min="4" max="4" width="13.88671875" style="4" customWidth="1"/>
    <col min="5" max="9" width="8.109375" style="4" customWidth="1"/>
    <col min="10" max="10" width="8.21875" style="4" customWidth="1"/>
    <col min="11" max="18" width="8.109375" style="4" customWidth="1"/>
    <col min="19" max="19" width="6.88671875" style="4" customWidth="1"/>
    <col min="20" max="23" width="8.109375" style="4" customWidth="1"/>
    <col min="24" max="16384" width="9" style="4"/>
  </cols>
  <sheetData>
    <row r="1" spans="1:21" ht="26.4" customHeight="1">
      <c r="A1" s="47" t="s">
        <v>20</v>
      </c>
      <c r="B1" s="46"/>
      <c r="J1" s="629"/>
    </row>
    <row r="2" spans="1:21" ht="26.4" customHeight="1">
      <c r="A2" s="47" t="s">
        <v>21</v>
      </c>
      <c r="B2" s="46"/>
      <c r="S2" s="628"/>
    </row>
    <row r="3" spans="1:21" s="3" customFormat="1" ht="27" customHeight="1" thickBot="1">
      <c r="B3" s="1" t="s">
        <v>376</v>
      </c>
      <c r="C3" s="2"/>
      <c r="D3" s="2"/>
      <c r="E3" s="2"/>
      <c r="F3" s="2"/>
      <c r="G3" s="2"/>
      <c r="H3" s="2"/>
      <c r="I3" s="2"/>
      <c r="J3" s="677"/>
      <c r="K3" s="678"/>
      <c r="L3" s="2"/>
      <c r="M3" s="2"/>
      <c r="N3" s="2"/>
      <c r="O3" s="2"/>
      <c r="P3" s="2"/>
      <c r="Q3" s="677" t="s">
        <v>0</v>
      </c>
      <c r="R3" s="678"/>
      <c r="S3" s="628"/>
      <c r="U3" s="40"/>
    </row>
    <row r="4" spans="1:21" ht="16.95" customHeight="1">
      <c r="B4" s="651"/>
      <c r="C4" s="652"/>
      <c r="D4" s="653"/>
      <c r="E4" s="660" t="s">
        <v>24</v>
      </c>
      <c r="F4" s="661"/>
      <c r="G4" s="661"/>
      <c r="H4" s="661"/>
      <c r="I4" s="661"/>
      <c r="J4" s="661"/>
      <c r="K4" s="679"/>
      <c r="L4" s="660" t="s">
        <v>25</v>
      </c>
      <c r="M4" s="661"/>
      <c r="N4" s="661"/>
      <c r="O4" s="661"/>
      <c r="P4" s="661"/>
      <c r="Q4" s="661"/>
      <c r="R4" s="679"/>
      <c r="S4" s="628"/>
    </row>
    <row r="5" spans="1:21" ht="16.95" customHeight="1">
      <c r="B5" s="654"/>
      <c r="C5" s="655"/>
      <c r="D5" s="656"/>
      <c r="E5" s="666" t="s">
        <v>1</v>
      </c>
      <c r="F5" s="668" t="s">
        <v>8</v>
      </c>
      <c r="G5" s="670" t="s">
        <v>2</v>
      </c>
      <c r="H5" s="671"/>
      <c r="I5" s="671"/>
      <c r="J5" s="672"/>
      <c r="K5" s="636" t="s">
        <v>3</v>
      </c>
      <c r="L5" s="666" t="s">
        <v>1</v>
      </c>
      <c r="M5" s="668" t="s">
        <v>8</v>
      </c>
      <c r="N5" s="670" t="s">
        <v>2</v>
      </c>
      <c r="O5" s="671"/>
      <c r="P5" s="671"/>
      <c r="Q5" s="672"/>
      <c r="R5" s="636" t="s">
        <v>3</v>
      </c>
      <c r="S5" s="628"/>
    </row>
    <row r="6" spans="1:21" ht="27" customHeight="1" thickBot="1">
      <c r="B6" s="657"/>
      <c r="C6" s="658"/>
      <c r="D6" s="659"/>
      <c r="E6" s="667"/>
      <c r="F6" s="669"/>
      <c r="G6" s="5" t="s">
        <v>4</v>
      </c>
      <c r="H6" s="48" t="s">
        <v>23</v>
      </c>
      <c r="I6" s="6" t="s">
        <v>22</v>
      </c>
      <c r="J6" s="7" t="s">
        <v>5</v>
      </c>
      <c r="K6" s="637"/>
      <c r="L6" s="667"/>
      <c r="M6" s="669"/>
      <c r="N6" s="5" t="s">
        <v>4</v>
      </c>
      <c r="O6" s="48" t="s">
        <v>23</v>
      </c>
      <c r="P6" s="6" t="s">
        <v>22</v>
      </c>
      <c r="Q6" s="7" t="s">
        <v>5</v>
      </c>
      <c r="R6" s="637"/>
      <c r="S6" s="628"/>
    </row>
    <row r="7" spans="1:21" ht="27" customHeight="1" thickBot="1">
      <c r="B7" s="638" t="s">
        <v>15</v>
      </c>
      <c r="C7" s="639"/>
      <c r="D7" s="640"/>
      <c r="E7" s="8">
        <f>SUM('01横浜市:33清川村'!E7)</f>
        <v>67781.25076452599</v>
      </c>
      <c r="F7" s="9">
        <f>SUM('01横浜市:33清川村'!F7)</f>
        <v>115790</v>
      </c>
      <c r="G7" s="281">
        <f>SUM('01横浜市:33清川村'!G7)</f>
        <v>13437</v>
      </c>
      <c r="H7" s="280">
        <f>SUM('01横浜市:33清川村'!H7)</f>
        <v>33376</v>
      </c>
      <c r="I7" s="10">
        <f>SUM('01横浜市:33清川村'!I7)</f>
        <v>35068</v>
      </c>
      <c r="J7" s="11">
        <f>SUM('01横浜市:33清川村'!J7)</f>
        <v>81881</v>
      </c>
      <c r="K7" s="12">
        <f>SUM('01横浜市:33清川村'!K7)</f>
        <v>265452.25076452596</v>
      </c>
      <c r="L7" s="8">
        <f>SUM('01横浜市:33清川村'!L7)</f>
        <v>64125.550458715596</v>
      </c>
      <c r="M7" s="9">
        <f>SUM('01横浜市:33清川村'!M7)</f>
        <v>113918</v>
      </c>
      <c r="N7" s="281">
        <f>SUM('01横浜市:33清川村'!N7)</f>
        <v>13357</v>
      </c>
      <c r="O7" s="280">
        <f>SUM('01横浜市:33清川村'!O7)</f>
        <v>34085.25</v>
      </c>
      <c r="P7" s="10">
        <f>SUM('01横浜市:33清川村'!P7)</f>
        <v>34964.75</v>
      </c>
      <c r="Q7" s="11">
        <f>SUM('01横浜市:33清川村'!Q7)</f>
        <v>82407</v>
      </c>
      <c r="R7" s="12">
        <f>SUM('01横浜市:33清川村'!R7)</f>
        <v>260450.55045871559</v>
      </c>
      <c r="S7" s="628"/>
    </row>
    <row r="8" spans="1:21" ht="27" customHeight="1">
      <c r="B8" s="641" t="s">
        <v>14</v>
      </c>
      <c r="C8" s="645" t="s">
        <v>11</v>
      </c>
      <c r="D8" s="646"/>
      <c r="E8" s="13">
        <f>SUM('01横浜市:33清川村'!E8)</f>
        <v>53495</v>
      </c>
      <c r="F8" s="14">
        <f>SUM('01横浜市:33清川村'!F8)</f>
        <v>103240</v>
      </c>
      <c r="G8" s="15">
        <f>SUM('01横浜市:33清川村'!G8)</f>
        <v>13182</v>
      </c>
      <c r="H8" s="49">
        <f>SUM('01横浜市:33清川村'!H8)</f>
        <v>27183</v>
      </c>
      <c r="I8" s="16">
        <f>SUM('01横浜市:33清川村'!I8)</f>
        <v>30029</v>
      </c>
      <c r="J8" s="17">
        <f>SUM('01横浜市:33清川村'!J8)</f>
        <v>70394</v>
      </c>
      <c r="K8" s="18">
        <f>SUM('01横浜市:33清川村'!K8)</f>
        <v>227129</v>
      </c>
      <c r="L8" s="13">
        <f>SUM('01横浜市:33清川村'!L8)</f>
        <v>52356</v>
      </c>
      <c r="M8" s="14">
        <f>SUM('01横浜市:33清川村'!M8)</f>
        <v>102680</v>
      </c>
      <c r="N8" s="15">
        <f>SUM('01横浜市:33清川村'!N8)</f>
        <v>13245</v>
      </c>
      <c r="O8" s="49">
        <f>SUM('01横浜市:33清川村'!O8)</f>
        <v>27702</v>
      </c>
      <c r="P8" s="16">
        <f>SUM('01横浜市:33清川村'!P8)</f>
        <v>30197</v>
      </c>
      <c r="Q8" s="17">
        <f>SUM('01横浜市:33清川村'!Q8)</f>
        <v>71144</v>
      </c>
      <c r="R8" s="18">
        <f>SUM('01横浜市:33清川村'!R8)</f>
        <v>226180</v>
      </c>
      <c r="S8" s="628"/>
    </row>
    <row r="9" spans="1:21" ht="27" customHeight="1">
      <c r="B9" s="642"/>
      <c r="C9" s="647" t="s">
        <v>16</v>
      </c>
      <c r="D9" s="648"/>
      <c r="E9" s="19">
        <f>SUM('01横浜市:33清川村'!E9)</f>
        <v>37970</v>
      </c>
      <c r="F9" s="20">
        <f>SUM('01横浜市:33清川村'!F9)</f>
        <v>0</v>
      </c>
      <c r="G9" s="21">
        <f>SUM('01横浜市:33清川村'!G9)</f>
        <v>0</v>
      </c>
      <c r="H9" s="50">
        <f>SUM('01横浜市:33清川村'!H9)</f>
        <v>0</v>
      </c>
      <c r="I9" s="22">
        <f>SUM('01横浜市:33清川村'!I9)</f>
        <v>0</v>
      </c>
      <c r="J9" s="20">
        <f>SUM('01横浜市:33清川村'!J9)</f>
        <v>0</v>
      </c>
      <c r="K9" s="23">
        <f>SUM('01横浜市:33清川村'!K9)</f>
        <v>37970</v>
      </c>
      <c r="L9" s="19">
        <f>SUM('01横浜市:33清川村'!L9)</f>
        <v>33699</v>
      </c>
      <c r="M9" s="20">
        <f>SUM('01横浜市:33清川村'!M9)</f>
        <v>0</v>
      </c>
      <c r="N9" s="21">
        <f>SUM('01横浜市:33清川村'!N9)</f>
        <v>0</v>
      </c>
      <c r="O9" s="50">
        <f>SUM('01横浜市:33清川村'!O9)</f>
        <v>0</v>
      </c>
      <c r="P9" s="22">
        <f>SUM('01横浜市:33清川村'!P9)</f>
        <v>0</v>
      </c>
      <c r="Q9" s="20">
        <f>SUM('01横浜市:33清川村'!Q9)</f>
        <v>0</v>
      </c>
      <c r="R9" s="23">
        <f>SUM('01横浜市:33清川村'!R9)</f>
        <v>33699</v>
      </c>
      <c r="S9" s="628"/>
    </row>
    <row r="10" spans="1:21" ht="27" customHeight="1">
      <c r="B10" s="643"/>
      <c r="C10" s="647" t="s">
        <v>12</v>
      </c>
      <c r="D10" s="649"/>
      <c r="E10" s="24">
        <f>SUM('01横浜市:33清川村'!E10)</f>
        <v>0</v>
      </c>
      <c r="F10" s="25">
        <f>SUM('01横浜市:33清川村'!F10)</f>
        <v>0</v>
      </c>
      <c r="G10" s="26">
        <f>SUM('01横浜市:33清川村'!G10)</f>
        <v>1571</v>
      </c>
      <c r="H10" s="45">
        <f>SUM('01横浜市:33清川村'!H10)</f>
        <v>3644</v>
      </c>
      <c r="I10" s="27">
        <f>SUM('01横浜市:33清川村'!I10)</f>
        <v>3777</v>
      </c>
      <c r="J10" s="28">
        <f>SUM('01横浜市:33清川村'!J10)</f>
        <v>8992</v>
      </c>
      <c r="K10" s="23">
        <f>SUM('01横浜市:33清川村'!K10)</f>
        <v>8992</v>
      </c>
      <c r="L10" s="24">
        <f>SUM('01横浜市:33清川村'!L10)</f>
        <v>0</v>
      </c>
      <c r="M10" s="25">
        <f>SUM('01横浜市:33清川村'!M10)</f>
        <v>0</v>
      </c>
      <c r="N10" s="26">
        <f>SUM('01横浜市:33清川村'!N10)</f>
        <v>1589</v>
      </c>
      <c r="O10" s="45">
        <f>SUM('01横浜市:33清川村'!O10)</f>
        <v>3779</v>
      </c>
      <c r="P10" s="27">
        <f>SUM('01横浜市:33清川村'!P10)</f>
        <v>3849</v>
      </c>
      <c r="Q10" s="28">
        <f>SUM('01横浜市:33清川村'!Q10)</f>
        <v>9217</v>
      </c>
      <c r="R10" s="23">
        <f>SUM('01横浜市:33清川村'!R10)</f>
        <v>9217</v>
      </c>
      <c r="S10" s="628"/>
    </row>
    <row r="11" spans="1:21" ht="27" customHeight="1">
      <c r="B11" s="643"/>
      <c r="C11" s="647" t="s">
        <v>13</v>
      </c>
      <c r="D11" s="648"/>
      <c r="E11" s="29">
        <f>SUM('01横浜市:33清川村'!E11)</f>
        <v>0</v>
      </c>
      <c r="F11" s="25">
        <f>SUM('01横浜市:33清川村'!F11)</f>
        <v>1440</v>
      </c>
      <c r="G11" s="26">
        <f>SUM('01横浜市:33清川村'!G11)</f>
        <v>340</v>
      </c>
      <c r="H11" s="45">
        <f>SUM('01横浜市:33清川村'!H11)</f>
        <v>1505</v>
      </c>
      <c r="I11" s="27">
        <f>SUM('01横浜市:33清川村'!I11)</f>
        <v>817</v>
      </c>
      <c r="J11" s="28">
        <f>SUM('01横浜市:33清川村'!J11)</f>
        <v>2662</v>
      </c>
      <c r="K11" s="23">
        <f>SUM('01横浜市:33清川村'!K11)</f>
        <v>4102</v>
      </c>
      <c r="L11" s="29">
        <f>SUM('01横浜市:33清川村'!L11)</f>
        <v>0</v>
      </c>
      <c r="M11" s="25">
        <f>SUM('01横浜市:33清川村'!M11)</f>
        <v>1282</v>
      </c>
      <c r="N11" s="26">
        <f>SUM('01横浜市:33清川村'!N11)</f>
        <v>354</v>
      </c>
      <c r="O11" s="45">
        <f>SUM('01横浜市:33清川村'!O11)</f>
        <v>1301</v>
      </c>
      <c r="P11" s="27">
        <f>SUM('01横浜市:33清川村'!P11)</f>
        <v>1010</v>
      </c>
      <c r="Q11" s="28">
        <f>SUM('01横浜市:33清川村'!Q11)</f>
        <v>2665</v>
      </c>
      <c r="R11" s="23">
        <f>SUM('01横浜市:33清川村'!R11)</f>
        <v>3947</v>
      </c>
      <c r="S11" s="628"/>
    </row>
    <row r="12" spans="1:21" ht="27" customHeight="1">
      <c r="B12" s="643"/>
      <c r="C12" s="647" t="s">
        <v>17</v>
      </c>
      <c r="D12" s="648"/>
      <c r="E12" s="29">
        <f>SUM('01横浜市:33清川村'!E12)</f>
        <v>0</v>
      </c>
      <c r="F12" s="25">
        <f>SUM('01横浜市:33清川村'!F12)</f>
        <v>14525</v>
      </c>
      <c r="G12" s="21">
        <f>SUM('01横浜市:33清川村'!G12)</f>
        <v>0</v>
      </c>
      <c r="H12" s="50">
        <f>SUM('01横浜市:33清川村'!H12)</f>
        <v>0</v>
      </c>
      <c r="I12" s="22">
        <f>SUM('01横浜市:33清川村'!I12)</f>
        <v>0</v>
      </c>
      <c r="J12" s="30">
        <f>SUM('01横浜市:33清川村'!J12)</f>
        <v>0</v>
      </c>
      <c r="K12" s="23">
        <f>SUM('01横浜市:33清川村'!K12)</f>
        <v>17112</v>
      </c>
      <c r="L12" s="29">
        <f>SUM('01横浜市:33清川村'!L12)</f>
        <v>0</v>
      </c>
      <c r="M12" s="25">
        <f>SUM('01横浜市:33清川村'!M12)</f>
        <v>14175</v>
      </c>
      <c r="N12" s="21">
        <f>SUM('01横浜市:33清川村'!N12)</f>
        <v>0</v>
      </c>
      <c r="O12" s="50">
        <f>SUM('01横浜市:33清川村'!O12)</f>
        <v>0</v>
      </c>
      <c r="P12" s="22">
        <f>SUM('01横浜市:33清川村'!P12)</f>
        <v>0</v>
      </c>
      <c r="Q12" s="30">
        <f>SUM('01横浜市:33清川村'!Q12)</f>
        <v>0</v>
      </c>
      <c r="R12" s="23">
        <f>SUM('01横浜市:33清川村'!R12)</f>
        <v>16776</v>
      </c>
      <c r="S12" s="628"/>
    </row>
    <row r="13" spans="1:21" ht="27" customHeight="1">
      <c r="B13" s="643"/>
      <c r="C13" s="647" t="s">
        <v>18</v>
      </c>
      <c r="D13" s="650"/>
      <c r="E13" s="29">
        <f>SUM('01横浜市:33清川村'!E13)</f>
        <v>0</v>
      </c>
      <c r="F13" s="25">
        <f>SUM('01横浜市:33清川村'!F13)</f>
        <v>466</v>
      </c>
      <c r="G13" s="26">
        <f>SUM('01横浜市:33清川村'!G13)</f>
        <v>371</v>
      </c>
      <c r="H13" s="45">
        <f>SUM('01横浜市:33清川村'!H13)</f>
        <v>882</v>
      </c>
      <c r="I13" s="27">
        <f>SUM('01横浜市:33清川村'!I13)</f>
        <v>630</v>
      </c>
      <c r="J13" s="28">
        <f>SUM('01横浜市:33清川村'!J13)</f>
        <v>1883</v>
      </c>
      <c r="K13" s="23">
        <f>SUM('01横浜市:33清川村'!K13)</f>
        <v>2349</v>
      </c>
      <c r="L13" s="29">
        <f>SUM('01横浜市:33清川村'!L13)</f>
        <v>0</v>
      </c>
      <c r="M13" s="25">
        <f>SUM('01横浜市:33清川村'!M13)</f>
        <v>458</v>
      </c>
      <c r="N13" s="26">
        <f>SUM('01横浜市:33清川村'!N13)</f>
        <v>370</v>
      </c>
      <c r="O13" s="45">
        <f>SUM('01横浜市:33清川村'!O13)</f>
        <v>1051</v>
      </c>
      <c r="P13" s="27">
        <f>SUM('01横浜市:33清川村'!P13)</f>
        <v>630</v>
      </c>
      <c r="Q13" s="28">
        <f>SUM('01横浜市:33清川村'!Q13)</f>
        <v>2051</v>
      </c>
      <c r="R13" s="23">
        <f>SUM('01横浜市:33清川村'!R13)</f>
        <v>2509</v>
      </c>
      <c r="S13" s="628"/>
    </row>
    <row r="14" spans="1:21" ht="27" customHeight="1">
      <c r="B14" s="643"/>
      <c r="C14" s="647" t="s">
        <v>19</v>
      </c>
      <c r="D14" s="648"/>
      <c r="E14" s="29">
        <f>SUM('01横浜市:33清川村'!E14)</f>
        <v>0</v>
      </c>
      <c r="F14" s="20">
        <f>SUM('01横浜市:33清川村'!F14)</f>
        <v>0</v>
      </c>
      <c r="G14" s="26">
        <f>SUM('01横浜市:33清川村'!G14)</f>
        <v>0</v>
      </c>
      <c r="H14" s="45">
        <f>SUM('01横浜市:33清川村'!H14)</f>
        <v>221</v>
      </c>
      <c r="I14" s="27">
        <f>SUM('01横浜市:33清川村'!I14)</f>
        <v>353</v>
      </c>
      <c r="J14" s="28">
        <f>SUM('01横浜市:33清川村'!J14)</f>
        <v>574</v>
      </c>
      <c r="K14" s="23">
        <f>SUM('01横浜市:33清川村'!K14)</f>
        <v>574</v>
      </c>
      <c r="L14" s="29">
        <f>SUM('01横浜市:33清川村'!L14)</f>
        <v>0</v>
      </c>
      <c r="M14" s="20">
        <f>SUM('01横浜市:33清川村'!M14)</f>
        <v>0</v>
      </c>
      <c r="N14" s="26">
        <f>SUM('01横浜市:33清川村'!N14)</f>
        <v>0</v>
      </c>
      <c r="O14" s="45">
        <f>SUM('01横浜市:33清川村'!O14)</f>
        <v>225</v>
      </c>
      <c r="P14" s="27">
        <f>SUM('01横浜市:33清川村'!P14)</f>
        <v>349</v>
      </c>
      <c r="Q14" s="28">
        <f>SUM('01横浜市:33清川村'!Q14)</f>
        <v>574</v>
      </c>
      <c r="R14" s="23">
        <f>SUM('01横浜市:33清川村'!R14)</f>
        <v>574</v>
      </c>
      <c r="S14" s="628"/>
    </row>
    <row r="15" spans="1:21" ht="27" customHeight="1" thickBot="1">
      <c r="B15" s="644"/>
      <c r="C15" s="630" t="s">
        <v>6</v>
      </c>
      <c r="D15" s="630"/>
      <c r="E15" s="19">
        <f>SUM('01横浜市:33清川村'!E15)</f>
        <v>94052</v>
      </c>
      <c r="F15" s="31">
        <f>SUM('01横浜市:33清川村'!F15)</f>
        <v>119671</v>
      </c>
      <c r="G15" s="32">
        <f>SUM('01横浜市:33清川村'!G15)</f>
        <v>15464</v>
      </c>
      <c r="H15" s="51">
        <f>SUM('01横浜市:33清川村'!H15)</f>
        <v>33435</v>
      </c>
      <c r="I15" s="33">
        <f>SUM('01横浜市:33清川村'!I15)</f>
        <v>35606</v>
      </c>
      <c r="J15" s="31">
        <f>SUM('01横浜市:33清川村'!J15)</f>
        <v>84505</v>
      </c>
      <c r="K15" s="34">
        <f>SUM('01横浜市:33清川村'!K15)</f>
        <v>298228</v>
      </c>
      <c r="L15" s="19">
        <f>SUM('01横浜市:33清川村'!L15)</f>
        <v>88656</v>
      </c>
      <c r="M15" s="31">
        <f>SUM('01横浜市:33清川村'!M15)</f>
        <v>118595</v>
      </c>
      <c r="N15" s="32">
        <f>SUM('01横浜市:33清川村'!N15)</f>
        <v>15558</v>
      </c>
      <c r="O15" s="51">
        <f>SUM('01横浜市:33清川村'!O15)</f>
        <v>34058</v>
      </c>
      <c r="P15" s="33">
        <f>SUM('01横浜市:33清川村'!P15)</f>
        <v>36035</v>
      </c>
      <c r="Q15" s="31">
        <f>SUM('01横浜市:33清川村'!Q15)</f>
        <v>85651</v>
      </c>
      <c r="R15" s="34">
        <f>SUM('01横浜市:33清川村'!R15)</f>
        <v>292902</v>
      </c>
      <c r="S15" s="628"/>
    </row>
    <row r="16" spans="1:21" ht="27" customHeight="1" thickBot="1">
      <c r="B16" s="631" t="s">
        <v>7</v>
      </c>
      <c r="C16" s="632"/>
      <c r="D16" s="633"/>
      <c r="E16" s="35">
        <f>SUM('01横浜市:33清川村'!E16)</f>
        <v>26270.749235474006</v>
      </c>
      <c r="F16" s="37">
        <f>SUM('01横浜市:33清川村'!F16)</f>
        <v>3881.0000000000005</v>
      </c>
      <c r="G16" s="36">
        <f>SUM('01横浜市:33清川村'!G16)</f>
        <v>2027</v>
      </c>
      <c r="H16" s="52">
        <f>SUM('01横浜市:33清川村'!H16)</f>
        <v>59</v>
      </c>
      <c r="I16" s="37">
        <f>SUM('01横浜市:33清川村'!I16)</f>
        <v>538</v>
      </c>
      <c r="J16" s="38">
        <f>SUM('01横浜市:33清川村'!J16)</f>
        <v>2624</v>
      </c>
      <c r="K16" s="39">
        <f>SUM('01横浜市:33清川村'!K16)</f>
        <v>32775.74923547401</v>
      </c>
      <c r="L16" s="35">
        <f>SUM('01横浜市:33清川村'!L16)</f>
        <v>24530.449541284404</v>
      </c>
      <c r="M16" s="37">
        <f>SUM('01横浜市:33清川村'!M16)</f>
        <v>4677</v>
      </c>
      <c r="N16" s="36">
        <f>SUM('01横浜市:33清川村'!N16)</f>
        <v>2201</v>
      </c>
      <c r="O16" s="52">
        <f>SUM('01横浜市:33清川村'!O16)</f>
        <v>-27.25</v>
      </c>
      <c r="P16" s="37">
        <f>SUM('01横浜市:33清川村'!P16)</f>
        <v>1070.25</v>
      </c>
      <c r="Q16" s="38">
        <f>SUM('01横浜市:33清川村'!Q16)</f>
        <v>3244</v>
      </c>
      <c r="R16" s="39">
        <f>SUM('01横浜市:33清川村'!R16)</f>
        <v>32451.449541284404</v>
      </c>
      <c r="S16" s="628"/>
    </row>
    <row r="17" spans="2:21" ht="15" customHeight="1">
      <c r="B17" s="675"/>
      <c r="C17" s="676"/>
      <c r="D17" s="676"/>
      <c r="E17" s="676"/>
      <c r="F17" s="676"/>
      <c r="G17" s="676"/>
      <c r="H17" s="676"/>
      <c r="I17" s="676"/>
      <c r="J17" s="676"/>
      <c r="K17" s="676"/>
      <c r="L17" s="42"/>
      <c r="M17" s="42"/>
      <c r="N17" s="42"/>
      <c r="O17" s="42"/>
      <c r="P17" s="42"/>
      <c r="Q17" s="42"/>
      <c r="R17" s="42"/>
    </row>
    <row r="18" spans="2:21" s="3" customFormat="1" ht="17.25" customHeight="1" thickBot="1">
      <c r="B18" s="1"/>
      <c r="C18" s="2"/>
      <c r="D18" s="2"/>
      <c r="E18" s="2"/>
      <c r="F18" s="2"/>
      <c r="G18" s="2"/>
      <c r="H18" s="2"/>
      <c r="I18" s="2"/>
      <c r="J18" s="677"/>
      <c r="K18" s="678"/>
      <c r="L18" s="2"/>
      <c r="M18" s="2"/>
      <c r="N18" s="2"/>
      <c r="O18" s="2"/>
      <c r="P18" s="2"/>
      <c r="Q18" s="677" t="s">
        <v>0</v>
      </c>
      <c r="R18" s="678"/>
      <c r="U18" s="40"/>
    </row>
    <row r="19" spans="2:21" ht="18" customHeight="1">
      <c r="B19" s="651"/>
      <c r="C19" s="652"/>
      <c r="D19" s="653"/>
      <c r="E19" s="660" t="s">
        <v>26</v>
      </c>
      <c r="F19" s="661"/>
      <c r="G19" s="661"/>
      <c r="H19" s="661"/>
      <c r="I19" s="661"/>
      <c r="J19" s="661"/>
      <c r="K19" s="679"/>
      <c r="L19" s="660" t="s">
        <v>27</v>
      </c>
      <c r="M19" s="661"/>
      <c r="N19" s="661"/>
      <c r="O19" s="661"/>
      <c r="P19" s="661"/>
      <c r="Q19" s="661"/>
      <c r="R19" s="679"/>
    </row>
    <row r="20" spans="2:21"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1"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1" ht="27.75" customHeight="1" thickBot="1">
      <c r="B22" s="638" t="s">
        <v>15</v>
      </c>
      <c r="C22" s="639"/>
      <c r="D22" s="640"/>
      <c r="E22" s="8">
        <f>SUM('01横浜市:33清川村'!E22)</f>
        <v>61066.278287461777</v>
      </c>
      <c r="F22" s="9">
        <f>SUM('01横浜市:33清川村'!F22)</f>
        <v>112156</v>
      </c>
      <c r="G22" s="281">
        <f>SUM('01横浜市:33清川村'!G22)</f>
        <v>13296</v>
      </c>
      <c r="H22" s="280">
        <f>SUM('01横浜市:33清川村'!H22)</f>
        <v>34477.46</v>
      </c>
      <c r="I22" s="10">
        <f>SUM('01横浜市:33清川村'!I22)</f>
        <v>35306.54</v>
      </c>
      <c r="J22" s="11">
        <f>SUM('01横浜市:33清川村'!J22)</f>
        <v>83080</v>
      </c>
      <c r="K22" s="12">
        <f>SUM('01横浜市:33清川村'!K22)</f>
        <v>256302.27828746178</v>
      </c>
      <c r="L22" s="8">
        <f>SUM('01横浜市:33清川村'!L22)</f>
        <v>58116.229357798162</v>
      </c>
      <c r="M22" s="9">
        <f>SUM('01横浜市:33清川村'!M22)</f>
        <v>110278</v>
      </c>
      <c r="N22" s="281">
        <f>SUM('01横浜市:33清川村'!N22)</f>
        <v>13257</v>
      </c>
      <c r="O22" s="280">
        <f>SUM('01横浜市:33清川村'!O22)</f>
        <v>34836.839999999997</v>
      </c>
      <c r="P22" s="10">
        <f>SUM('01横浜市:33清川村'!P22)</f>
        <v>35313.160000000003</v>
      </c>
      <c r="Q22" s="11">
        <f>SUM('01横浜市:33清川村'!Q22)</f>
        <v>83407</v>
      </c>
      <c r="R22" s="12">
        <f>SUM('01横浜市:33清川村'!R22)</f>
        <v>251801.22935779818</v>
      </c>
    </row>
    <row r="23" spans="2:21" ht="27.75" customHeight="1">
      <c r="B23" s="641" t="s">
        <v>14</v>
      </c>
      <c r="C23" s="645" t="s">
        <v>11</v>
      </c>
      <c r="D23" s="646"/>
      <c r="E23" s="13">
        <f>SUM('01横浜市:33清川村'!E23)</f>
        <v>50141</v>
      </c>
      <c r="F23" s="14">
        <f>SUM('01横浜市:33清川村'!F23)</f>
        <v>102060</v>
      </c>
      <c r="G23" s="15">
        <f>SUM('01横浜市:33清川村'!G23)</f>
        <v>13230</v>
      </c>
      <c r="H23" s="49">
        <f>SUM('01横浜市:33清川村'!H23)</f>
        <v>28228</v>
      </c>
      <c r="I23" s="16">
        <f>SUM('01横浜市:33清川村'!I23)</f>
        <v>30484</v>
      </c>
      <c r="J23" s="17">
        <f>SUM('01横浜市:33清川村'!J23)</f>
        <v>71942</v>
      </c>
      <c r="K23" s="18">
        <f>SUM('01横浜市:33清川村'!K23)</f>
        <v>224143</v>
      </c>
      <c r="L23" s="13">
        <f>SUM('01横浜市:33清川村'!L23)</f>
        <v>48137</v>
      </c>
      <c r="M23" s="14">
        <f>SUM('01横浜市:33清川村'!M23)</f>
        <v>101054</v>
      </c>
      <c r="N23" s="15">
        <f>SUM('01横浜市:33清川村'!N23)</f>
        <v>13223</v>
      </c>
      <c r="O23" s="49">
        <f>SUM('01横浜市:33清川村'!O23)</f>
        <v>28641</v>
      </c>
      <c r="P23" s="16">
        <f>SUM('01横浜市:33清川村'!P23)</f>
        <v>30603</v>
      </c>
      <c r="Q23" s="17">
        <f>SUM('01横浜市:33清川村'!Q23)</f>
        <v>72467</v>
      </c>
      <c r="R23" s="18">
        <f>SUM('01横浜市:33清川村'!R23)</f>
        <v>221658</v>
      </c>
    </row>
    <row r="24" spans="2:21" ht="27.75" customHeight="1">
      <c r="B24" s="642"/>
      <c r="C24" s="647" t="s">
        <v>16</v>
      </c>
      <c r="D24" s="648"/>
      <c r="E24" s="19">
        <f>SUM('01横浜市:33清川村'!E24)</f>
        <v>31423</v>
      </c>
      <c r="F24" s="20">
        <f>SUM('01横浜市:33清川村'!F24)</f>
        <v>0</v>
      </c>
      <c r="G24" s="21">
        <f>SUM('01横浜市:33清川村'!G24)</f>
        <v>0</v>
      </c>
      <c r="H24" s="50">
        <f>SUM('01横浜市:33清川村'!H24)</f>
        <v>0</v>
      </c>
      <c r="I24" s="22">
        <f>SUM('01横浜市:33清川村'!I24)</f>
        <v>0</v>
      </c>
      <c r="J24" s="20">
        <f>SUM('01横浜市:33清川村'!J24)</f>
        <v>0</v>
      </c>
      <c r="K24" s="23">
        <f>SUM('01横浜市:33清川村'!K24)</f>
        <v>31423</v>
      </c>
      <c r="L24" s="19">
        <f>SUM('01横浜市:33清川村'!L24)</f>
        <v>28977</v>
      </c>
      <c r="M24" s="20">
        <f>SUM('01横浜市:33清川村'!M24)</f>
        <v>0</v>
      </c>
      <c r="N24" s="21">
        <f>SUM('01横浜市:33清川村'!N24)</f>
        <v>0</v>
      </c>
      <c r="O24" s="50">
        <f>SUM('01横浜市:33清川村'!O24)</f>
        <v>0</v>
      </c>
      <c r="P24" s="22">
        <f>SUM('01横浜市:33清川村'!P24)</f>
        <v>0</v>
      </c>
      <c r="Q24" s="20">
        <f>SUM('01横浜市:33清川村'!Q24)</f>
        <v>0</v>
      </c>
      <c r="R24" s="23">
        <f>SUM('01横浜市:33清川村'!R24)</f>
        <v>28977</v>
      </c>
    </row>
    <row r="25" spans="2:21" ht="27.75" customHeight="1">
      <c r="B25" s="643"/>
      <c r="C25" s="647" t="s">
        <v>12</v>
      </c>
      <c r="D25" s="649"/>
      <c r="E25" s="24">
        <f>SUM('01横浜市:33清川村'!E25)</f>
        <v>0</v>
      </c>
      <c r="F25" s="25">
        <f>SUM('01横浜市:33清川村'!F25)</f>
        <v>0</v>
      </c>
      <c r="G25" s="26">
        <f>SUM('01横浜市:33清川村'!G25)</f>
        <v>1592</v>
      </c>
      <c r="H25" s="45">
        <f>SUM('01横浜市:33清川村'!H25)</f>
        <v>3889</v>
      </c>
      <c r="I25" s="27">
        <f>SUM('01横浜市:33清川村'!I25)</f>
        <v>3897</v>
      </c>
      <c r="J25" s="28">
        <f>SUM('01横浜市:33清川村'!J25)</f>
        <v>9378</v>
      </c>
      <c r="K25" s="23">
        <f>SUM('01横浜市:33清川村'!K25)</f>
        <v>9378</v>
      </c>
      <c r="L25" s="24">
        <f>SUM('01横浜市:33清川村'!L25)</f>
        <v>0</v>
      </c>
      <c r="M25" s="25">
        <f>SUM('01横浜市:33清川村'!M25)</f>
        <v>0</v>
      </c>
      <c r="N25" s="26">
        <f>SUM('01横浜市:33清川村'!N25)</f>
        <v>1596</v>
      </c>
      <c r="O25" s="45">
        <f>SUM('01横浜市:33清川村'!O25)</f>
        <v>4038</v>
      </c>
      <c r="P25" s="27">
        <f>SUM('01横浜市:33清川村'!P25)</f>
        <v>3990</v>
      </c>
      <c r="Q25" s="28">
        <f>SUM('01横浜市:33清川村'!Q25)</f>
        <v>9624</v>
      </c>
      <c r="R25" s="23">
        <f>SUM('01横浜市:33清川村'!R25)</f>
        <v>9624</v>
      </c>
    </row>
    <row r="26" spans="2:21" ht="27.75" customHeight="1">
      <c r="B26" s="643"/>
      <c r="C26" s="647" t="s">
        <v>13</v>
      </c>
      <c r="D26" s="648"/>
      <c r="E26" s="29">
        <f>SUM('01横浜市:33清川村'!E26)</f>
        <v>0</v>
      </c>
      <c r="F26" s="25">
        <f>SUM('01横浜市:33清川村'!F26)</f>
        <v>1303</v>
      </c>
      <c r="G26" s="26">
        <f>SUM('01横浜市:33清川村'!G26)</f>
        <v>363</v>
      </c>
      <c r="H26" s="45">
        <f>SUM('01横浜市:33清川村'!H26)</f>
        <v>1220</v>
      </c>
      <c r="I26" s="27">
        <f>SUM('01横浜市:33清川村'!I26)</f>
        <v>963</v>
      </c>
      <c r="J26" s="28">
        <f>SUM('01横浜市:33清川村'!J26)</f>
        <v>2546</v>
      </c>
      <c r="K26" s="23">
        <f>SUM('01横浜市:33清川村'!K26)</f>
        <v>3849</v>
      </c>
      <c r="L26" s="29">
        <f>SUM('01横浜市:33清川村'!L26)</f>
        <v>0</v>
      </c>
      <c r="M26" s="25">
        <f>SUM('01横浜市:33清川村'!M26)</f>
        <v>1150</v>
      </c>
      <c r="N26" s="26">
        <f>SUM('01横浜市:33清川村'!N26)</f>
        <v>377</v>
      </c>
      <c r="O26" s="45">
        <f>SUM('01横浜市:33清川村'!O26)</f>
        <v>1236</v>
      </c>
      <c r="P26" s="27">
        <f>SUM('01横浜市:33清川村'!P26)</f>
        <v>873</v>
      </c>
      <c r="Q26" s="28">
        <f>SUM('01横浜市:33清川村'!Q26)</f>
        <v>2486</v>
      </c>
      <c r="R26" s="23">
        <f>SUM('01横浜市:33清川村'!R26)</f>
        <v>3636</v>
      </c>
    </row>
    <row r="27" spans="2:21" ht="27.75" customHeight="1">
      <c r="B27" s="643"/>
      <c r="C27" s="647" t="s">
        <v>17</v>
      </c>
      <c r="D27" s="648"/>
      <c r="E27" s="29">
        <f>SUM('01横浜市:33清川村'!E27)</f>
        <v>0</v>
      </c>
      <c r="F27" s="25">
        <f>SUM('01横浜市:33清川村'!F27)</f>
        <v>13857</v>
      </c>
      <c r="G27" s="21">
        <f>SUM('01横浜市:33清川村'!G27)</f>
        <v>0</v>
      </c>
      <c r="H27" s="50">
        <f>SUM('01横浜市:33清川村'!H27)</f>
        <v>0</v>
      </c>
      <c r="I27" s="22">
        <f>SUM('01横浜市:33清川村'!I27)</f>
        <v>0</v>
      </c>
      <c r="J27" s="30">
        <f>SUM('01横浜市:33清川村'!J27)</f>
        <v>0</v>
      </c>
      <c r="K27" s="23">
        <f>SUM('01横浜市:33清川村'!K27)</f>
        <v>16315</v>
      </c>
      <c r="L27" s="29">
        <f>SUM('01横浜市:33清川村'!L27)</f>
        <v>0</v>
      </c>
      <c r="M27" s="25">
        <f>SUM('01横浜市:33清川村'!M27)</f>
        <v>13524</v>
      </c>
      <c r="N27" s="21">
        <f>SUM('01横浜市:33清川村'!N27)</f>
        <v>0</v>
      </c>
      <c r="O27" s="50">
        <f>SUM('01横浜市:33清川村'!O27)</f>
        <v>0</v>
      </c>
      <c r="P27" s="22">
        <f>SUM('01横浜市:33清川村'!P27)</f>
        <v>0</v>
      </c>
      <c r="Q27" s="30">
        <f>SUM('01横浜市:33清川村'!Q27)</f>
        <v>0</v>
      </c>
      <c r="R27" s="23">
        <f>SUM('01横浜市:33清川村'!R27)</f>
        <v>15977</v>
      </c>
    </row>
    <row r="28" spans="2:21" ht="27.75" customHeight="1">
      <c r="B28" s="643"/>
      <c r="C28" s="647" t="s">
        <v>18</v>
      </c>
      <c r="D28" s="650"/>
      <c r="E28" s="29">
        <f>SUM('01横浜市:33清川村'!E28)</f>
        <v>0</v>
      </c>
      <c r="F28" s="25">
        <f>SUM('01横浜市:33清川村'!F28)</f>
        <v>451</v>
      </c>
      <c r="G28" s="26">
        <f>SUM('01横浜市:33清川村'!G28)</f>
        <v>374</v>
      </c>
      <c r="H28" s="45">
        <f>SUM('01横浜市:33清川村'!H28)</f>
        <v>1122</v>
      </c>
      <c r="I28" s="27">
        <f>SUM('01横浜市:33清川村'!I28)</f>
        <v>626</v>
      </c>
      <c r="J28" s="28">
        <f>SUM('01横浜市:33清川村'!J28)</f>
        <v>2122</v>
      </c>
      <c r="K28" s="23">
        <f>SUM('01横浜市:33清川村'!K28)</f>
        <v>2573</v>
      </c>
      <c r="L28" s="29">
        <f>SUM('01横浜市:33清川村'!L28)</f>
        <v>0</v>
      </c>
      <c r="M28" s="25">
        <f>SUM('01横浜市:33清川村'!M28)</f>
        <v>443</v>
      </c>
      <c r="N28" s="26">
        <f>SUM('01横浜市:33清川村'!N28)</f>
        <v>372</v>
      </c>
      <c r="O28" s="45">
        <f>SUM('01横浜市:33清川村'!O28)</f>
        <v>1024</v>
      </c>
      <c r="P28" s="27">
        <f>SUM('01横浜市:33清川村'!P28)</f>
        <v>624</v>
      </c>
      <c r="Q28" s="28">
        <f>SUM('01横浜市:33清川村'!Q28)</f>
        <v>2020</v>
      </c>
      <c r="R28" s="23">
        <f>SUM('01横浜市:33清川村'!R28)</f>
        <v>2463</v>
      </c>
    </row>
    <row r="29" spans="2:21" ht="27.75" customHeight="1">
      <c r="B29" s="643"/>
      <c r="C29" s="647" t="s">
        <v>19</v>
      </c>
      <c r="D29" s="648"/>
      <c r="E29" s="29">
        <f>SUM('01横浜市:33清川村'!E29)</f>
        <v>0</v>
      </c>
      <c r="F29" s="20">
        <f>SUM('01横浜市:33清川村'!F29)</f>
        <v>0</v>
      </c>
      <c r="G29" s="26">
        <f>SUM('01横浜市:33清川村'!G29)</f>
        <v>1</v>
      </c>
      <c r="H29" s="45">
        <f>SUM('01横浜市:33清川村'!H29)</f>
        <v>235</v>
      </c>
      <c r="I29" s="27">
        <f>SUM('01横浜市:33清川村'!I29)</f>
        <v>355</v>
      </c>
      <c r="J29" s="28">
        <f>SUM('01横浜市:33清川村'!J29)</f>
        <v>591</v>
      </c>
      <c r="K29" s="23">
        <f>SUM('01横浜市:33清川村'!K29)</f>
        <v>591</v>
      </c>
      <c r="L29" s="29">
        <f>SUM('01横浜市:33清川村'!L29)</f>
        <v>0</v>
      </c>
      <c r="M29" s="20">
        <f>SUM('01横浜市:33清川村'!M29)</f>
        <v>0</v>
      </c>
      <c r="N29" s="26">
        <f>SUM('01横浜市:33清川村'!N29)</f>
        <v>19</v>
      </c>
      <c r="O29" s="45">
        <f>SUM('01横浜市:33清川村'!O29)</f>
        <v>242</v>
      </c>
      <c r="P29" s="27">
        <f>SUM('01横浜市:33清川村'!P29)</f>
        <v>342</v>
      </c>
      <c r="Q29" s="28">
        <f>SUM('01横浜市:33清川村'!Q29)</f>
        <v>603</v>
      </c>
      <c r="R29" s="23">
        <f>SUM('01横浜市:33清川村'!R29)</f>
        <v>603</v>
      </c>
    </row>
    <row r="30" spans="2:21" ht="27.75" customHeight="1" thickBot="1">
      <c r="B30" s="644"/>
      <c r="C30" s="630" t="s">
        <v>6</v>
      </c>
      <c r="D30" s="630"/>
      <c r="E30" s="19">
        <f>SUM('01横浜市:33清川村'!E30)</f>
        <v>84022</v>
      </c>
      <c r="F30" s="31">
        <f>SUM('01横浜市:33清川村'!F30)</f>
        <v>117671</v>
      </c>
      <c r="G30" s="32">
        <f>SUM('01横浜市:33清川村'!G30)</f>
        <v>15560</v>
      </c>
      <c r="H30" s="51">
        <f>SUM('01横浜市:33清川村'!H30)</f>
        <v>34694</v>
      </c>
      <c r="I30" s="33">
        <f>SUM('01横浜市:33清川村'!I30)</f>
        <v>36325</v>
      </c>
      <c r="J30" s="31">
        <f>SUM('01横浜市:33清川村'!J30)</f>
        <v>86579</v>
      </c>
      <c r="K30" s="34">
        <f>SUM('01横浜市:33清川村'!K30)</f>
        <v>288272</v>
      </c>
      <c r="L30" s="19">
        <f>SUM('01横浜市:33清川村'!L30)</f>
        <v>79567</v>
      </c>
      <c r="M30" s="31">
        <f>SUM('01横浜市:33清川村'!M30)</f>
        <v>116171</v>
      </c>
      <c r="N30" s="32">
        <f>SUM('01横浜市:33清川村'!N30)</f>
        <v>15587</v>
      </c>
      <c r="O30" s="51">
        <f>SUM('01横浜市:33清川村'!O30)</f>
        <v>35181</v>
      </c>
      <c r="P30" s="33">
        <f>SUM('01横浜市:33清川村'!P30)</f>
        <v>36432</v>
      </c>
      <c r="Q30" s="31">
        <f>SUM('01横浜市:33清川村'!Q30)</f>
        <v>87200</v>
      </c>
      <c r="R30" s="34">
        <f>SUM('01横浜市:33清川村'!R30)</f>
        <v>282938</v>
      </c>
    </row>
    <row r="31" spans="2:21" ht="27.75" customHeight="1" thickBot="1">
      <c r="B31" s="631" t="s">
        <v>7</v>
      </c>
      <c r="C31" s="632"/>
      <c r="D31" s="633"/>
      <c r="E31" s="35">
        <f>SUM('01横浜市:33清川村'!E31)</f>
        <v>22955.721712538227</v>
      </c>
      <c r="F31" s="37">
        <f>SUM('01横浜市:33清川村'!F31)</f>
        <v>5515</v>
      </c>
      <c r="G31" s="36">
        <f>SUM('01横浜市:33清川村'!G31)</f>
        <v>2264</v>
      </c>
      <c r="H31" s="52">
        <f>SUM('01横浜市:33清川村'!H31)</f>
        <v>216.53999999999996</v>
      </c>
      <c r="I31" s="37">
        <f>SUM('01横浜市:33清川村'!I31)</f>
        <v>1018.46</v>
      </c>
      <c r="J31" s="38">
        <f>SUM('01横浜市:33清川村'!J31)</f>
        <v>3499</v>
      </c>
      <c r="K31" s="39">
        <f>SUM('01横浜市:33清川村'!K31)</f>
        <v>31969.721712538227</v>
      </c>
      <c r="L31" s="35">
        <f>SUM('01横浜市:33清川村'!L31)</f>
        <v>21450.770642201835</v>
      </c>
      <c r="M31" s="37">
        <f>SUM('01横浜市:33清川村'!M31)</f>
        <v>5893</v>
      </c>
      <c r="N31" s="36">
        <f>SUM('01横浜市:33清川村'!N31)</f>
        <v>2330</v>
      </c>
      <c r="O31" s="52">
        <f>SUM('01横浜市:33清川村'!O31)</f>
        <v>344.16000000000008</v>
      </c>
      <c r="P31" s="37">
        <f>SUM('01横浜市:33清川村'!P31)</f>
        <v>1118.8399999999999</v>
      </c>
      <c r="Q31" s="38">
        <f>SUM('01横浜市:33清川村'!Q31)</f>
        <v>3793</v>
      </c>
      <c r="R31" s="39">
        <f>SUM('01横浜市:33清川村'!R31)</f>
        <v>31136.770642201835</v>
      </c>
    </row>
    <row r="32" spans="2:21" ht="15" customHeight="1">
      <c r="B32" s="675"/>
      <c r="C32" s="676"/>
      <c r="D32" s="676"/>
      <c r="E32" s="676"/>
      <c r="F32" s="676"/>
      <c r="G32" s="676"/>
      <c r="H32" s="676"/>
      <c r="I32" s="676"/>
      <c r="J32" s="676"/>
      <c r="K32" s="676"/>
      <c r="L32" s="42"/>
      <c r="M32" s="42"/>
      <c r="N32" s="42"/>
      <c r="O32" s="42"/>
      <c r="P32" s="42"/>
      <c r="Q32" s="42"/>
      <c r="R32" s="42"/>
    </row>
    <row r="33" spans="2:21" s="3" customFormat="1" ht="17.25" customHeight="1" thickBot="1">
      <c r="B33" s="1"/>
      <c r="C33" s="2"/>
      <c r="D33" s="2"/>
      <c r="E33" s="2"/>
      <c r="F33" s="2"/>
      <c r="G33" s="2"/>
      <c r="H33" s="2"/>
      <c r="I33" s="2"/>
      <c r="J33" s="677"/>
      <c r="K33" s="677"/>
      <c r="L33" s="2"/>
      <c r="M33" s="2"/>
      <c r="N33" s="2"/>
      <c r="O33" s="2"/>
      <c r="P33" s="2"/>
      <c r="Q33" s="677" t="s">
        <v>0</v>
      </c>
      <c r="R33" s="677"/>
      <c r="U33" s="40"/>
    </row>
    <row r="34" spans="2:21" ht="17.25" customHeight="1">
      <c r="B34" s="651"/>
      <c r="C34" s="652"/>
      <c r="D34" s="653"/>
      <c r="E34" s="660" t="s">
        <v>28</v>
      </c>
      <c r="F34" s="661"/>
      <c r="G34" s="661"/>
      <c r="H34" s="661"/>
      <c r="I34" s="661"/>
      <c r="J34" s="661"/>
      <c r="K34" s="662"/>
      <c r="L34" s="663" t="s">
        <v>29</v>
      </c>
      <c r="M34" s="664"/>
      <c r="N34" s="664"/>
      <c r="O34" s="664"/>
      <c r="P34" s="664"/>
      <c r="Q34" s="664"/>
      <c r="R34" s="665"/>
    </row>
    <row r="35" spans="2:21"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1"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1" ht="27.75" customHeight="1" thickBot="1">
      <c r="B37" s="638" t="s">
        <v>15</v>
      </c>
      <c r="C37" s="639"/>
      <c r="D37" s="640"/>
      <c r="E37" s="8">
        <f>SUM('01横浜市:33清川村'!E37)</f>
        <v>55603.336391437311</v>
      </c>
      <c r="F37" s="9">
        <f>SUM('01横浜市:33清川村'!F37)</f>
        <v>108992.7119644006</v>
      </c>
      <c r="G37" s="281">
        <f>SUM('01横浜市:33清川村'!G37)</f>
        <v>13208</v>
      </c>
      <c r="H37" s="280">
        <f>SUM('01横浜市:33清川村'!H37)</f>
        <v>35200.639999999999</v>
      </c>
      <c r="I37" s="10">
        <f>SUM('01横浜市:33清川村'!I37)</f>
        <v>35275.360000000001</v>
      </c>
      <c r="J37" s="11">
        <f>SUM('01横浜市:33清川村'!J37)</f>
        <v>83684</v>
      </c>
      <c r="K37" s="12">
        <f>SUM('01横浜市:33清川村'!K37)</f>
        <v>248280.04835583791</v>
      </c>
      <c r="L37" s="60">
        <f>E37-E7</f>
        <v>-12177.914373088679</v>
      </c>
      <c r="M37" s="53">
        <f t="shared" ref="M37:R37" si="0">F37-F7</f>
        <v>-6797.2880355993984</v>
      </c>
      <c r="N37" s="71">
        <f t="shared" si="0"/>
        <v>-229</v>
      </c>
      <c r="O37" s="78">
        <f t="shared" si="0"/>
        <v>1824.6399999999994</v>
      </c>
      <c r="P37" s="77">
        <f t="shared" si="0"/>
        <v>207.36000000000058</v>
      </c>
      <c r="Q37" s="53">
        <f t="shared" si="0"/>
        <v>1803</v>
      </c>
      <c r="R37" s="61">
        <f t="shared" si="0"/>
        <v>-17172.202408688056</v>
      </c>
    </row>
    <row r="38" spans="2:21" ht="27.75" customHeight="1">
      <c r="B38" s="641" t="s">
        <v>14</v>
      </c>
      <c r="C38" s="645" t="s">
        <v>11</v>
      </c>
      <c r="D38" s="646"/>
      <c r="E38" s="13">
        <f>SUM('01横浜市:33清川村'!E38)</f>
        <v>46313</v>
      </c>
      <c r="F38" s="14">
        <f>SUM('01横浜市:33清川村'!F38)</f>
        <v>100205</v>
      </c>
      <c r="G38" s="15">
        <f>SUM('01横浜市:33清川村'!G38)</f>
        <v>13224</v>
      </c>
      <c r="H38" s="49">
        <f>SUM('01横浜市:33清川村'!H38)</f>
        <v>29121</v>
      </c>
      <c r="I38" s="16">
        <f>SUM('01横浜市:33清川村'!I38)</f>
        <v>30798</v>
      </c>
      <c r="J38" s="17">
        <f>SUM('01横浜市:33清川村'!J38)</f>
        <v>73143</v>
      </c>
      <c r="K38" s="18">
        <f>SUM('01横浜市:33清川村'!K38)</f>
        <v>219661</v>
      </c>
      <c r="L38" s="63">
        <f t="shared" ref="L38:R46" si="1">E38-E8</f>
        <v>-7182</v>
      </c>
      <c r="M38" s="62">
        <f t="shared" si="1"/>
        <v>-3035</v>
      </c>
      <c r="N38" s="76">
        <f t="shared" si="1"/>
        <v>42</v>
      </c>
      <c r="O38" s="79">
        <f t="shared" si="1"/>
        <v>1938</v>
      </c>
      <c r="P38" s="72">
        <f t="shared" si="1"/>
        <v>769</v>
      </c>
      <c r="Q38" s="62">
        <f t="shared" si="1"/>
        <v>2749</v>
      </c>
      <c r="R38" s="64">
        <f t="shared" si="1"/>
        <v>-7468</v>
      </c>
    </row>
    <row r="39" spans="2:21" ht="27.75" customHeight="1">
      <c r="B39" s="642"/>
      <c r="C39" s="647" t="s">
        <v>16</v>
      </c>
      <c r="D39" s="648"/>
      <c r="E39" s="19">
        <f>SUM('01横浜市:33清川村'!E39)</f>
        <v>26449</v>
      </c>
      <c r="F39" s="20">
        <f>SUM('01横浜市:33清川村'!F39)</f>
        <v>0</v>
      </c>
      <c r="G39" s="21">
        <f>SUM('01横浜市:33清川村'!G39)</f>
        <v>0</v>
      </c>
      <c r="H39" s="50">
        <f>SUM('01横浜市:33清川村'!H39)</f>
        <v>0</v>
      </c>
      <c r="I39" s="22">
        <f>SUM('01横浜市:33清川村'!I39)</f>
        <v>0</v>
      </c>
      <c r="J39" s="20">
        <f>SUM('01横浜市:33清川村'!J39)</f>
        <v>0</v>
      </c>
      <c r="K39" s="23">
        <f>SUM('01横浜市:33清川村'!K39)</f>
        <v>26449</v>
      </c>
      <c r="L39" s="65">
        <f t="shared" si="1"/>
        <v>-11521</v>
      </c>
      <c r="M39" s="56">
        <f t="shared" si="1"/>
        <v>0</v>
      </c>
      <c r="N39" s="55">
        <f t="shared" si="1"/>
        <v>0</v>
      </c>
      <c r="O39" s="80">
        <f t="shared" si="1"/>
        <v>0</v>
      </c>
      <c r="P39" s="73">
        <f t="shared" si="1"/>
        <v>0</v>
      </c>
      <c r="Q39" s="56">
        <f t="shared" si="1"/>
        <v>0</v>
      </c>
      <c r="R39" s="66">
        <f t="shared" si="1"/>
        <v>-11521</v>
      </c>
    </row>
    <row r="40" spans="2:21" ht="27.75" customHeight="1">
      <c r="B40" s="643"/>
      <c r="C40" s="647" t="s">
        <v>12</v>
      </c>
      <c r="D40" s="649"/>
      <c r="E40" s="24">
        <f>SUM('01横浜市:33清川村'!E40)</f>
        <v>0</v>
      </c>
      <c r="F40" s="25">
        <f>SUM('01横浜市:33清川村'!F40)</f>
        <v>0</v>
      </c>
      <c r="G40" s="26">
        <f>SUM('01横浜市:33清川村'!G40)</f>
        <v>1603</v>
      </c>
      <c r="H40" s="45">
        <f>SUM('01横浜市:33清川村'!H40)</f>
        <v>4147</v>
      </c>
      <c r="I40" s="27">
        <f>SUM('01横浜市:33清川村'!I40)</f>
        <v>4045</v>
      </c>
      <c r="J40" s="28">
        <f>SUM('01横浜市:33清川村'!J40)</f>
        <v>9795</v>
      </c>
      <c r="K40" s="23">
        <f>SUM('01横浜市:33清川村'!K40)</f>
        <v>9795</v>
      </c>
      <c r="L40" s="65">
        <f t="shared" si="1"/>
        <v>0</v>
      </c>
      <c r="M40" s="56">
        <f t="shared" si="1"/>
        <v>0</v>
      </c>
      <c r="N40" s="55">
        <f t="shared" si="1"/>
        <v>32</v>
      </c>
      <c r="O40" s="80">
        <f t="shared" si="1"/>
        <v>503</v>
      </c>
      <c r="P40" s="73">
        <f t="shared" si="1"/>
        <v>268</v>
      </c>
      <c r="Q40" s="56">
        <f t="shared" si="1"/>
        <v>803</v>
      </c>
      <c r="R40" s="66">
        <f t="shared" si="1"/>
        <v>803</v>
      </c>
    </row>
    <row r="41" spans="2:21" ht="27.75" customHeight="1">
      <c r="B41" s="643"/>
      <c r="C41" s="647" t="s">
        <v>13</v>
      </c>
      <c r="D41" s="648"/>
      <c r="E41" s="29">
        <f>SUM('01横浜市:33清川村'!E41)</f>
        <v>0</v>
      </c>
      <c r="F41" s="25">
        <f>SUM('01横浜市:33清川村'!F41)</f>
        <v>1176</v>
      </c>
      <c r="G41" s="26">
        <f>SUM('01横浜市:33清川村'!G41)</f>
        <v>396</v>
      </c>
      <c r="H41" s="45">
        <f>SUM('01横浜市:33清川村'!H41)</f>
        <v>1113</v>
      </c>
      <c r="I41" s="27">
        <f>SUM('01横浜市:33清川村'!I41)</f>
        <v>798</v>
      </c>
      <c r="J41" s="28">
        <f>SUM('01横浜市:33清川村'!J41)</f>
        <v>2307</v>
      </c>
      <c r="K41" s="23">
        <f>SUM('01横浜市:33清川村'!K41)</f>
        <v>3483</v>
      </c>
      <c r="L41" s="65">
        <f t="shared" si="1"/>
        <v>0</v>
      </c>
      <c r="M41" s="56">
        <f t="shared" si="1"/>
        <v>-264</v>
      </c>
      <c r="N41" s="55">
        <f t="shared" si="1"/>
        <v>56</v>
      </c>
      <c r="O41" s="80">
        <f t="shared" si="1"/>
        <v>-392</v>
      </c>
      <c r="P41" s="73">
        <f t="shared" si="1"/>
        <v>-19</v>
      </c>
      <c r="Q41" s="56">
        <f t="shared" si="1"/>
        <v>-355</v>
      </c>
      <c r="R41" s="66">
        <f t="shared" si="1"/>
        <v>-619</v>
      </c>
    </row>
    <row r="42" spans="2:21" ht="27.75" customHeight="1">
      <c r="B42" s="643"/>
      <c r="C42" s="647" t="s">
        <v>17</v>
      </c>
      <c r="D42" s="648"/>
      <c r="E42" s="29">
        <f>SUM('01横浜市:33清川村'!E42)</f>
        <v>0</v>
      </c>
      <c r="F42" s="25">
        <f>SUM('01横浜市:33清川村'!F42)</f>
        <v>13265</v>
      </c>
      <c r="G42" s="21">
        <f>SUM('01横浜市:33清川村'!G42)</f>
        <v>0</v>
      </c>
      <c r="H42" s="50">
        <f>SUM('01横浜市:33清川村'!H42)</f>
        <v>0</v>
      </c>
      <c r="I42" s="22">
        <f>SUM('01横浜市:33清川村'!I42)</f>
        <v>0</v>
      </c>
      <c r="J42" s="30">
        <f>SUM('01横浜市:33清川村'!J42)</f>
        <v>0</v>
      </c>
      <c r="K42" s="23">
        <f>SUM('01横浜市:33清川村'!K42)</f>
        <v>15692</v>
      </c>
      <c r="L42" s="65">
        <f t="shared" si="1"/>
        <v>0</v>
      </c>
      <c r="M42" s="56">
        <f t="shared" si="1"/>
        <v>-1260</v>
      </c>
      <c r="N42" s="55">
        <f t="shared" si="1"/>
        <v>0</v>
      </c>
      <c r="O42" s="80">
        <f t="shared" si="1"/>
        <v>0</v>
      </c>
      <c r="P42" s="73">
        <f t="shared" si="1"/>
        <v>0</v>
      </c>
      <c r="Q42" s="56">
        <f t="shared" si="1"/>
        <v>0</v>
      </c>
      <c r="R42" s="66">
        <f t="shared" si="1"/>
        <v>-1420</v>
      </c>
    </row>
    <row r="43" spans="2:21" ht="27.75" customHeight="1">
      <c r="B43" s="643"/>
      <c r="C43" s="647" t="s">
        <v>18</v>
      </c>
      <c r="D43" s="650"/>
      <c r="E43" s="29">
        <f>SUM('01横浜市:33清川村'!E43)</f>
        <v>0</v>
      </c>
      <c r="F43" s="25">
        <f>SUM('01横浜市:33清川村'!F43)</f>
        <v>435</v>
      </c>
      <c r="G43" s="26">
        <f>SUM('01横浜市:33清川村'!G43)</f>
        <v>370</v>
      </c>
      <c r="H43" s="45">
        <f>SUM('01横浜市:33清川村'!H43)</f>
        <v>1083</v>
      </c>
      <c r="I43" s="27">
        <f>SUM('01横浜市:33清川村'!I43)</f>
        <v>609</v>
      </c>
      <c r="J43" s="28">
        <f>SUM('01横浜市:33清川村'!J43)</f>
        <v>2062</v>
      </c>
      <c r="K43" s="23">
        <f>SUM('01横浜市:33清川村'!K43)</f>
        <v>2497</v>
      </c>
      <c r="L43" s="65">
        <f t="shared" si="1"/>
        <v>0</v>
      </c>
      <c r="M43" s="56">
        <f t="shared" si="1"/>
        <v>-31</v>
      </c>
      <c r="N43" s="55">
        <f t="shared" si="1"/>
        <v>-1</v>
      </c>
      <c r="O43" s="80">
        <f t="shared" si="1"/>
        <v>201</v>
      </c>
      <c r="P43" s="73">
        <f t="shared" si="1"/>
        <v>-21</v>
      </c>
      <c r="Q43" s="56">
        <f t="shared" si="1"/>
        <v>179</v>
      </c>
      <c r="R43" s="66">
        <f t="shared" si="1"/>
        <v>148</v>
      </c>
    </row>
    <row r="44" spans="2:21" ht="27.75" customHeight="1">
      <c r="B44" s="643"/>
      <c r="C44" s="647" t="s">
        <v>19</v>
      </c>
      <c r="D44" s="648"/>
      <c r="E44" s="29">
        <f>SUM('01横浜市:33清川村'!E44)</f>
        <v>0</v>
      </c>
      <c r="F44" s="20">
        <f>SUM('01横浜市:33清川村'!F44)</f>
        <v>0</v>
      </c>
      <c r="G44" s="26">
        <f>SUM('01横浜市:33清川村'!G44)</f>
        <v>38</v>
      </c>
      <c r="H44" s="45">
        <f>SUM('01横浜市:33清川村'!H44)</f>
        <v>246</v>
      </c>
      <c r="I44" s="27">
        <f>SUM('01横浜市:33清川村'!I44)</f>
        <v>342</v>
      </c>
      <c r="J44" s="28">
        <f>SUM('01横浜市:33清川村'!J44)</f>
        <v>626</v>
      </c>
      <c r="K44" s="23">
        <f>SUM('01横浜市:33清川村'!K44)</f>
        <v>626</v>
      </c>
      <c r="L44" s="65">
        <f t="shared" si="1"/>
        <v>0</v>
      </c>
      <c r="M44" s="56">
        <f t="shared" si="1"/>
        <v>0</v>
      </c>
      <c r="N44" s="55">
        <f t="shared" si="1"/>
        <v>38</v>
      </c>
      <c r="O44" s="80">
        <f t="shared" si="1"/>
        <v>25</v>
      </c>
      <c r="P44" s="73">
        <f t="shared" si="1"/>
        <v>-11</v>
      </c>
      <c r="Q44" s="56">
        <f t="shared" si="1"/>
        <v>52</v>
      </c>
      <c r="R44" s="66">
        <f t="shared" si="1"/>
        <v>52</v>
      </c>
    </row>
    <row r="45" spans="2:21" ht="27.75" customHeight="1" thickBot="1">
      <c r="B45" s="644"/>
      <c r="C45" s="630" t="s">
        <v>6</v>
      </c>
      <c r="D45" s="630"/>
      <c r="E45" s="19">
        <f>SUM('01横浜市:33清川村'!E45)</f>
        <v>75189</v>
      </c>
      <c r="F45" s="31">
        <f>SUM('01横浜市:33清川村'!F45)</f>
        <v>115081</v>
      </c>
      <c r="G45" s="32">
        <f>SUM('01横浜市:33清川村'!G45)</f>
        <v>15631</v>
      </c>
      <c r="H45" s="51">
        <f>SUM('01横浜市:33清川村'!H45)</f>
        <v>35710</v>
      </c>
      <c r="I45" s="33">
        <f>SUM('01横浜市:33清川村'!I45)</f>
        <v>36592</v>
      </c>
      <c r="J45" s="31">
        <f>SUM('01横浜市:33清川村'!J45)</f>
        <v>87933</v>
      </c>
      <c r="K45" s="34">
        <f>SUM('01横浜市:33清川村'!K45)</f>
        <v>278203</v>
      </c>
      <c r="L45" s="67">
        <f t="shared" si="1"/>
        <v>-18863</v>
      </c>
      <c r="M45" s="58">
        <f t="shared" si="1"/>
        <v>-4590</v>
      </c>
      <c r="N45" s="57">
        <f t="shared" si="1"/>
        <v>167</v>
      </c>
      <c r="O45" s="81">
        <f t="shared" si="1"/>
        <v>2275</v>
      </c>
      <c r="P45" s="74">
        <f t="shared" si="1"/>
        <v>986</v>
      </c>
      <c r="Q45" s="58">
        <f t="shared" si="1"/>
        <v>3428</v>
      </c>
      <c r="R45" s="59">
        <f t="shared" si="1"/>
        <v>-20025</v>
      </c>
    </row>
    <row r="46" spans="2:21" ht="27.75" customHeight="1" thickBot="1">
      <c r="B46" s="631" t="s">
        <v>7</v>
      </c>
      <c r="C46" s="632"/>
      <c r="D46" s="633"/>
      <c r="E46" s="35">
        <f>SUM('01横浜市:33清川村'!E46)</f>
        <v>19585.663608562692</v>
      </c>
      <c r="F46" s="37">
        <f>SUM('01横浜市:33清川村'!F46)</f>
        <v>6088.2880355994039</v>
      </c>
      <c r="G46" s="36">
        <f>SUM('01横浜市:33清川村'!G46)</f>
        <v>2423</v>
      </c>
      <c r="H46" s="52">
        <f>SUM('01横浜市:33清川村'!H46)</f>
        <v>509.3599999999999</v>
      </c>
      <c r="I46" s="37">
        <f>SUM('01横浜市:33清川村'!I46)</f>
        <v>1316.64</v>
      </c>
      <c r="J46" s="38">
        <f>SUM('01横浜市:33清川村'!J46)</f>
        <v>4249</v>
      </c>
      <c r="K46" s="39">
        <f>SUM('01横浜市:33清川村'!K46)</f>
        <v>29922.951644162098</v>
      </c>
      <c r="L46" s="68">
        <f t="shared" si="1"/>
        <v>-6685.0856269113137</v>
      </c>
      <c r="M46" s="69">
        <f t="shared" si="1"/>
        <v>2207.2880355994034</v>
      </c>
      <c r="N46" s="54">
        <f t="shared" si="1"/>
        <v>396</v>
      </c>
      <c r="O46" s="82">
        <f t="shared" si="1"/>
        <v>450.3599999999999</v>
      </c>
      <c r="P46" s="75">
        <f t="shared" si="1"/>
        <v>778.6400000000001</v>
      </c>
      <c r="Q46" s="69">
        <f t="shared" si="1"/>
        <v>1625</v>
      </c>
      <c r="R46" s="70">
        <f t="shared" si="1"/>
        <v>-2852.7975913119117</v>
      </c>
    </row>
    <row r="47" spans="2:21" ht="18" customHeight="1">
      <c r="B47" s="634"/>
      <c r="C47" s="634"/>
      <c r="D47" s="634"/>
      <c r="E47" s="634"/>
      <c r="F47" s="634"/>
      <c r="G47" s="634"/>
      <c r="H47" s="634"/>
      <c r="I47" s="634"/>
      <c r="J47" s="634"/>
      <c r="K47" s="634"/>
      <c r="L47" s="635"/>
      <c r="M47" s="635"/>
      <c r="N47" s="635"/>
      <c r="O47" s="635"/>
      <c r="P47" s="635"/>
      <c r="Q47" s="635"/>
      <c r="R47" s="635"/>
    </row>
    <row r="48" spans="2:21"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J3:K3"/>
    <mergeCell ref="Q3:R3"/>
    <mergeCell ref="B4:D6"/>
    <mergeCell ref="E4:K4"/>
    <mergeCell ref="L4:R4"/>
    <mergeCell ref="E5:E6"/>
    <mergeCell ref="F5:F6"/>
    <mergeCell ref="G5:J5"/>
    <mergeCell ref="K5:K6"/>
    <mergeCell ref="L5:L6"/>
    <mergeCell ref="M5:M6"/>
    <mergeCell ref="N5:Q5"/>
    <mergeCell ref="R5:R6"/>
    <mergeCell ref="B7:D7"/>
    <mergeCell ref="B8:B15"/>
    <mergeCell ref="C8:D8"/>
    <mergeCell ref="C9:D9"/>
    <mergeCell ref="C10:D10"/>
    <mergeCell ref="C11:D11"/>
    <mergeCell ref="C12:D12"/>
    <mergeCell ref="C13:D13"/>
    <mergeCell ref="C14:D14"/>
    <mergeCell ref="C15:D15"/>
    <mergeCell ref="B16:D16"/>
    <mergeCell ref="B17:K17"/>
    <mergeCell ref="Q18:R18"/>
    <mergeCell ref="B19:D21"/>
    <mergeCell ref="E19:K19"/>
    <mergeCell ref="L19:R19"/>
    <mergeCell ref="E20:E21"/>
    <mergeCell ref="F20:F21"/>
    <mergeCell ref="G20:J20"/>
    <mergeCell ref="K20:K21"/>
    <mergeCell ref="L20:L21"/>
    <mergeCell ref="M20:M21"/>
    <mergeCell ref="J18:K18"/>
    <mergeCell ref="N20:Q20"/>
    <mergeCell ref="R20:R21"/>
    <mergeCell ref="B22:D22"/>
    <mergeCell ref="B23:B30"/>
    <mergeCell ref="C23:D23"/>
    <mergeCell ref="C24:D24"/>
    <mergeCell ref="C25:D25"/>
    <mergeCell ref="C26:D26"/>
    <mergeCell ref="C27:D27"/>
    <mergeCell ref="C28:D28"/>
    <mergeCell ref="M35:M36"/>
    <mergeCell ref="N35:Q35"/>
    <mergeCell ref="C29:D29"/>
    <mergeCell ref="C30:D30"/>
    <mergeCell ref="B31:D31"/>
    <mergeCell ref="B32:K32"/>
    <mergeCell ref="J33:K33"/>
    <mergeCell ref="Q33:R33"/>
    <mergeCell ref="E35:E36"/>
    <mergeCell ref="F35:F36"/>
    <mergeCell ref="G35:J35"/>
    <mergeCell ref="K35:K36"/>
    <mergeCell ref="L35:L36"/>
    <mergeCell ref="C45:D45"/>
    <mergeCell ref="B46:D46"/>
    <mergeCell ref="B47:R47"/>
    <mergeCell ref="R35:R36"/>
    <mergeCell ref="B37:D37"/>
    <mergeCell ref="B38:B45"/>
    <mergeCell ref="C38:D38"/>
    <mergeCell ref="C39:D39"/>
    <mergeCell ref="C40:D40"/>
    <mergeCell ref="C41:D41"/>
    <mergeCell ref="C42:D42"/>
    <mergeCell ref="C43:D43"/>
    <mergeCell ref="C44:D44"/>
    <mergeCell ref="B34:D36"/>
    <mergeCell ref="E34:K34"/>
    <mergeCell ref="L34:R34"/>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351</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'9茅ヶ崎市総括表'!D22</f>
        <v>2473</v>
      </c>
      <c r="F7" s="9">
        <f>'9茅ヶ崎市総括表'!D19</f>
        <v>3039.9999999999995</v>
      </c>
      <c r="G7" s="281">
        <f>'9茅ヶ崎市総括表'!D16</f>
        <v>335</v>
      </c>
      <c r="H7" s="280">
        <f>'9茅ヶ崎市総括表'!D17</f>
        <v>1052</v>
      </c>
      <c r="I7" s="10">
        <f>'9茅ヶ崎市総括表'!D18</f>
        <v>1052</v>
      </c>
      <c r="J7" s="11">
        <f>G7+H7+I7</f>
        <v>2439</v>
      </c>
      <c r="K7" s="12">
        <f>'9茅ヶ崎市総括表'!D23</f>
        <v>7952</v>
      </c>
      <c r="L7" s="8">
        <f>'9茅ヶ崎市総括表'!$E$22</f>
        <v>2236</v>
      </c>
      <c r="M7" s="9">
        <f>'9茅ヶ崎市総括表'!$E$19</f>
        <v>3128.9999999999995</v>
      </c>
      <c r="N7" s="281">
        <f>'9茅ヶ崎市総括表'!$E$16</f>
        <v>345</v>
      </c>
      <c r="O7" s="280">
        <f>'9茅ヶ崎市総括表'!$E$17</f>
        <v>1109.25</v>
      </c>
      <c r="P7" s="10">
        <f>'9茅ヶ崎市総括表'!$E$18</f>
        <v>1065.75</v>
      </c>
      <c r="Q7" s="11">
        <f>N7+O7+P7</f>
        <v>2520</v>
      </c>
      <c r="R7" s="12">
        <f>'9茅ヶ崎市総括表'!$E$23</f>
        <v>7885</v>
      </c>
      <c r="U7" s="41"/>
    </row>
    <row r="8" spans="1:23" ht="27" customHeight="1">
      <c r="B8" s="641" t="s">
        <v>14</v>
      </c>
      <c r="C8" s="645" t="s">
        <v>11</v>
      </c>
      <c r="D8" s="646"/>
      <c r="E8" s="13">
        <f>'9茅ヶ崎市'!$C$12</f>
        <v>1635</v>
      </c>
      <c r="F8" s="14">
        <f>'9茅ヶ崎市'!$D$12</f>
        <v>2661</v>
      </c>
      <c r="G8" s="15">
        <f>'9茅ヶ崎市'!$E$12</f>
        <v>297</v>
      </c>
      <c r="H8" s="49">
        <f>'9茅ヶ崎市'!$F$12</f>
        <v>875</v>
      </c>
      <c r="I8" s="16">
        <f>'9茅ヶ崎市'!$G$12</f>
        <v>835</v>
      </c>
      <c r="J8" s="17">
        <f>G8+H8+I8</f>
        <v>2007</v>
      </c>
      <c r="K8" s="18">
        <f>'9茅ヶ崎市'!$H$12</f>
        <v>6303</v>
      </c>
      <c r="L8" s="13">
        <f>'9茅ヶ崎市'!$I$12</f>
        <v>1635</v>
      </c>
      <c r="M8" s="14">
        <f>'9茅ヶ崎市'!$J$12</f>
        <v>2724</v>
      </c>
      <c r="N8" s="15">
        <f>'9茅ヶ崎市'!$K$12</f>
        <v>297</v>
      </c>
      <c r="O8" s="49">
        <f>'9茅ヶ崎市'!$L$12</f>
        <v>904</v>
      </c>
      <c r="P8" s="16">
        <f>'9茅ヶ崎市'!$M$12</f>
        <v>804</v>
      </c>
      <c r="Q8" s="17">
        <f>N8+O8+P8</f>
        <v>2005</v>
      </c>
      <c r="R8" s="18">
        <f>'9茅ヶ崎市'!$N$12</f>
        <v>6364</v>
      </c>
    </row>
    <row r="9" spans="1:23" ht="27" customHeight="1">
      <c r="B9" s="642"/>
      <c r="C9" s="647" t="s">
        <v>16</v>
      </c>
      <c r="D9" s="648"/>
      <c r="E9" s="19">
        <f>'9茅ヶ崎市'!$C$13</f>
        <v>1441</v>
      </c>
      <c r="F9" s="20"/>
      <c r="G9" s="21"/>
      <c r="H9" s="50"/>
      <c r="I9" s="22"/>
      <c r="J9" s="20"/>
      <c r="K9" s="23">
        <f>'9茅ヶ崎市'!$H$13</f>
        <v>1441</v>
      </c>
      <c r="L9" s="19">
        <f>'9茅ヶ崎市'!$I$13</f>
        <v>1381</v>
      </c>
      <c r="M9" s="20"/>
      <c r="N9" s="21"/>
      <c r="O9" s="50"/>
      <c r="P9" s="22"/>
      <c r="Q9" s="20"/>
      <c r="R9" s="23">
        <f>'9茅ヶ崎市'!$N$13</f>
        <v>1381</v>
      </c>
    </row>
    <row r="10" spans="1:23" ht="27" customHeight="1">
      <c r="B10" s="643"/>
      <c r="C10" s="647" t="s">
        <v>12</v>
      </c>
      <c r="D10" s="649"/>
      <c r="E10" s="24"/>
      <c r="F10" s="25">
        <f>'9茅ヶ崎市'!$D$22</f>
        <v>0</v>
      </c>
      <c r="G10" s="26">
        <f>'9茅ヶ崎市'!$E$22</f>
        <v>34</v>
      </c>
      <c r="H10" s="45">
        <f>'9茅ヶ崎市'!$F$22</f>
        <v>148</v>
      </c>
      <c r="I10" s="27">
        <f>'9茅ヶ崎市'!$G$22</f>
        <v>158</v>
      </c>
      <c r="J10" s="28">
        <f>G10+H10+I10</f>
        <v>340</v>
      </c>
      <c r="K10" s="23">
        <f>'9茅ヶ崎市'!$H$22</f>
        <v>340</v>
      </c>
      <c r="L10" s="24"/>
      <c r="M10" s="25">
        <f>'9茅ヶ崎市'!$J$22</f>
        <v>0</v>
      </c>
      <c r="N10" s="26">
        <f>'9茅ヶ崎市'!$K$22</f>
        <v>35</v>
      </c>
      <c r="O10" s="45">
        <f>'9茅ヶ崎市'!$L$22</f>
        <v>175</v>
      </c>
      <c r="P10" s="27">
        <f>'9茅ヶ崎市'!$M$22</f>
        <v>187</v>
      </c>
      <c r="Q10" s="28">
        <f>N10+O10+P10</f>
        <v>397</v>
      </c>
      <c r="R10" s="23">
        <f>'9茅ヶ崎市'!$N$22</f>
        <v>397</v>
      </c>
    </row>
    <row r="11" spans="1:23" ht="27" customHeight="1">
      <c r="B11" s="643"/>
      <c r="C11" s="647" t="s">
        <v>13</v>
      </c>
      <c r="D11" s="648"/>
      <c r="E11" s="29"/>
      <c r="F11" s="25">
        <f>'9茅ヶ崎市'!$D$23</f>
        <v>0</v>
      </c>
      <c r="G11" s="26">
        <f>'9茅ヶ崎市'!$E$23</f>
        <v>0</v>
      </c>
      <c r="H11" s="45">
        <f>'9茅ヶ崎市'!$F$23</f>
        <v>0</v>
      </c>
      <c r="I11" s="27">
        <f>'9茅ヶ崎市'!$G$23</f>
        <v>0</v>
      </c>
      <c r="J11" s="28">
        <f>G11+H11+I11</f>
        <v>0</v>
      </c>
      <c r="K11" s="23">
        <f>'9茅ヶ崎市'!$H$23</f>
        <v>0</v>
      </c>
      <c r="L11" s="29"/>
      <c r="M11" s="25">
        <f>'9茅ヶ崎市'!$J$23</f>
        <v>0</v>
      </c>
      <c r="N11" s="26">
        <f>'9茅ヶ崎市'!$K$23</f>
        <v>0</v>
      </c>
      <c r="O11" s="45">
        <f>'9茅ヶ崎市'!$L$23</f>
        <v>0</v>
      </c>
      <c r="P11" s="27">
        <f>'9茅ヶ崎市'!$M$23</f>
        <v>0</v>
      </c>
      <c r="Q11" s="28">
        <f>N11+O11+P11</f>
        <v>0</v>
      </c>
      <c r="R11" s="23">
        <f>'9茅ヶ崎市'!$N$23</f>
        <v>0</v>
      </c>
    </row>
    <row r="12" spans="1:23" ht="27" customHeight="1">
      <c r="B12" s="643"/>
      <c r="C12" s="647" t="s">
        <v>17</v>
      </c>
      <c r="D12" s="648"/>
      <c r="E12" s="29"/>
      <c r="F12" s="25">
        <f>'9茅ヶ崎市'!$D$24</f>
        <v>583</v>
      </c>
      <c r="G12" s="21"/>
      <c r="H12" s="50"/>
      <c r="I12" s="22"/>
      <c r="J12" s="30"/>
      <c r="K12" s="23">
        <f>'9茅ヶ崎市'!$H$24</f>
        <v>583</v>
      </c>
      <c r="L12" s="29"/>
      <c r="M12" s="25">
        <f>'9茅ヶ崎市'!$J$24</f>
        <v>600</v>
      </c>
      <c r="N12" s="21"/>
      <c r="O12" s="50"/>
      <c r="P12" s="22"/>
      <c r="Q12" s="30"/>
      <c r="R12" s="23">
        <f>'9茅ヶ崎市'!$N$24</f>
        <v>600</v>
      </c>
    </row>
    <row r="13" spans="1:23" ht="27" customHeight="1">
      <c r="B13" s="643"/>
      <c r="C13" s="647" t="s">
        <v>18</v>
      </c>
      <c r="D13" s="650"/>
      <c r="E13" s="29"/>
      <c r="F13" s="25">
        <f>'9茅ヶ崎市'!$D$25</f>
        <v>30</v>
      </c>
      <c r="G13" s="26">
        <f>'9茅ヶ崎市'!$E$25</f>
        <v>13</v>
      </c>
      <c r="H13" s="45">
        <f>'9茅ヶ崎市'!$F$25</f>
        <v>31</v>
      </c>
      <c r="I13" s="27">
        <f>'9茅ヶ崎市'!$G$25</f>
        <v>27</v>
      </c>
      <c r="J13" s="28">
        <f>G13+H13+I13</f>
        <v>71</v>
      </c>
      <c r="K13" s="23">
        <f>'9茅ヶ崎市'!$H$25</f>
        <v>101</v>
      </c>
      <c r="L13" s="29"/>
      <c r="M13" s="25">
        <f>'9茅ヶ崎市'!$J$25</f>
        <v>30</v>
      </c>
      <c r="N13" s="26">
        <f>'9茅ヶ崎市'!$K$25</f>
        <v>13</v>
      </c>
      <c r="O13" s="45">
        <f>'9茅ヶ崎市'!$L$25</f>
        <v>31</v>
      </c>
      <c r="P13" s="27">
        <f>'9茅ヶ崎市'!$M$25</f>
        <v>27</v>
      </c>
      <c r="Q13" s="28">
        <f>N13+O13+P13</f>
        <v>71</v>
      </c>
      <c r="R13" s="23">
        <f>'9茅ヶ崎市'!$N$25</f>
        <v>101</v>
      </c>
    </row>
    <row r="14" spans="1:23" ht="27" customHeight="1">
      <c r="B14" s="643"/>
      <c r="C14" s="647" t="s">
        <v>19</v>
      </c>
      <c r="D14" s="648"/>
      <c r="E14" s="29"/>
      <c r="F14" s="20"/>
      <c r="G14" s="26">
        <f>'9茅ヶ崎市'!$E$26</f>
        <v>0</v>
      </c>
      <c r="H14" s="45">
        <f>'9茅ヶ崎市'!$F$26</f>
        <v>0</v>
      </c>
      <c r="I14" s="27">
        <f>'9茅ヶ崎市'!$G$26</f>
        <v>60</v>
      </c>
      <c r="J14" s="28">
        <f>G14+H14+I14</f>
        <v>60</v>
      </c>
      <c r="K14" s="23">
        <f>'9茅ヶ崎市'!$H$26</f>
        <v>60</v>
      </c>
      <c r="L14" s="29"/>
      <c r="M14" s="20"/>
      <c r="N14" s="26">
        <f>'9茅ヶ崎市'!$K$26</f>
        <v>0</v>
      </c>
      <c r="O14" s="45">
        <f>'9茅ヶ崎市'!$L$26</f>
        <v>0</v>
      </c>
      <c r="P14" s="27">
        <f>'9茅ヶ崎市'!$M$26</f>
        <v>60</v>
      </c>
      <c r="Q14" s="28">
        <f>N14+O14+P14</f>
        <v>60</v>
      </c>
      <c r="R14" s="23">
        <f>'9茅ヶ崎市'!$N$26</f>
        <v>60</v>
      </c>
    </row>
    <row r="15" spans="1:23" ht="27" customHeight="1" thickBot="1">
      <c r="B15" s="644"/>
      <c r="C15" s="630" t="s">
        <v>6</v>
      </c>
      <c r="D15" s="630"/>
      <c r="E15" s="19">
        <f>'9茅ヶ崎市'!$C$27</f>
        <v>3076</v>
      </c>
      <c r="F15" s="31">
        <f>'9茅ヶ崎市'!$D$27</f>
        <v>3274</v>
      </c>
      <c r="G15" s="32">
        <f>'9茅ヶ崎市'!$E$27</f>
        <v>344</v>
      </c>
      <c r="H15" s="51">
        <f>'9茅ヶ崎市'!$F$27</f>
        <v>1054</v>
      </c>
      <c r="I15" s="33">
        <f>'9茅ヶ崎市'!$G$27</f>
        <v>1080</v>
      </c>
      <c r="J15" s="31">
        <f>G15+H15+I15</f>
        <v>2478</v>
      </c>
      <c r="K15" s="34">
        <f>'9茅ヶ崎市'!$H$27</f>
        <v>8828</v>
      </c>
      <c r="L15" s="19">
        <f>'9茅ヶ崎市'!$I$27</f>
        <v>3016</v>
      </c>
      <c r="M15" s="31">
        <f>'9茅ヶ崎市'!$J$27</f>
        <v>3354</v>
      </c>
      <c r="N15" s="32">
        <f>'9茅ヶ崎市'!$K$27</f>
        <v>345</v>
      </c>
      <c r="O15" s="51">
        <f>'9茅ヶ崎市'!$L$27</f>
        <v>1110</v>
      </c>
      <c r="P15" s="33">
        <f>'9茅ヶ崎市'!$M$27</f>
        <v>1078</v>
      </c>
      <c r="Q15" s="31">
        <f>N15+O15+P15</f>
        <v>2533</v>
      </c>
      <c r="R15" s="34">
        <f>'9茅ヶ崎市'!$N$27</f>
        <v>8903</v>
      </c>
    </row>
    <row r="16" spans="1:23" ht="27" customHeight="1" thickBot="1">
      <c r="B16" s="631" t="s">
        <v>7</v>
      </c>
      <c r="C16" s="632"/>
      <c r="D16" s="633"/>
      <c r="E16" s="35">
        <f>E15-E7</f>
        <v>603</v>
      </c>
      <c r="F16" s="37">
        <f t="shared" ref="F16:K16" si="0">F15-F7</f>
        <v>234.00000000000045</v>
      </c>
      <c r="G16" s="36">
        <f t="shared" si="0"/>
        <v>9</v>
      </c>
      <c r="H16" s="52">
        <f t="shared" si="0"/>
        <v>2</v>
      </c>
      <c r="I16" s="37">
        <f t="shared" si="0"/>
        <v>28</v>
      </c>
      <c r="J16" s="38">
        <f t="shared" si="0"/>
        <v>39</v>
      </c>
      <c r="K16" s="39">
        <f t="shared" si="0"/>
        <v>876</v>
      </c>
      <c r="L16" s="35">
        <f>L15-L7</f>
        <v>780</v>
      </c>
      <c r="M16" s="37">
        <f>M15-M7</f>
        <v>225.00000000000045</v>
      </c>
      <c r="N16" s="36">
        <f t="shared" ref="N16:R16" si="1">N15-N7</f>
        <v>0</v>
      </c>
      <c r="O16" s="52">
        <f t="shared" si="1"/>
        <v>0.75</v>
      </c>
      <c r="P16" s="37">
        <f t="shared" si="1"/>
        <v>12.25</v>
      </c>
      <c r="Q16" s="38">
        <f t="shared" si="1"/>
        <v>13</v>
      </c>
      <c r="R16" s="39">
        <f t="shared" si="1"/>
        <v>1018</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'9茅ヶ崎市総括表'!$F$22</f>
        <v>1999</v>
      </c>
      <c r="F22" s="9">
        <f>'9茅ヶ崎市総括表'!$F$19</f>
        <v>3218</v>
      </c>
      <c r="G22" s="281">
        <f>'9茅ヶ崎市総括表'!$F$16</f>
        <v>355</v>
      </c>
      <c r="H22" s="280">
        <f>'9茅ヶ崎市総括表'!$F$17</f>
        <v>1145.46</v>
      </c>
      <c r="I22" s="10">
        <f>'9茅ヶ崎市総括表'!$F$18</f>
        <v>1100.54</v>
      </c>
      <c r="J22" s="11">
        <f>G22+H22+I22</f>
        <v>2601</v>
      </c>
      <c r="K22" s="12">
        <f>'9茅ヶ崎市総括表'!$F$23</f>
        <v>7818</v>
      </c>
      <c r="L22" s="8">
        <f>'9茅ヶ崎市総括表'!$G$22</f>
        <v>1762</v>
      </c>
      <c r="M22" s="9">
        <f>'9茅ヶ崎市総括表'!$G$19</f>
        <v>3307.0000000000005</v>
      </c>
      <c r="N22" s="281">
        <f>'9茅ヶ崎市総括表'!$G$16</f>
        <v>365</v>
      </c>
      <c r="O22" s="280">
        <f>'9茅ヶ崎市総括表'!$G$17</f>
        <v>1204.8399999999999</v>
      </c>
      <c r="P22" s="10">
        <f>'9茅ヶ崎市総括表'!$G$18</f>
        <v>1112.1600000000001</v>
      </c>
      <c r="Q22" s="11">
        <f>N22+O22+P22</f>
        <v>2682</v>
      </c>
      <c r="R22" s="12">
        <f>'9茅ヶ崎市総括表'!$G$23</f>
        <v>7751</v>
      </c>
    </row>
    <row r="23" spans="2:23" ht="27.75" customHeight="1">
      <c r="B23" s="641" t="s">
        <v>14</v>
      </c>
      <c r="C23" s="645" t="s">
        <v>11</v>
      </c>
      <c r="D23" s="646"/>
      <c r="E23" s="13">
        <f>'9茅ヶ崎市'!$O$12</f>
        <v>1590</v>
      </c>
      <c r="F23" s="14">
        <f>'9茅ヶ崎市'!$P$12</f>
        <v>2830</v>
      </c>
      <c r="G23" s="15">
        <f>'9茅ヶ崎市'!$Q$12</f>
        <v>307</v>
      </c>
      <c r="H23" s="49">
        <f>'9茅ヶ崎市'!$R$12</f>
        <v>931</v>
      </c>
      <c r="I23" s="16">
        <f>'9茅ヶ崎市'!$S$12</f>
        <v>821</v>
      </c>
      <c r="J23" s="17">
        <f>G23+H23+I23</f>
        <v>2059</v>
      </c>
      <c r="K23" s="18">
        <f>'9茅ヶ崎市'!$T$12</f>
        <v>6479</v>
      </c>
      <c r="L23" s="13">
        <f>'9茅ヶ崎市'!$U$12</f>
        <v>1544</v>
      </c>
      <c r="M23" s="14">
        <f>'9茅ヶ崎市'!$V$12</f>
        <v>2936</v>
      </c>
      <c r="N23" s="15">
        <f>'9茅ヶ崎市'!$W$12</f>
        <v>317</v>
      </c>
      <c r="O23" s="49">
        <f>'9茅ヶ崎市'!$X$12</f>
        <v>962</v>
      </c>
      <c r="P23" s="16">
        <f>'9茅ヶ崎市'!$Y$12</f>
        <v>834</v>
      </c>
      <c r="Q23" s="17">
        <f>N23+O23+P23</f>
        <v>2113</v>
      </c>
      <c r="R23" s="18">
        <f>'9茅ヶ崎市'!$Z$12</f>
        <v>6593</v>
      </c>
    </row>
    <row r="24" spans="2:23" ht="27.75" customHeight="1">
      <c r="B24" s="642"/>
      <c r="C24" s="647" t="s">
        <v>16</v>
      </c>
      <c r="D24" s="648"/>
      <c r="E24" s="19">
        <f>'9茅ヶ崎市'!$O$13</f>
        <v>1381</v>
      </c>
      <c r="F24" s="20"/>
      <c r="G24" s="21"/>
      <c r="H24" s="50"/>
      <c r="I24" s="22"/>
      <c r="J24" s="20"/>
      <c r="K24" s="23">
        <f>'9茅ヶ崎市'!$T$13</f>
        <v>1381</v>
      </c>
      <c r="L24" s="19">
        <f>'9茅ヶ崎市'!$U$13</f>
        <v>1381</v>
      </c>
      <c r="M24" s="20"/>
      <c r="N24" s="21"/>
      <c r="O24" s="50"/>
      <c r="P24" s="22"/>
      <c r="Q24" s="20"/>
      <c r="R24" s="23">
        <f>'9茅ヶ崎市'!$Z$13</f>
        <v>1381</v>
      </c>
    </row>
    <row r="25" spans="2:23" ht="27.75" customHeight="1">
      <c r="B25" s="643"/>
      <c r="C25" s="647" t="s">
        <v>12</v>
      </c>
      <c r="D25" s="649"/>
      <c r="E25" s="24"/>
      <c r="F25" s="25">
        <f>'9茅ヶ崎市'!$P$22</f>
        <v>0</v>
      </c>
      <c r="G25" s="26">
        <f>'9茅ヶ崎市'!$Q$22</f>
        <v>35</v>
      </c>
      <c r="H25" s="45">
        <f>'9茅ヶ崎市'!$R$22</f>
        <v>184</v>
      </c>
      <c r="I25" s="27">
        <f>'9茅ヶ崎市'!$S$22</f>
        <v>197</v>
      </c>
      <c r="J25" s="28">
        <f>G25+H25+I25</f>
        <v>416</v>
      </c>
      <c r="K25" s="23">
        <f>'9茅ヶ崎市'!$T$22</f>
        <v>416</v>
      </c>
      <c r="L25" s="24"/>
      <c r="M25" s="25">
        <f>'9茅ヶ崎市'!$V$22</f>
        <v>0</v>
      </c>
      <c r="N25" s="26">
        <f>'9茅ヶ崎市'!$W$22</f>
        <v>35</v>
      </c>
      <c r="O25" s="45">
        <f>'9茅ヶ崎市'!$X$22</f>
        <v>212</v>
      </c>
      <c r="P25" s="27">
        <f>'9茅ヶ崎市'!$Y$22</f>
        <v>226</v>
      </c>
      <c r="Q25" s="28">
        <f>N25+O25+P25</f>
        <v>473</v>
      </c>
      <c r="R25" s="23">
        <f>'9茅ヶ崎市'!$Z$22</f>
        <v>473</v>
      </c>
    </row>
    <row r="26" spans="2:23" ht="27.75" customHeight="1">
      <c r="B26" s="643"/>
      <c r="C26" s="647" t="s">
        <v>13</v>
      </c>
      <c r="D26" s="648"/>
      <c r="E26" s="29"/>
      <c r="F26" s="25">
        <f>'9茅ヶ崎市'!$P$23</f>
        <v>0</v>
      </c>
      <c r="G26" s="26">
        <f>'9茅ヶ崎市'!$Q$23</f>
        <v>0</v>
      </c>
      <c r="H26" s="45">
        <f>'9茅ヶ崎市'!$R$23</f>
        <v>0</v>
      </c>
      <c r="I26" s="27">
        <f>'9茅ヶ崎市'!$S$23</f>
        <v>0</v>
      </c>
      <c r="J26" s="28">
        <f>G26+H26+I26</f>
        <v>0</v>
      </c>
      <c r="K26" s="23">
        <f>'9茅ヶ崎市'!$T$23</f>
        <v>0</v>
      </c>
      <c r="L26" s="29"/>
      <c r="M26" s="25">
        <f>'9茅ヶ崎市'!$V$23</f>
        <v>0</v>
      </c>
      <c r="N26" s="26">
        <f>'9茅ヶ崎市'!$W$23</f>
        <v>0</v>
      </c>
      <c r="O26" s="45">
        <f>'9茅ヶ崎市'!$X$23</f>
        <v>0</v>
      </c>
      <c r="P26" s="27">
        <f>'9茅ヶ崎市'!$Y$23</f>
        <v>0</v>
      </c>
      <c r="Q26" s="28">
        <f>N26+O26+P26</f>
        <v>0</v>
      </c>
      <c r="R26" s="23">
        <f>'9茅ヶ崎市'!$Z$23</f>
        <v>0</v>
      </c>
    </row>
    <row r="27" spans="2:23" ht="27.75" customHeight="1">
      <c r="B27" s="643"/>
      <c r="C27" s="647" t="s">
        <v>17</v>
      </c>
      <c r="D27" s="648"/>
      <c r="E27" s="29"/>
      <c r="F27" s="25">
        <f>'9茅ヶ崎市'!$P$24</f>
        <v>615</v>
      </c>
      <c r="G27" s="21"/>
      <c r="H27" s="50"/>
      <c r="I27" s="22"/>
      <c r="J27" s="30"/>
      <c r="K27" s="23">
        <f>'9茅ヶ崎市'!$T$24</f>
        <v>615</v>
      </c>
      <c r="L27" s="29"/>
      <c r="M27" s="25">
        <f>'9茅ヶ崎市'!$V$24</f>
        <v>636</v>
      </c>
      <c r="N27" s="21"/>
      <c r="O27" s="50"/>
      <c r="P27" s="22"/>
      <c r="Q27" s="30"/>
      <c r="R27" s="23">
        <f>'9茅ヶ崎市'!$Z$24</f>
        <v>636</v>
      </c>
    </row>
    <row r="28" spans="2:23" ht="27.75" customHeight="1">
      <c r="B28" s="643"/>
      <c r="C28" s="647" t="s">
        <v>18</v>
      </c>
      <c r="D28" s="650"/>
      <c r="E28" s="29"/>
      <c r="F28" s="25">
        <f>'9茅ヶ崎市'!$P$25</f>
        <v>30</v>
      </c>
      <c r="G28" s="26">
        <f>'9茅ヶ崎市'!$Q$25</f>
        <v>13</v>
      </c>
      <c r="H28" s="45">
        <f>'9茅ヶ崎市'!$R$25</f>
        <v>31</v>
      </c>
      <c r="I28" s="27">
        <f>'9茅ヶ崎市'!$S$25</f>
        <v>27</v>
      </c>
      <c r="J28" s="28">
        <f>G28+H28+I28</f>
        <v>71</v>
      </c>
      <c r="K28" s="23">
        <f>'9茅ヶ崎市'!$T$25</f>
        <v>101</v>
      </c>
      <c r="L28" s="29"/>
      <c r="M28" s="25">
        <f>'9茅ヶ崎市'!$V$25</f>
        <v>30</v>
      </c>
      <c r="N28" s="26">
        <f>'9茅ヶ崎市'!$W$25</f>
        <v>13</v>
      </c>
      <c r="O28" s="45">
        <f>'9茅ヶ崎市'!$X$25</f>
        <v>31</v>
      </c>
      <c r="P28" s="27">
        <f>'9茅ヶ崎市'!$Y$25</f>
        <v>27</v>
      </c>
      <c r="Q28" s="28">
        <f>N28+O28+P28</f>
        <v>71</v>
      </c>
      <c r="R28" s="23">
        <f>'9茅ヶ崎市'!$Z$25</f>
        <v>101</v>
      </c>
    </row>
    <row r="29" spans="2:23" ht="27.75" customHeight="1">
      <c r="B29" s="643"/>
      <c r="C29" s="647" t="s">
        <v>19</v>
      </c>
      <c r="D29" s="648"/>
      <c r="E29" s="29"/>
      <c r="F29" s="20"/>
      <c r="G29" s="26">
        <f>'9茅ヶ崎市'!$Q$26</f>
        <v>0</v>
      </c>
      <c r="H29" s="45">
        <f>'9茅ヶ崎市'!$R$26</f>
        <v>0</v>
      </c>
      <c r="I29" s="27">
        <f>'9茅ヶ崎市'!$S$26</f>
        <v>60</v>
      </c>
      <c r="J29" s="28">
        <f>G29+H29+I29</f>
        <v>60</v>
      </c>
      <c r="K29" s="23">
        <f>'9茅ヶ崎市'!$T$26</f>
        <v>60</v>
      </c>
      <c r="L29" s="29"/>
      <c r="M29" s="20"/>
      <c r="N29" s="26">
        <f>'9茅ヶ崎市'!$W$26</f>
        <v>0</v>
      </c>
      <c r="O29" s="45">
        <f>'9茅ヶ崎市'!$X$26</f>
        <v>0</v>
      </c>
      <c r="P29" s="27">
        <f>'9茅ヶ崎市'!$Y$26</f>
        <v>60</v>
      </c>
      <c r="Q29" s="28">
        <f>N29+O29+P29</f>
        <v>60</v>
      </c>
      <c r="R29" s="23">
        <f>'9茅ヶ崎市'!$Z$26</f>
        <v>60</v>
      </c>
    </row>
    <row r="30" spans="2:23" ht="27.75" customHeight="1" thickBot="1">
      <c r="B30" s="644"/>
      <c r="C30" s="630" t="s">
        <v>6</v>
      </c>
      <c r="D30" s="630"/>
      <c r="E30" s="19">
        <f>'9茅ヶ崎市'!$O$27</f>
        <v>2971</v>
      </c>
      <c r="F30" s="31">
        <f>'9茅ヶ崎市'!$P$27</f>
        <v>3475</v>
      </c>
      <c r="G30" s="32">
        <f>'9茅ヶ崎市'!$Q$27</f>
        <v>355</v>
      </c>
      <c r="H30" s="51">
        <f>'9茅ヶ崎市'!$R$27</f>
        <v>1146</v>
      </c>
      <c r="I30" s="33">
        <f>'9茅ヶ崎市'!$S$27</f>
        <v>1105</v>
      </c>
      <c r="J30" s="31">
        <f>G30+H30+I30</f>
        <v>2606</v>
      </c>
      <c r="K30" s="34">
        <f>'9茅ヶ崎市'!$T$27</f>
        <v>9052</v>
      </c>
      <c r="L30" s="19">
        <f>'9茅ヶ崎市'!$U$27</f>
        <v>2925</v>
      </c>
      <c r="M30" s="31">
        <f>'9茅ヶ崎市'!$V$27</f>
        <v>3602</v>
      </c>
      <c r="N30" s="32">
        <f>'9茅ヶ崎市'!$W$27</f>
        <v>365</v>
      </c>
      <c r="O30" s="51">
        <f>'9茅ヶ崎市'!$X$27</f>
        <v>1205</v>
      </c>
      <c r="P30" s="33">
        <f>'9茅ヶ崎市'!$Y$27</f>
        <v>1147</v>
      </c>
      <c r="Q30" s="31">
        <f>N30+O30+P30</f>
        <v>2717</v>
      </c>
      <c r="R30" s="34">
        <f>'9茅ヶ崎市'!$Z$27</f>
        <v>9244</v>
      </c>
    </row>
    <row r="31" spans="2:23" ht="27.75" customHeight="1" thickBot="1">
      <c r="B31" s="631" t="s">
        <v>7</v>
      </c>
      <c r="C31" s="632"/>
      <c r="D31" s="633"/>
      <c r="E31" s="35">
        <f>E30-E22</f>
        <v>972</v>
      </c>
      <c r="F31" s="37">
        <f t="shared" ref="F31:K31" si="2">F30-F22</f>
        <v>257</v>
      </c>
      <c r="G31" s="36">
        <f t="shared" si="2"/>
        <v>0</v>
      </c>
      <c r="H31" s="52">
        <f t="shared" si="2"/>
        <v>0.53999999999996362</v>
      </c>
      <c r="I31" s="37">
        <f t="shared" si="2"/>
        <v>4.4600000000000364</v>
      </c>
      <c r="J31" s="38">
        <f t="shared" si="2"/>
        <v>5</v>
      </c>
      <c r="K31" s="39">
        <f t="shared" si="2"/>
        <v>1234</v>
      </c>
      <c r="L31" s="35">
        <f>L30-L22</f>
        <v>1163</v>
      </c>
      <c r="M31" s="37">
        <f t="shared" ref="M31:R31" si="3">M30-M22</f>
        <v>294.99999999999955</v>
      </c>
      <c r="N31" s="36">
        <f t="shared" si="3"/>
        <v>0</v>
      </c>
      <c r="O31" s="52">
        <f t="shared" si="3"/>
        <v>0.16000000000008185</v>
      </c>
      <c r="P31" s="37">
        <f t="shared" si="3"/>
        <v>34.839999999999918</v>
      </c>
      <c r="Q31" s="38">
        <f t="shared" si="3"/>
        <v>35</v>
      </c>
      <c r="R31" s="39">
        <f t="shared" si="3"/>
        <v>1493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'9茅ヶ崎市総括表'!$H$22</f>
        <v>1525</v>
      </c>
      <c r="F37" s="9">
        <f>'9茅ヶ崎市総括表'!$H$19</f>
        <v>3395.7119644005957</v>
      </c>
      <c r="G37" s="281">
        <f>'9茅ヶ崎市総括表'!$H$16</f>
        <v>375</v>
      </c>
      <c r="H37" s="280">
        <f>'9茅ヶ崎市総括表'!$H$17</f>
        <v>1265.6400000000001</v>
      </c>
      <c r="I37" s="10">
        <f>'9茅ヶ崎市総括表'!$H$18</f>
        <v>1122.3599999999999</v>
      </c>
      <c r="J37" s="11">
        <f>G37+H37+I37</f>
        <v>2763</v>
      </c>
      <c r="K37" s="12">
        <f>'9茅ヶ崎市総括表'!$H$23</f>
        <v>7683.7119644005961</v>
      </c>
      <c r="L37" s="60">
        <f>E37-E7</f>
        <v>-948</v>
      </c>
      <c r="M37" s="53">
        <f t="shared" ref="M37:R37" si="4">F37-F7</f>
        <v>355.71196440059612</v>
      </c>
      <c r="N37" s="71">
        <f t="shared" si="4"/>
        <v>40</v>
      </c>
      <c r="O37" s="78">
        <f t="shared" si="4"/>
        <v>213.6400000000001</v>
      </c>
      <c r="P37" s="77">
        <f t="shared" si="4"/>
        <v>70.3599999999999</v>
      </c>
      <c r="Q37" s="53">
        <f t="shared" si="4"/>
        <v>324</v>
      </c>
      <c r="R37" s="61">
        <f t="shared" si="4"/>
        <v>-268.28803559940388</v>
      </c>
    </row>
    <row r="38" spans="2:23" ht="27.75" customHeight="1">
      <c r="B38" s="641" t="s">
        <v>14</v>
      </c>
      <c r="C38" s="645" t="s">
        <v>11</v>
      </c>
      <c r="D38" s="646"/>
      <c r="E38" s="13">
        <f>'9茅ヶ崎市'!$AA$12</f>
        <v>1524</v>
      </c>
      <c r="F38" s="14">
        <f>'9茅ヶ崎市'!$AB$12</f>
        <v>2987</v>
      </c>
      <c r="G38" s="15">
        <f>'9茅ヶ崎市'!$AC$12</f>
        <v>327</v>
      </c>
      <c r="H38" s="49">
        <f>'9茅ヶ崎市'!$AD$12</f>
        <v>1007</v>
      </c>
      <c r="I38" s="16">
        <f>'9茅ヶ崎市'!$AE$12</f>
        <v>828</v>
      </c>
      <c r="J38" s="17">
        <f>G38+H38+I38</f>
        <v>2162</v>
      </c>
      <c r="K38" s="18">
        <f>'9茅ヶ崎市'!$AF$12</f>
        <v>6673</v>
      </c>
      <c r="L38" s="63">
        <f t="shared" ref="L38:R46" si="5">E38-E8</f>
        <v>-111</v>
      </c>
      <c r="M38" s="62">
        <f t="shared" si="5"/>
        <v>326</v>
      </c>
      <c r="N38" s="76">
        <f t="shared" si="5"/>
        <v>30</v>
      </c>
      <c r="O38" s="79">
        <f t="shared" si="5"/>
        <v>132</v>
      </c>
      <c r="P38" s="72">
        <f t="shared" si="5"/>
        <v>-7</v>
      </c>
      <c r="Q38" s="62">
        <f t="shared" si="5"/>
        <v>155</v>
      </c>
      <c r="R38" s="64">
        <f t="shared" si="5"/>
        <v>370</v>
      </c>
    </row>
    <row r="39" spans="2:23" ht="27.75" customHeight="1">
      <c r="B39" s="642"/>
      <c r="C39" s="647" t="s">
        <v>16</v>
      </c>
      <c r="D39" s="648"/>
      <c r="E39" s="19">
        <f>'9茅ヶ崎市'!$AA$13</f>
        <v>1381</v>
      </c>
      <c r="F39" s="20"/>
      <c r="G39" s="21"/>
      <c r="H39" s="50"/>
      <c r="I39" s="22"/>
      <c r="J39" s="20"/>
      <c r="K39" s="23">
        <f>'9茅ヶ崎市'!$AF$13</f>
        <v>1381</v>
      </c>
      <c r="L39" s="65">
        <f t="shared" si="5"/>
        <v>-60</v>
      </c>
      <c r="M39" s="56">
        <f t="shared" si="5"/>
        <v>0</v>
      </c>
      <c r="N39" s="55">
        <f t="shared" si="5"/>
        <v>0</v>
      </c>
      <c r="O39" s="80">
        <f t="shared" si="5"/>
        <v>0</v>
      </c>
      <c r="P39" s="73">
        <f t="shared" si="5"/>
        <v>0</v>
      </c>
      <c r="Q39" s="56">
        <f t="shared" si="5"/>
        <v>0</v>
      </c>
      <c r="R39" s="66">
        <f t="shared" si="5"/>
        <v>-60</v>
      </c>
    </row>
    <row r="40" spans="2:23" ht="27.75" customHeight="1">
      <c r="B40" s="643"/>
      <c r="C40" s="647" t="s">
        <v>12</v>
      </c>
      <c r="D40" s="649"/>
      <c r="E40" s="24"/>
      <c r="F40" s="25">
        <f>'9茅ヶ崎市'!$AB$22</f>
        <v>0</v>
      </c>
      <c r="G40" s="26">
        <f>'9茅ヶ崎市'!$AC$22</f>
        <v>35</v>
      </c>
      <c r="H40" s="45">
        <f>'9茅ヶ崎市'!$AD$22</f>
        <v>213</v>
      </c>
      <c r="I40" s="27">
        <f>'9茅ヶ崎市'!$AE$22</f>
        <v>225</v>
      </c>
      <c r="J40" s="28">
        <f>G40+H40+I40</f>
        <v>473</v>
      </c>
      <c r="K40" s="23">
        <f>'9茅ヶ崎市'!$AF$22</f>
        <v>473</v>
      </c>
      <c r="L40" s="65">
        <f t="shared" si="5"/>
        <v>0</v>
      </c>
      <c r="M40" s="56">
        <f t="shared" si="5"/>
        <v>0</v>
      </c>
      <c r="N40" s="55">
        <f t="shared" si="5"/>
        <v>1</v>
      </c>
      <c r="O40" s="80">
        <f t="shared" si="5"/>
        <v>65</v>
      </c>
      <c r="P40" s="73">
        <f t="shared" si="5"/>
        <v>67</v>
      </c>
      <c r="Q40" s="56">
        <f t="shared" si="5"/>
        <v>133</v>
      </c>
      <c r="R40" s="66">
        <f t="shared" si="5"/>
        <v>133</v>
      </c>
    </row>
    <row r="41" spans="2:23" ht="27.75" customHeight="1">
      <c r="B41" s="643"/>
      <c r="C41" s="647" t="s">
        <v>13</v>
      </c>
      <c r="D41" s="648"/>
      <c r="E41" s="29"/>
      <c r="F41" s="25">
        <f>'9茅ヶ崎市'!$AB$23</f>
        <v>0</v>
      </c>
      <c r="G41" s="26">
        <f>'9茅ヶ崎市'!$AC$23</f>
        <v>0</v>
      </c>
      <c r="H41" s="45">
        <f>'9茅ヶ崎市'!$AD$23</f>
        <v>0</v>
      </c>
      <c r="I41" s="27">
        <f>'9茅ヶ崎市'!$AE$23</f>
        <v>0</v>
      </c>
      <c r="J41" s="28">
        <f>G41+H41+I41</f>
        <v>0</v>
      </c>
      <c r="K41" s="23">
        <f>'9茅ヶ崎市'!$AF$23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'9茅ヶ崎市'!$AB$24</f>
        <v>649</v>
      </c>
      <c r="G42" s="21"/>
      <c r="H42" s="50"/>
      <c r="I42" s="22"/>
      <c r="J42" s="30"/>
      <c r="K42" s="23">
        <f>'9茅ヶ崎市'!$AF$24</f>
        <v>649</v>
      </c>
      <c r="L42" s="65">
        <f t="shared" si="5"/>
        <v>0</v>
      </c>
      <c r="M42" s="56">
        <f t="shared" si="5"/>
        <v>66</v>
      </c>
      <c r="N42" s="55">
        <f t="shared" si="5"/>
        <v>0</v>
      </c>
      <c r="O42" s="80">
        <f t="shared" si="5"/>
        <v>0</v>
      </c>
      <c r="P42" s="73">
        <f t="shared" si="5"/>
        <v>0</v>
      </c>
      <c r="Q42" s="56">
        <f t="shared" si="5"/>
        <v>0</v>
      </c>
      <c r="R42" s="66">
        <f t="shared" si="5"/>
        <v>66</v>
      </c>
    </row>
    <row r="43" spans="2:23" ht="27.75" customHeight="1">
      <c r="B43" s="643"/>
      <c r="C43" s="647" t="s">
        <v>18</v>
      </c>
      <c r="D43" s="650"/>
      <c r="E43" s="29"/>
      <c r="F43" s="25">
        <f>'9茅ヶ崎市'!$AB$25</f>
        <v>30</v>
      </c>
      <c r="G43" s="26">
        <f>'9茅ヶ崎市'!$AC$25</f>
        <v>13</v>
      </c>
      <c r="H43" s="45">
        <f>'9茅ヶ崎市'!$AD$25</f>
        <v>46</v>
      </c>
      <c r="I43" s="27">
        <f>'9茅ヶ崎市'!$AE$25</f>
        <v>12</v>
      </c>
      <c r="J43" s="28">
        <f>G43+H43+I43</f>
        <v>71</v>
      </c>
      <c r="K43" s="23">
        <f>'9茅ヶ崎市'!$AF$25</f>
        <v>101</v>
      </c>
      <c r="L43" s="65">
        <f t="shared" si="5"/>
        <v>0</v>
      </c>
      <c r="M43" s="56">
        <f t="shared" si="5"/>
        <v>0</v>
      </c>
      <c r="N43" s="55">
        <f t="shared" si="5"/>
        <v>0</v>
      </c>
      <c r="O43" s="80">
        <f t="shared" si="5"/>
        <v>15</v>
      </c>
      <c r="P43" s="73">
        <f t="shared" si="5"/>
        <v>-15</v>
      </c>
      <c r="Q43" s="56">
        <f t="shared" si="5"/>
        <v>0</v>
      </c>
      <c r="R43" s="66">
        <f t="shared" si="5"/>
        <v>0</v>
      </c>
    </row>
    <row r="44" spans="2:23" ht="27.75" customHeight="1">
      <c r="B44" s="643"/>
      <c r="C44" s="647" t="s">
        <v>19</v>
      </c>
      <c r="D44" s="648"/>
      <c r="E44" s="29"/>
      <c r="F44" s="20"/>
      <c r="G44" s="26">
        <f>'9茅ヶ崎市'!$AC$26</f>
        <v>0</v>
      </c>
      <c r="H44" s="45">
        <f>'9茅ヶ崎市'!$AD$26</f>
        <v>0</v>
      </c>
      <c r="I44" s="27">
        <f>'9茅ヶ崎市'!$AE$26</f>
        <v>60</v>
      </c>
      <c r="J44" s="28">
        <f>G44+H44+I44</f>
        <v>60</v>
      </c>
      <c r="K44" s="23">
        <f>'9茅ヶ崎市'!$AF$26</f>
        <v>60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'9茅ヶ崎市'!$AA$27</f>
        <v>2905</v>
      </c>
      <c r="F45" s="31">
        <f>'9茅ヶ崎市'!$AB$27</f>
        <v>3666</v>
      </c>
      <c r="G45" s="32">
        <f>'9茅ヶ崎市'!$AC$27</f>
        <v>375</v>
      </c>
      <c r="H45" s="51">
        <f>'9茅ヶ崎市'!$AD$27</f>
        <v>1266</v>
      </c>
      <c r="I45" s="33">
        <f>'9茅ヶ崎市'!$AE$27</f>
        <v>1125</v>
      </c>
      <c r="J45" s="31">
        <f>G45+H45+I45</f>
        <v>2766</v>
      </c>
      <c r="K45" s="34">
        <f>'9茅ヶ崎市'!$AF$27</f>
        <v>9337</v>
      </c>
      <c r="L45" s="67">
        <f t="shared" si="5"/>
        <v>-171</v>
      </c>
      <c r="M45" s="58">
        <f t="shared" si="5"/>
        <v>392</v>
      </c>
      <c r="N45" s="57">
        <f t="shared" si="5"/>
        <v>31</v>
      </c>
      <c r="O45" s="81">
        <f t="shared" si="5"/>
        <v>212</v>
      </c>
      <c r="P45" s="74">
        <f t="shared" si="5"/>
        <v>45</v>
      </c>
      <c r="Q45" s="58">
        <f t="shared" si="5"/>
        <v>288</v>
      </c>
      <c r="R45" s="59">
        <f t="shared" si="5"/>
        <v>509</v>
      </c>
    </row>
    <row r="46" spans="2:23" ht="27.75" customHeight="1" thickBot="1">
      <c r="B46" s="631" t="s">
        <v>7</v>
      </c>
      <c r="C46" s="632"/>
      <c r="D46" s="633"/>
      <c r="E46" s="35">
        <f>E45-E37</f>
        <v>1380</v>
      </c>
      <c r="F46" s="37">
        <f t="shared" ref="F46:K46" si="6">F45-F37</f>
        <v>270.28803559940434</v>
      </c>
      <c r="G46" s="36">
        <f t="shared" si="6"/>
        <v>0</v>
      </c>
      <c r="H46" s="52">
        <f t="shared" si="6"/>
        <v>0.35999999999989996</v>
      </c>
      <c r="I46" s="37">
        <f t="shared" si="6"/>
        <v>2.6400000000001</v>
      </c>
      <c r="J46" s="38">
        <f t="shared" si="6"/>
        <v>3</v>
      </c>
      <c r="K46" s="39">
        <f t="shared" si="6"/>
        <v>1653.2880355994039</v>
      </c>
      <c r="L46" s="68">
        <f t="shared" si="5"/>
        <v>777</v>
      </c>
      <c r="M46" s="69">
        <f t="shared" si="5"/>
        <v>36.288035599403884</v>
      </c>
      <c r="N46" s="54">
        <f t="shared" si="5"/>
        <v>-9</v>
      </c>
      <c r="O46" s="82">
        <f t="shared" si="5"/>
        <v>-1.6400000000001</v>
      </c>
      <c r="P46" s="75">
        <f t="shared" si="5"/>
        <v>-25.3599999999999</v>
      </c>
      <c r="Q46" s="69">
        <f t="shared" si="5"/>
        <v>-36</v>
      </c>
      <c r="R46" s="70">
        <f t="shared" si="5"/>
        <v>777.28803559940388</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c r="D6" s="471"/>
      <c r="E6" s="472"/>
      <c r="F6" s="473"/>
      <c r="G6" s="474"/>
      <c r="H6" s="475">
        <v>0</v>
      </c>
      <c r="I6" s="470"/>
      <c r="J6" s="471"/>
      <c r="K6" s="472"/>
      <c r="L6" s="473"/>
      <c r="M6" s="474"/>
      <c r="N6" s="475">
        <v>0</v>
      </c>
      <c r="O6" s="470"/>
      <c r="P6" s="471"/>
      <c r="Q6" s="472"/>
      <c r="R6" s="473"/>
      <c r="S6" s="474"/>
      <c r="T6" s="475">
        <v>0</v>
      </c>
      <c r="U6" s="470"/>
      <c r="V6" s="471"/>
      <c r="W6" s="472"/>
      <c r="X6" s="473"/>
      <c r="Y6" s="474"/>
      <c r="Z6" s="475">
        <v>0</v>
      </c>
      <c r="AA6" s="470"/>
      <c r="AB6" s="471"/>
      <c r="AC6" s="472"/>
      <c r="AD6" s="473"/>
      <c r="AE6" s="474"/>
      <c r="AF6" s="475">
        <v>0</v>
      </c>
    </row>
    <row r="7" spans="1:32" ht="39.75" customHeight="1">
      <c r="A7" s="862"/>
      <c r="B7" s="300" t="s">
        <v>319</v>
      </c>
      <c r="C7" s="476"/>
      <c r="D7" s="477"/>
      <c r="E7" s="478"/>
      <c r="F7" s="479"/>
      <c r="G7" s="480"/>
      <c r="H7" s="481">
        <v>0</v>
      </c>
      <c r="I7" s="476"/>
      <c r="J7" s="477"/>
      <c r="K7" s="478"/>
      <c r="L7" s="479"/>
      <c r="M7" s="480"/>
      <c r="N7" s="481">
        <v>0</v>
      </c>
      <c r="O7" s="476"/>
      <c r="P7" s="477"/>
      <c r="Q7" s="478"/>
      <c r="R7" s="479"/>
      <c r="S7" s="480"/>
      <c r="T7" s="481">
        <v>0</v>
      </c>
      <c r="U7" s="476"/>
      <c r="V7" s="477"/>
      <c r="W7" s="478"/>
      <c r="X7" s="479"/>
      <c r="Y7" s="480"/>
      <c r="Z7" s="481">
        <v>0</v>
      </c>
      <c r="AA7" s="476"/>
      <c r="AB7" s="477"/>
      <c r="AC7" s="478"/>
      <c r="AD7" s="479"/>
      <c r="AE7" s="480"/>
      <c r="AF7" s="481">
        <v>0</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17</v>
      </c>
      <c r="E10" s="484">
        <v>3</v>
      </c>
      <c r="F10" s="485">
        <v>5</v>
      </c>
      <c r="G10" s="486">
        <v>5</v>
      </c>
      <c r="H10" s="487">
        <v>30</v>
      </c>
      <c r="I10" s="482"/>
      <c r="J10" s="483">
        <v>17</v>
      </c>
      <c r="K10" s="484">
        <v>3</v>
      </c>
      <c r="L10" s="485">
        <v>5</v>
      </c>
      <c r="M10" s="486">
        <v>5</v>
      </c>
      <c r="N10" s="487">
        <v>30</v>
      </c>
      <c r="O10" s="482"/>
      <c r="P10" s="483">
        <v>17</v>
      </c>
      <c r="Q10" s="484">
        <v>3</v>
      </c>
      <c r="R10" s="485">
        <v>5</v>
      </c>
      <c r="S10" s="486">
        <v>5</v>
      </c>
      <c r="T10" s="487">
        <v>30</v>
      </c>
      <c r="U10" s="482"/>
      <c r="V10" s="483">
        <v>17</v>
      </c>
      <c r="W10" s="484">
        <v>3</v>
      </c>
      <c r="X10" s="485">
        <v>5</v>
      </c>
      <c r="Y10" s="486">
        <v>5</v>
      </c>
      <c r="Z10" s="487">
        <v>30</v>
      </c>
      <c r="AA10" s="482"/>
      <c r="AB10" s="483">
        <v>17</v>
      </c>
      <c r="AC10" s="484">
        <v>3</v>
      </c>
      <c r="AD10" s="485">
        <v>5</v>
      </c>
      <c r="AE10" s="486">
        <v>5</v>
      </c>
      <c r="AF10" s="487">
        <v>30</v>
      </c>
    </row>
    <row r="11" spans="1:32" ht="39.75" customHeight="1">
      <c r="A11" s="862"/>
      <c r="B11" s="322" t="s">
        <v>323</v>
      </c>
      <c r="C11" s="488">
        <v>45</v>
      </c>
      <c r="D11" s="489"/>
      <c r="E11" s="489"/>
      <c r="F11" s="490"/>
      <c r="G11" s="491"/>
      <c r="H11" s="492">
        <v>45</v>
      </c>
      <c r="I11" s="488">
        <v>45</v>
      </c>
      <c r="J11" s="489"/>
      <c r="K11" s="489"/>
      <c r="L11" s="490"/>
      <c r="M11" s="491"/>
      <c r="N11" s="492">
        <v>45</v>
      </c>
      <c r="O11" s="488">
        <v>45</v>
      </c>
      <c r="P11" s="489"/>
      <c r="Q11" s="489"/>
      <c r="R11" s="490"/>
      <c r="S11" s="491"/>
      <c r="T11" s="492">
        <v>45</v>
      </c>
      <c r="U11" s="488">
        <v>45</v>
      </c>
      <c r="V11" s="489"/>
      <c r="W11" s="489"/>
      <c r="X11" s="490"/>
      <c r="Y11" s="491"/>
      <c r="Z11" s="492">
        <v>45</v>
      </c>
      <c r="AA11" s="488">
        <v>45</v>
      </c>
      <c r="AB11" s="489"/>
      <c r="AC11" s="489"/>
      <c r="AD11" s="490"/>
      <c r="AE11" s="491"/>
      <c r="AF11" s="492">
        <v>45</v>
      </c>
    </row>
    <row r="12" spans="1:32" ht="45" customHeight="1" thickBot="1">
      <c r="A12" s="863"/>
      <c r="B12" s="329" t="s">
        <v>324</v>
      </c>
      <c r="C12" s="493">
        <v>45</v>
      </c>
      <c r="D12" s="494">
        <v>17</v>
      </c>
      <c r="E12" s="495">
        <v>3</v>
      </c>
      <c r="F12" s="495">
        <v>5</v>
      </c>
      <c r="G12" s="496">
        <v>5</v>
      </c>
      <c r="H12" s="497">
        <v>75</v>
      </c>
      <c r="I12" s="493">
        <v>45</v>
      </c>
      <c r="J12" s="494">
        <v>17</v>
      </c>
      <c r="K12" s="495">
        <v>3</v>
      </c>
      <c r="L12" s="495">
        <v>5</v>
      </c>
      <c r="M12" s="496">
        <v>5</v>
      </c>
      <c r="N12" s="497">
        <v>75</v>
      </c>
      <c r="O12" s="493">
        <v>45</v>
      </c>
      <c r="P12" s="494">
        <v>17</v>
      </c>
      <c r="Q12" s="495">
        <v>3</v>
      </c>
      <c r="R12" s="495">
        <v>5</v>
      </c>
      <c r="S12" s="496">
        <v>5</v>
      </c>
      <c r="T12" s="497">
        <v>75</v>
      </c>
      <c r="U12" s="493">
        <v>45</v>
      </c>
      <c r="V12" s="494">
        <v>17</v>
      </c>
      <c r="W12" s="495">
        <v>3</v>
      </c>
      <c r="X12" s="495">
        <v>5</v>
      </c>
      <c r="Y12" s="496">
        <v>5</v>
      </c>
      <c r="Z12" s="497">
        <v>75</v>
      </c>
      <c r="AA12" s="493">
        <v>45</v>
      </c>
      <c r="AB12" s="494">
        <v>17</v>
      </c>
      <c r="AC12" s="495">
        <v>3</v>
      </c>
      <c r="AD12" s="495">
        <v>5</v>
      </c>
      <c r="AE12" s="496">
        <v>5</v>
      </c>
      <c r="AF12" s="497">
        <v>75</v>
      </c>
    </row>
    <row r="13" spans="1:32" ht="44.25" customHeight="1" thickBot="1">
      <c r="A13" s="864" t="s">
        <v>325</v>
      </c>
      <c r="B13" s="865"/>
      <c r="C13" s="498"/>
      <c r="D13" s="499"/>
      <c r="E13" s="499"/>
      <c r="F13" s="500"/>
      <c r="G13" s="501"/>
      <c r="H13" s="502">
        <v>0</v>
      </c>
      <c r="I13" s="498"/>
      <c r="J13" s="499"/>
      <c r="K13" s="499"/>
      <c r="L13" s="500"/>
      <c r="M13" s="501"/>
      <c r="N13" s="502">
        <v>0</v>
      </c>
      <c r="O13" s="498"/>
      <c r="P13" s="499"/>
      <c r="Q13" s="499"/>
      <c r="R13" s="500"/>
      <c r="S13" s="501"/>
      <c r="T13" s="502">
        <v>0</v>
      </c>
      <c r="U13" s="498"/>
      <c r="V13" s="499"/>
      <c r="W13" s="499"/>
      <c r="X13" s="500"/>
      <c r="Y13" s="501"/>
      <c r="Z13" s="502">
        <v>0</v>
      </c>
      <c r="AA13" s="498"/>
      <c r="AB13" s="499"/>
      <c r="AC13" s="499"/>
      <c r="AD13" s="500"/>
      <c r="AE13" s="501"/>
      <c r="AF13" s="502">
        <v>0</v>
      </c>
    </row>
    <row r="14" spans="1:32" ht="39" customHeight="1">
      <c r="A14" s="861" t="s">
        <v>326</v>
      </c>
      <c r="B14" s="288" t="s">
        <v>327</v>
      </c>
      <c r="C14" s="503"/>
      <c r="D14" s="504"/>
      <c r="E14" s="505">
        <v>2</v>
      </c>
      <c r="F14" s="506">
        <v>2</v>
      </c>
      <c r="G14" s="507">
        <v>2</v>
      </c>
      <c r="H14" s="508">
        <v>6</v>
      </c>
      <c r="I14" s="503"/>
      <c r="J14" s="504"/>
      <c r="K14" s="505">
        <v>2</v>
      </c>
      <c r="L14" s="506">
        <v>2</v>
      </c>
      <c r="M14" s="507">
        <v>2</v>
      </c>
      <c r="N14" s="508">
        <v>6</v>
      </c>
      <c r="O14" s="503"/>
      <c r="P14" s="504"/>
      <c r="Q14" s="505">
        <v>2</v>
      </c>
      <c r="R14" s="506">
        <v>2</v>
      </c>
      <c r="S14" s="507">
        <v>2</v>
      </c>
      <c r="T14" s="508">
        <v>6</v>
      </c>
      <c r="U14" s="503"/>
      <c r="V14" s="504"/>
      <c r="W14" s="505">
        <v>2</v>
      </c>
      <c r="X14" s="506">
        <v>2</v>
      </c>
      <c r="Y14" s="507">
        <v>2</v>
      </c>
      <c r="Z14" s="508">
        <v>6</v>
      </c>
      <c r="AA14" s="503"/>
      <c r="AB14" s="504"/>
      <c r="AC14" s="505">
        <v>2</v>
      </c>
      <c r="AD14" s="506">
        <v>2</v>
      </c>
      <c r="AE14" s="507">
        <v>2</v>
      </c>
      <c r="AF14" s="508">
        <v>6</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c r="F17" s="485"/>
      <c r="G17" s="486"/>
      <c r="H17" s="487">
        <v>0</v>
      </c>
      <c r="I17" s="509"/>
      <c r="J17" s="511"/>
      <c r="K17" s="484"/>
      <c r="L17" s="485"/>
      <c r="M17" s="486"/>
      <c r="N17" s="487">
        <v>0</v>
      </c>
      <c r="O17" s="509"/>
      <c r="P17" s="511"/>
      <c r="Q17" s="484"/>
      <c r="R17" s="485"/>
      <c r="S17" s="486"/>
      <c r="T17" s="487">
        <v>0</v>
      </c>
      <c r="U17" s="509"/>
      <c r="V17" s="511"/>
      <c r="W17" s="484"/>
      <c r="X17" s="485"/>
      <c r="Y17" s="486"/>
      <c r="Z17" s="487">
        <v>0</v>
      </c>
      <c r="AA17" s="509"/>
      <c r="AB17" s="511"/>
      <c r="AC17" s="484"/>
      <c r="AD17" s="485"/>
      <c r="AE17" s="486"/>
      <c r="AF17" s="487">
        <v>0</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2</v>
      </c>
      <c r="F22" s="332">
        <v>2</v>
      </c>
      <c r="G22" s="334">
        <v>2</v>
      </c>
      <c r="H22" s="497">
        <v>6</v>
      </c>
      <c r="I22" s="517"/>
      <c r="J22" s="494">
        <v>0</v>
      </c>
      <c r="K22" s="332">
        <v>2</v>
      </c>
      <c r="L22" s="332">
        <v>2</v>
      </c>
      <c r="M22" s="334">
        <v>2</v>
      </c>
      <c r="N22" s="497">
        <v>6</v>
      </c>
      <c r="O22" s="517"/>
      <c r="P22" s="494">
        <v>0</v>
      </c>
      <c r="Q22" s="332">
        <v>2</v>
      </c>
      <c r="R22" s="332">
        <v>2</v>
      </c>
      <c r="S22" s="334">
        <v>2</v>
      </c>
      <c r="T22" s="497">
        <v>6</v>
      </c>
      <c r="U22" s="517"/>
      <c r="V22" s="494">
        <v>0</v>
      </c>
      <c r="W22" s="332">
        <v>2</v>
      </c>
      <c r="X22" s="332">
        <v>2</v>
      </c>
      <c r="Y22" s="334">
        <v>2</v>
      </c>
      <c r="Z22" s="497">
        <v>6</v>
      </c>
      <c r="AA22" s="517"/>
      <c r="AB22" s="494">
        <v>0</v>
      </c>
      <c r="AC22" s="332">
        <v>2</v>
      </c>
      <c r="AD22" s="332">
        <v>2</v>
      </c>
      <c r="AE22" s="334">
        <v>2</v>
      </c>
      <c r="AF22" s="497">
        <v>6</v>
      </c>
      <c r="AG22"/>
      <c r="AH22"/>
      <c r="AI22"/>
      <c r="AJ22"/>
      <c r="AK22"/>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c r="AG23"/>
      <c r="AH23"/>
      <c r="AI23"/>
      <c r="AJ23"/>
      <c r="AK23"/>
    </row>
    <row r="24" spans="1:37" ht="45" customHeight="1" thickBot="1">
      <c r="A24" s="851" t="s">
        <v>344</v>
      </c>
      <c r="B24" s="852"/>
      <c r="C24" s="524"/>
      <c r="D24" s="525"/>
      <c r="E24" s="499"/>
      <c r="F24" s="500"/>
      <c r="G24" s="526"/>
      <c r="H24" s="502">
        <v>0</v>
      </c>
      <c r="I24" s="524"/>
      <c r="J24" s="525"/>
      <c r="K24" s="499"/>
      <c r="L24" s="500"/>
      <c r="M24" s="526"/>
      <c r="N24" s="502">
        <v>0</v>
      </c>
      <c r="O24" s="524"/>
      <c r="P24" s="525"/>
      <c r="Q24" s="499"/>
      <c r="R24" s="500"/>
      <c r="S24" s="526"/>
      <c r="T24" s="502">
        <v>0</v>
      </c>
      <c r="U24" s="524"/>
      <c r="V24" s="525"/>
      <c r="W24" s="499"/>
      <c r="X24" s="500"/>
      <c r="Y24" s="526"/>
      <c r="Z24" s="502">
        <v>0</v>
      </c>
      <c r="AA24" s="524"/>
      <c r="AB24" s="525"/>
      <c r="AC24" s="499"/>
      <c r="AD24" s="500"/>
      <c r="AE24" s="526"/>
      <c r="AF24" s="502">
        <v>0</v>
      </c>
      <c r="AG24"/>
      <c r="AH24"/>
      <c r="AI24"/>
      <c r="AJ24"/>
      <c r="AK24"/>
    </row>
    <row r="25" spans="1:37" ht="45" customHeight="1" thickBot="1">
      <c r="A25" s="842" t="s">
        <v>337</v>
      </c>
      <c r="B25" s="843"/>
      <c r="C25" s="527"/>
      <c r="D25" s="528"/>
      <c r="E25" s="378"/>
      <c r="F25" s="379"/>
      <c r="G25" s="380"/>
      <c r="H25" s="502">
        <v>0</v>
      </c>
      <c r="I25" s="527"/>
      <c r="J25" s="528"/>
      <c r="K25" s="378"/>
      <c r="L25" s="379"/>
      <c r="M25" s="380"/>
      <c r="N25" s="502">
        <v>0</v>
      </c>
      <c r="O25" s="527"/>
      <c r="P25" s="528"/>
      <c r="Q25" s="378"/>
      <c r="R25" s="379"/>
      <c r="S25" s="380"/>
      <c r="T25" s="502">
        <v>0</v>
      </c>
      <c r="U25" s="527"/>
      <c r="V25" s="528"/>
      <c r="W25" s="378"/>
      <c r="X25" s="379"/>
      <c r="Y25" s="380"/>
      <c r="Z25" s="502">
        <v>0</v>
      </c>
      <c r="AA25" s="527"/>
      <c r="AB25" s="528"/>
      <c r="AC25" s="378"/>
      <c r="AD25" s="379"/>
      <c r="AE25" s="380"/>
      <c r="AF25" s="502">
        <v>0</v>
      </c>
      <c r="AG25"/>
      <c r="AH25"/>
      <c r="AI25"/>
      <c r="AJ25"/>
      <c r="AK25"/>
    </row>
    <row r="26" spans="1:37" ht="45" customHeight="1" thickBot="1">
      <c r="A26" s="844" t="s">
        <v>338</v>
      </c>
      <c r="B26" s="845"/>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c r="AG26"/>
      <c r="AH26"/>
      <c r="AI26"/>
      <c r="AJ26"/>
      <c r="AK26"/>
    </row>
    <row r="27" spans="1:37" ht="51" customHeight="1" thickTop="1" thickBot="1">
      <c r="A27" s="846" t="s">
        <v>6</v>
      </c>
      <c r="B27" s="847"/>
      <c r="C27" s="382">
        <v>45</v>
      </c>
      <c r="D27" s="383">
        <v>17</v>
      </c>
      <c r="E27" s="384">
        <v>5</v>
      </c>
      <c r="F27" s="384">
        <v>7</v>
      </c>
      <c r="G27" s="386">
        <v>7</v>
      </c>
      <c r="H27" s="387">
        <v>81</v>
      </c>
      <c r="I27" s="382">
        <v>45</v>
      </c>
      <c r="J27" s="383">
        <v>17</v>
      </c>
      <c r="K27" s="384">
        <v>5</v>
      </c>
      <c r="L27" s="384">
        <v>7</v>
      </c>
      <c r="M27" s="386">
        <v>7</v>
      </c>
      <c r="N27" s="387">
        <v>81</v>
      </c>
      <c r="O27" s="382">
        <v>45</v>
      </c>
      <c r="P27" s="383">
        <v>17</v>
      </c>
      <c r="Q27" s="384">
        <v>5</v>
      </c>
      <c r="R27" s="384">
        <v>7</v>
      </c>
      <c r="S27" s="386">
        <v>7</v>
      </c>
      <c r="T27" s="387">
        <v>81</v>
      </c>
      <c r="U27" s="382">
        <v>45</v>
      </c>
      <c r="V27" s="383">
        <v>17</v>
      </c>
      <c r="W27" s="384">
        <v>5</v>
      </c>
      <c r="X27" s="384">
        <v>7</v>
      </c>
      <c r="Y27" s="386">
        <v>7</v>
      </c>
      <c r="Z27" s="387">
        <v>81</v>
      </c>
      <c r="AA27" s="382">
        <v>45</v>
      </c>
      <c r="AB27" s="383">
        <v>17</v>
      </c>
      <c r="AC27" s="384">
        <v>5</v>
      </c>
      <c r="AD27" s="384">
        <v>7</v>
      </c>
      <c r="AE27" s="386">
        <v>7</v>
      </c>
      <c r="AF27" s="387">
        <v>81</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352</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'10逗子市総括表'!D22</f>
        <v>388</v>
      </c>
      <c r="F7" s="9">
        <f>'10逗子市総括表'!D19</f>
        <v>679</v>
      </c>
      <c r="G7" s="281">
        <f>'10逗子市総括表'!D16</f>
        <v>65</v>
      </c>
      <c r="H7" s="280">
        <f>'10逗子市総括表'!D17</f>
        <v>150</v>
      </c>
      <c r="I7" s="10">
        <f>'10逗子市総括表'!D18</f>
        <v>167</v>
      </c>
      <c r="J7" s="11">
        <f>G7+H7+I7</f>
        <v>382</v>
      </c>
      <c r="K7" s="12">
        <f>'10逗子市総括表'!D23</f>
        <v>1449</v>
      </c>
      <c r="L7" s="8">
        <f>'10逗子市総括表'!$E$22</f>
        <v>374</v>
      </c>
      <c r="M7" s="9">
        <f>'10逗子市総括表'!$E$19</f>
        <v>655</v>
      </c>
      <c r="N7" s="281">
        <f>'10逗子市総括表'!$E$16</f>
        <v>64</v>
      </c>
      <c r="O7" s="280">
        <f>'10逗子市総括表'!$E$17</f>
        <v>164</v>
      </c>
      <c r="P7" s="10">
        <f>'10逗子市総括表'!$E$18</f>
        <v>151</v>
      </c>
      <c r="Q7" s="11">
        <f>N7+O7+P7</f>
        <v>379</v>
      </c>
      <c r="R7" s="12">
        <f>'10逗子市総括表'!$E$23</f>
        <v>1408</v>
      </c>
      <c r="U7" s="41"/>
    </row>
    <row r="8" spans="1:23" ht="27" customHeight="1">
      <c r="B8" s="641" t="s">
        <v>14</v>
      </c>
      <c r="C8" s="645" t="s">
        <v>11</v>
      </c>
      <c r="D8" s="646"/>
      <c r="E8" s="13">
        <f>'10逗子市 (2)'!$C$12</f>
        <v>361</v>
      </c>
      <c r="F8" s="14">
        <f>'10逗子市 (2)'!$D$12</f>
        <v>486</v>
      </c>
      <c r="G8" s="15">
        <f>'10逗子市 (2)'!$E$12</f>
        <v>65</v>
      </c>
      <c r="H8" s="49">
        <f>'10逗子市 (2)'!$F$12</f>
        <v>115</v>
      </c>
      <c r="I8" s="16">
        <f>'10逗子市 (2)'!$G$12</f>
        <v>141</v>
      </c>
      <c r="J8" s="17">
        <f>G8+H8+I8</f>
        <v>321</v>
      </c>
      <c r="K8" s="18">
        <f>'10逗子市 (2)'!$H$12</f>
        <v>1168</v>
      </c>
      <c r="L8" s="13">
        <f>'10逗子市 (2)'!$I$12</f>
        <v>361</v>
      </c>
      <c r="M8" s="14">
        <f>'10逗子市 (2)'!$J$12</f>
        <v>486</v>
      </c>
      <c r="N8" s="15">
        <f>'10逗子市 (2)'!$K$12</f>
        <v>65</v>
      </c>
      <c r="O8" s="49">
        <f>'10逗子市 (2)'!$L$12</f>
        <v>115</v>
      </c>
      <c r="P8" s="16">
        <f>'10逗子市 (2)'!$M$12</f>
        <v>141</v>
      </c>
      <c r="Q8" s="17">
        <f>N8+O8+P8</f>
        <v>321</v>
      </c>
      <c r="R8" s="18">
        <f>'10逗子市 (2)'!$N$12</f>
        <v>1168</v>
      </c>
    </row>
    <row r="9" spans="1:23" ht="27" customHeight="1">
      <c r="B9" s="642"/>
      <c r="C9" s="647" t="s">
        <v>16</v>
      </c>
      <c r="D9" s="648"/>
      <c r="E9" s="19">
        <f>'10逗子市 (2)'!$C$13</f>
        <v>34</v>
      </c>
      <c r="F9" s="20"/>
      <c r="G9" s="21"/>
      <c r="H9" s="50"/>
      <c r="I9" s="22"/>
      <c r="J9" s="20"/>
      <c r="K9" s="23">
        <f>'10逗子市 (2)'!$H$13</f>
        <v>34</v>
      </c>
      <c r="L9" s="19">
        <f>'10逗子市 (2)'!$I$13</f>
        <v>34</v>
      </c>
      <c r="M9" s="20"/>
      <c r="N9" s="21"/>
      <c r="O9" s="50"/>
      <c r="P9" s="22"/>
      <c r="Q9" s="20"/>
      <c r="R9" s="23">
        <f>'10逗子市 (2)'!$N$13</f>
        <v>34</v>
      </c>
    </row>
    <row r="10" spans="1:23" ht="27" customHeight="1">
      <c r="B10" s="643"/>
      <c r="C10" s="647" t="s">
        <v>12</v>
      </c>
      <c r="D10" s="649"/>
      <c r="E10" s="24"/>
      <c r="F10" s="25">
        <f>'10逗子市 (2)'!$D$22</f>
        <v>0</v>
      </c>
      <c r="G10" s="26">
        <f>'10逗子市 (2)'!$E$22</f>
        <v>4</v>
      </c>
      <c r="H10" s="45">
        <f>'10逗子市 (2)'!$F$22</f>
        <v>34</v>
      </c>
      <c r="I10" s="27">
        <f>'10逗子市 (2)'!$G$22</f>
        <v>36</v>
      </c>
      <c r="J10" s="28">
        <f>G10+H10+I10</f>
        <v>74</v>
      </c>
      <c r="K10" s="23">
        <f>'10逗子市 (2)'!$H$22</f>
        <v>74</v>
      </c>
      <c r="L10" s="24"/>
      <c r="M10" s="25">
        <f>'10逗子市 (2)'!$J$22</f>
        <v>0</v>
      </c>
      <c r="N10" s="26">
        <f>'10逗子市 (2)'!$K$22</f>
        <v>4</v>
      </c>
      <c r="O10" s="45">
        <f>'10逗子市 (2)'!$L$22</f>
        <v>34</v>
      </c>
      <c r="P10" s="27">
        <f>'10逗子市 (2)'!$M$22</f>
        <v>36</v>
      </c>
      <c r="Q10" s="28">
        <f>N10+O10+P10</f>
        <v>74</v>
      </c>
      <c r="R10" s="23">
        <f>'10逗子市 (2)'!$N$22</f>
        <v>74</v>
      </c>
    </row>
    <row r="11" spans="1:23" ht="27" customHeight="1">
      <c r="B11" s="643"/>
      <c r="C11" s="647" t="s">
        <v>13</v>
      </c>
      <c r="D11" s="648"/>
      <c r="E11" s="29"/>
      <c r="F11" s="25">
        <f>'10逗子市 (2)'!$D$23</f>
        <v>92</v>
      </c>
      <c r="G11" s="26">
        <f>'10逗子市 (2)'!$E$23</f>
        <v>3</v>
      </c>
      <c r="H11" s="45">
        <f>'10逗子市 (2)'!$F$23</f>
        <v>3</v>
      </c>
      <c r="I11" s="27">
        <f>'10逗子市 (2)'!$G$23</f>
        <v>6</v>
      </c>
      <c r="J11" s="28">
        <f>G11+H11+I11</f>
        <v>12</v>
      </c>
      <c r="K11" s="23">
        <f>'10逗子市 (2)'!$H$23</f>
        <v>104</v>
      </c>
      <c r="L11" s="29"/>
      <c r="M11" s="25">
        <f>'10逗子市 (2)'!$J$23</f>
        <v>92</v>
      </c>
      <c r="N11" s="26">
        <f>'10逗子市 (2)'!$K$23</f>
        <v>3</v>
      </c>
      <c r="O11" s="45">
        <f>'10逗子市 (2)'!$L$23</f>
        <v>3</v>
      </c>
      <c r="P11" s="27">
        <f>'10逗子市 (2)'!$M$23</f>
        <v>6</v>
      </c>
      <c r="Q11" s="28">
        <f>N11+O11+P11</f>
        <v>12</v>
      </c>
      <c r="R11" s="23">
        <f>'10逗子市 (2)'!$N$23</f>
        <v>104</v>
      </c>
    </row>
    <row r="12" spans="1:23" ht="27" customHeight="1">
      <c r="B12" s="643"/>
      <c r="C12" s="647" t="s">
        <v>17</v>
      </c>
      <c r="D12" s="648"/>
      <c r="E12" s="29"/>
      <c r="F12" s="25">
        <f>'10逗子市 (2)'!$D$24</f>
        <v>116</v>
      </c>
      <c r="G12" s="21"/>
      <c r="H12" s="50"/>
      <c r="I12" s="22"/>
      <c r="J12" s="30"/>
      <c r="K12" s="23">
        <f>'10逗子市 (2)'!$H$24</f>
        <v>116</v>
      </c>
      <c r="L12" s="29"/>
      <c r="M12" s="25">
        <f>'10逗子市 (2)'!$J$24</f>
        <v>116</v>
      </c>
      <c r="N12" s="21"/>
      <c r="O12" s="50"/>
      <c r="P12" s="22"/>
      <c r="Q12" s="30"/>
      <c r="R12" s="23">
        <f>'10逗子市 (2)'!$N$24</f>
        <v>116</v>
      </c>
    </row>
    <row r="13" spans="1:23" ht="27" customHeight="1">
      <c r="B13" s="643"/>
      <c r="C13" s="647" t="s">
        <v>18</v>
      </c>
      <c r="D13" s="650"/>
      <c r="E13" s="29"/>
      <c r="F13" s="25">
        <f>'10逗子市 (2)'!$D$25</f>
        <v>9</v>
      </c>
      <c r="G13" s="26">
        <f>'10逗子市 (2)'!$E$25</f>
        <v>4</v>
      </c>
      <c r="H13" s="45">
        <f>'10逗子市 (2)'!$F$25</f>
        <v>6</v>
      </c>
      <c r="I13" s="27">
        <f>'10逗子市 (2)'!$G$25</f>
        <v>6</v>
      </c>
      <c r="J13" s="28">
        <f>G13+H13+I13</f>
        <v>16</v>
      </c>
      <c r="K13" s="23">
        <f>'10逗子市 (2)'!$H$25</f>
        <v>25</v>
      </c>
      <c r="L13" s="29"/>
      <c r="M13" s="25">
        <f>'10逗子市 (2)'!$J$25</f>
        <v>9</v>
      </c>
      <c r="N13" s="26">
        <f>'10逗子市 (2)'!$K$25</f>
        <v>4</v>
      </c>
      <c r="O13" s="45">
        <f>'10逗子市 (2)'!$L$25</f>
        <v>6</v>
      </c>
      <c r="P13" s="27">
        <f>'10逗子市 (2)'!$M$25</f>
        <v>6</v>
      </c>
      <c r="Q13" s="28">
        <f>N13+O13+P13</f>
        <v>16</v>
      </c>
      <c r="R13" s="23">
        <f>'10逗子市 (2)'!$N$25</f>
        <v>25</v>
      </c>
    </row>
    <row r="14" spans="1:23" ht="27" customHeight="1">
      <c r="B14" s="643"/>
      <c r="C14" s="647" t="s">
        <v>19</v>
      </c>
      <c r="D14" s="648"/>
      <c r="E14" s="29"/>
      <c r="F14" s="20"/>
      <c r="G14" s="26">
        <f>'10逗子市 (2)'!$E$26</f>
        <v>0</v>
      </c>
      <c r="H14" s="45">
        <f>'10逗子市 (2)'!$F$26</f>
        <v>0</v>
      </c>
      <c r="I14" s="27">
        <f>'10逗子市 (2)'!$G$26</f>
        <v>0</v>
      </c>
      <c r="J14" s="28">
        <f>G14+H14+I14</f>
        <v>0</v>
      </c>
      <c r="K14" s="23">
        <f>'10逗子市 (2)'!$H$26</f>
        <v>0</v>
      </c>
      <c r="L14" s="29"/>
      <c r="M14" s="20"/>
      <c r="N14" s="26">
        <f>'10逗子市 (2)'!$K$26</f>
        <v>0</v>
      </c>
      <c r="O14" s="45">
        <f>'10逗子市 (2)'!$L$26</f>
        <v>0</v>
      </c>
      <c r="P14" s="27">
        <f>'10逗子市 (2)'!$M$26</f>
        <v>0</v>
      </c>
      <c r="Q14" s="28">
        <f>N14+O14+P14</f>
        <v>0</v>
      </c>
      <c r="R14" s="23">
        <f>'10逗子市 (2)'!$N$26</f>
        <v>0</v>
      </c>
    </row>
    <row r="15" spans="1:23" ht="27" customHeight="1" thickBot="1">
      <c r="B15" s="644"/>
      <c r="C15" s="630" t="s">
        <v>6</v>
      </c>
      <c r="D15" s="630"/>
      <c r="E15" s="19">
        <f>'10逗子市 (2)'!$C$27</f>
        <v>395</v>
      </c>
      <c r="F15" s="31">
        <f>'10逗子市 (2)'!$D$27</f>
        <v>703</v>
      </c>
      <c r="G15" s="32">
        <f>'10逗子市 (2)'!$E$27</f>
        <v>76</v>
      </c>
      <c r="H15" s="51">
        <f>'10逗子市 (2)'!$F$27</f>
        <v>158</v>
      </c>
      <c r="I15" s="33">
        <f>'10逗子市 (2)'!$G$27</f>
        <v>189</v>
      </c>
      <c r="J15" s="31">
        <f>G15+H15+I15</f>
        <v>423</v>
      </c>
      <c r="K15" s="34">
        <f>'10逗子市 (2)'!$H$27</f>
        <v>1521</v>
      </c>
      <c r="L15" s="19">
        <f>'10逗子市 (2)'!$I$27</f>
        <v>395</v>
      </c>
      <c r="M15" s="31">
        <f>'10逗子市 (2)'!$J$27</f>
        <v>703</v>
      </c>
      <c r="N15" s="32">
        <f>'10逗子市 (2)'!$K$27</f>
        <v>76</v>
      </c>
      <c r="O15" s="51">
        <f>'10逗子市 (2)'!$L$27</f>
        <v>158</v>
      </c>
      <c r="P15" s="33">
        <f>'10逗子市 (2)'!$M$27</f>
        <v>189</v>
      </c>
      <c r="Q15" s="31">
        <f>N15+O15+P15</f>
        <v>423</v>
      </c>
      <c r="R15" s="34">
        <f>'10逗子市 (2)'!$N$27</f>
        <v>1521</v>
      </c>
    </row>
    <row r="16" spans="1:23" ht="27" customHeight="1" thickBot="1">
      <c r="B16" s="631" t="s">
        <v>7</v>
      </c>
      <c r="C16" s="632"/>
      <c r="D16" s="633"/>
      <c r="E16" s="35">
        <f>E15-E7</f>
        <v>7</v>
      </c>
      <c r="F16" s="37">
        <f t="shared" ref="F16:K16" si="0">F15-F7</f>
        <v>24</v>
      </c>
      <c r="G16" s="36">
        <f t="shared" si="0"/>
        <v>11</v>
      </c>
      <c r="H16" s="52">
        <f t="shared" si="0"/>
        <v>8</v>
      </c>
      <c r="I16" s="37">
        <f t="shared" si="0"/>
        <v>22</v>
      </c>
      <c r="J16" s="38">
        <f t="shared" si="0"/>
        <v>41</v>
      </c>
      <c r="K16" s="39">
        <f t="shared" si="0"/>
        <v>72</v>
      </c>
      <c r="L16" s="35">
        <f>L15-L7</f>
        <v>21</v>
      </c>
      <c r="M16" s="37">
        <f>M15-M7</f>
        <v>48</v>
      </c>
      <c r="N16" s="36">
        <f t="shared" ref="N16:R16" si="1">N15-N7</f>
        <v>12</v>
      </c>
      <c r="O16" s="52">
        <f t="shared" si="1"/>
        <v>-6</v>
      </c>
      <c r="P16" s="37">
        <f t="shared" si="1"/>
        <v>38</v>
      </c>
      <c r="Q16" s="38">
        <f t="shared" si="1"/>
        <v>44</v>
      </c>
      <c r="R16" s="39">
        <f t="shared" si="1"/>
        <v>113</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'10逗子市総括表'!$F$22</f>
        <v>354</v>
      </c>
      <c r="F22" s="9">
        <f>'10逗子市総括表'!$F$19</f>
        <v>620</v>
      </c>
      <c r="G22" s="281">
        <f>'10逗子市総括表'!$F$16</f>
        <v>63</v>
      </c>
      <c r="H22" s="280">
        <f>'10逗子市総括表'!$F$17</f>
        <v>161</v>
      </c>
      <c r="I22" s="10">
        <f>'10逗子市総括表'!$F$18</f>
        <v>165</v>
      </c>
      <c r="J22" s="11">
        <f>G22+H22+I22</f>
        <v>389</v>
      </c>
      <c r="K22" s="12">
        <f>'10逗子市総括表'!$F$23</f>
        <v>1363</v>
      </c>
      <c r="L22" s="8">
        <f>'10逗子市総括表'!$G$22</f>
        <v>336</v>
      </c>
      <c r="M22" s="9">
        <f>'10逗子市総括表'!$G$19</f>
        <v>588</v>
      </c>
      <c r="N22" s="281">
        <f>'10逗子市総括表'!$G$16</f>
        <v>62</v>
      </c>
      <c r="O22" s="280">
        <f>'10逗子市総括表'!$G$17</f>
        <v>160</v>
      </c>
      <c r="P22" s="10">
        <f>'10逗子市総括表'!$G$18</f>
        <v>162</v>
      </c>
      <c r="Q22" s="11">
        <f>N22+O22+P22</f>
        <v>384</v>
      </c>
      <c r="R22" s="12">
        <f>'10逗子市総括表'!$G$23</f>
        <v>1308</v>
      </c>
    </row>
    <row r="23" spans="2:23" ht="27.75" customHeight="1">
      <c r="B23" s="641" t="s">
        <v>14</v>
      </c>
      <c r="C23" s="645" t="s">
        <v>11</v>
      </c>
      <c r="D23" s="646"/>
      <c r="E23" s="13">
        <f>'10逗子市 (2)'!$O$12</f>
        <v>361</v>
      </c>
      <c r="F23" s="14">
        <f>'10逗子市 (2)'!$P$12</f>
        <v>486</v>
      </c>
      <c r="G23" s="15">
        <f>'10逗子市 (2)'!$Q$12</f>
        <v>65</v>
      </c>
      <c r="H23" s="49">
        <f>'10逗子市 (2)'!$R$12</f>
        <v>115</v>
      </c>
      <c r="I23" s="16">
        <f>'10逗子市 (2)'!$S$12</f>
        <v>141</v>
      </c>
      <c r="J23" s="17">
        <f>G23+H23+I23</f>
        <v>321</v>
      </c>
      <c r="K23" s="18">
        <f>'10逗子市 (2)'!$T$12</f>
        <v>1168</v>
      </c>
      <c r="L23" s="13">
        <f>'10逗子市 (2)'!$U$12</f>
        <v>361</v>
      </c>
      <c r="M23" s="14">
        <f>'10逗子市 (2)'!$V$12</f>
        <v>486</v>
      </c>
      <c r="N23" s="15">
        <f>'10逗子市 (2)'!$W$12</f>
        <v>65</v>
      </c>
      <c r="O23" s="49">
        <f>'10逗子市 (2)'!$X$12</f>
        <v>115</v>
      </c>
      <c r="P23" s="16">
        <f>'10逗子市 (2)'!$Y$12</f>
        <v>141</v>
      </c>
      <c r="Q23" s="17">
        <f>N23+O23+P23</f>
        <v>321</v>
      </c>
      <c r="R23" s="18">
        <f>'10逗子市 (2)'!$Z$12</f>
        <v>1168</v>
      </c>
    </row>
    <row r="24" spans="2:23" ht="27.75" customHeight="1">
      <c r="B24" s="642"/>
      <c r="C24" s="647" t="s">
        <v>16</v>
      </c>
      <c r="D24" s="648"/>
      <c r="E24" s="19">
        <f>'10逗子市 (2)'!$O$13</f>
        <v>34</v>
      </c>
      <c r="F24" s="20"/>
      <c r="G24" s="21"/>
      <c r="H24" s="50"/>
      <c r="I24" s="22"/>
      <c r="J24" s="20"/>
      <c r="K24" s="23">
        <f>'10逗子市 (2)'!$T$13</f>
        <v>34</v>
      </c>
      <c r="L24" s="19">
        <f>'10逗子市 (2)'!$U$13</f>
        <v>34</v>
      </c>
      <c r="M24" s="20"/>
      <c r="N24" s="21"/>
      <c r="O24" s="50"/>
      <c r="P24" s="22"/>
      <c r="Q24" s="20"/>
      <c r="R24" s="23">
        <f>'10逗子市 (2)'!$Z$13</f>
        <v>34</v>
      </c>
    </row>
    <row r="25" spans="2:23" ht="27.75" customHeight="1">
      <c r="B25" s="643"/>
      <c r="C25" s="647" t="s">
        <v>12</v>
      </c>
      <c r="D25" s="649"/>
      <c r="E25" s="24"/>
      <c r="F25" s="25">
        <f>'10逗子市 (2)'!$P$22</f>
        <v>0</v>
      </c>
      <c r="G25" s="26">
        <f>'10逗子市 (2)'!$Q$22</f>
        <v>4</v>
      </c>
      <c r="H25" s="45">
        <f>'10逗子市 (2)'!$R$22</f>
        <v>34</v>
      </c>
      <c r="I25" s="27">
        <f>'10逗子市 (2)'!$S$22</f>
        <v>36</v>
      </c>
      <c r="J25" s="28">
        <f>G25+H25+I25</f>
        <v>74</v>
      </c>
      <c r="K25" s="23">
        <f>'10逗子市 (2)'!$T$22</f>
        <v>74</v>
      </c>
      <c r="L25" s="24"/>
      <c r="M25" s="25">
        <f>'10逗子市 (2)'!$V$22</f>
        <v>0</v>
      </c>
      <c r="N25" s="26">
        <f>'10逗子市 (2)'!$W$22</f>
        <v>4</v>
      </c>
      <c r="O25" s="45">
        <f>'10逗子市 (2)'!$X$22</f>
        <v>34</v>
      </c>
      <c r="P25" s="27">
        <f>'10逗子市 (2)'!$Y$22</f>
        <v>36</v>
      </c>
      <c r="Q25" s="28">
        <f>N25+O25+P25</f>
        <v>74</v>
      </c>
      <c r="R25" s="23">
        <f>'10逗子市 (2)'!$Z$22</f>
        <v>74</v>
      </c>
    </row>
    <row r="26" spans="2:23" ht="27.75" customHeight="1">
      <c r="B26" s="643"/>
      <c r="C26" s="647" t="s">
        <v>13</v>
      </c>
      <c r="D26" s="648"/>
      <c r="E26" s="29"/>
      <c r="F26" s="25">
        <f>'10逗子市 (2)'!$P$23</f>
        <v>92</v>
      </c>
      <c r="G26" s="26">
        <f>'10逗子市 (2)'!$Q$23</f>
        <v>3</v>
      </c>
      <c r="H26" s="45">
        <f>'10逗子市 (2)'!$R$23</f>
        <v>3</v>
      </c>
      <c r="I26" s="27">
        <f>'10逗子市 (2)'!$S$23</f>
        <v>6</v>
      </c>
      <c r="J26" s="28">
        <f>G26+H26+I26</f>
        <v>12</v>
      </c>
      <c r="K26" s="23">
        <f>'10逗子市 (2)'!$T$23</f>
        <v>104</v>
      </c>
      <c r="L26" s="29"/>
      <c r="M26" s="25">
        <f>'10逗子市 (2)'!$V$23</f>
        <v>92</v>
      </c>
      <c r="N26" s="26">
        <f>'10逗子市 (2)'!$W$23</f>
        <v>3</v>
      </c>
      <c r="O26" s="45">
        <f>'10逗子市 (2)'!$X$23</f>
        <v>3</v>
      </c>
      <c r="P26" s="27">
        <f>'10逗子市 (2)'!$Y$23</f>
        <v>6</v>
      </c>
      <c r="Q26" s="28">
        <f>N26+O26+P26</f>
        <v>12</v>
      </c>
      <c r="R26" s="23">
        <f>'10逗子市 (2)'!$Z$23</f>
        <v>104</v>
      </c>
    </row>
    <row r="27" spans="2:23" ht="27.75" customHeight="1">
      <c r="B27" s="643"/>
      <c r="C27" s="647" t="s">
        <v>17</v>
      </c>
      <c r="D27" s="648"/>
      <c r="E27" s="29"/>
      <c r="F27" s="25">
        <f>'10逗子市 (2)'!$P$24</f>
        <v>116</v>
      </c>
      <c r="G27" s="21"/>
      <c r="H27" s="50"/>
      <c r="I27" s="22"/>
      <c r="J27" s="30"/>
      <c r="K27" s="23">
        <f>'10逗子市 (2)'!$T$24</f>
        <v>116</v>
      </c>
      <c r="L27" s="29"/>
      <c r="M27" s="25">
        <f>'10逗子市 (2)'!$V$24</f>
        <v>116</v>
      </c>
      <c r="N27" s="21"/>
      <c r="O27" s="50"/>
      <c r="P27" s="22"/>
      <c r="Q27" s="30"/>
      <c r="R27" s="23">
        <f>'10逗子市 (2)'!$Z$24</f>
        <v>116</v>
      </c>
    </row>
    <row r="28" spans="2:23" ht="27.75" customHeight="1">
      <c r="B28" s="643"/>
      <c r="C28" s="647" t="s">
        <v>18</v>
      </c>
      <c r="D28" s="650"/>
      <c r="E28" s="29"/>
      <c r="F28" s="25">
        <f>'10逗子市 (2)'!$P$25</f>
        <v>9</v>
      </c>
      <c r="G28" s="26">
        <f>'10逗子市 (2)'!$Q$25</f>
        <v>4</v>
      </c>
      <c r="H28" s="45">
        <f>'10逗子市 (2)'!$R$25</f>
        <v>6</v>
      </c>
      <c r="I28" s="27">
        <f>'10逗子市 (2)'!$S$25</f>
        <v>6</v>
      </c>
      <c r="J28" s="28">
        <f>G28+H28+I28</f>
        <v>16</v>
      </c>
      <c r="K28" s="23">
        <f>'10逗子市 (2)'!$T$25</f>
        <v>25</v>
      </c>
      <c r="L28" s="29"/>
      <c r="M28" s="25">
        <f>'10逗子市 (2)'!$V$25</f>
        <v>9</v>
      </c>
      <c r="N28" s="26">
        <f>'10逗子市 (2)'!$W$25</f>
        <v>4</v>
      </c>
      <c r="O28" s="45">
        <f>'10逗子市 (2)'!$X$25</f>
        <v>6</v>
      </c>
      <c r="P28" s="27">
        <f>'10逗子市 (2)'!$Y$25</f>
        <v>6</v>
      </c>
      <c r="Q28" s="28">
        <f>N28+O28+P28</f>
        <v>16</v>
      </c>
      <c r="R28" s="23">
        <f>'10逗子市 (2)'!$Z$25</f>
        <v>25</v>
      </c>
    </row>
    <row r="29" spans="2:23" ht="27.75" customHeight="1">
      <c r="B29" s="643"/>
      <c r="C29" s="647" t="s">
        <v>19</v>
      </c>
      <c r="D29" s="648"/>
      <c r="E29" s="29"/>
      <c r="F29" s="20"/>
      <c r="G29" s="26">
        <f>'10逗子市 (2)'!$Q$26</f>
        <v>0</v>
      </c>
      <c r="H29" s="45">
        <f>'10逗子市 (2)'!$R$26</f>
        <v>0</v>
      </c>
      <c r="I29" s="27">
        <f>'10逗子市 (2)'!$S$26</f>
        <v>0</v>
      </c>
      <c r="J29" s="28">
        <f>G29+H29+I29</f>
        <v>0</v>
      </c>
      <c r="K29" s="23">
        <f>'10逗子市 (2)'!$T$26</f>
        <v>0</v>
      </c>
      <c r="L29" s="29"/>
      <c r="M29" s="20"/>
      <c r="N29" s="26">
        <f>'10逗子市 (2)'!$W$26</f>
        <v>0</v>
      </c>
      <c r="O29" s="45">
        <f>'10逗子市 (2)'!$X$26</f>
        <v>0</v>
      </c>
      <c r="P29" s="27">
        <f>'10逗子市 (2)'!$Y$26</f>
        <v>0</v>
      </c>
      <c r="Q29" s="28">
        <f>N29+O29+P29</f>
        <v>0</v>
      </c>
      <c r="R29" s="23">
        <f>'10逗子市 (2)'!$Z$26</f>
        <v>0</v>
      </c>
    </row>
    <row r="30" spans="2:23" ht="27.75" customHeight="1" thickBot="1">
      <c r="B30" s="644"/>
      <c r="C30" s="630" t="s">
        <v>6</v>
      </c>
      <c r="D30" s="630"/>
      <c r="E30" s="19">
        <f>'10逗子市 (2)'!$O$27</f>
        <v>395</v>
      </c>
      <c r="F30" s="31">
        <f>'10逗子市 (2)'!$P$27</f>
        <v>703</v>
      </c>
      <c r="G30" s="32">
        <f>'10逗子市 (2)'!$Q$27</f>
        <v>76</v>
      </c>
      <c r="H30" s="51">
        <f>'10逗子市 (2)'!$R$27</f>
        <v>158</v>
      </c>
      <c r="I30" s="33">
        <f>'10逗子市 (2)'!$S$27</f>
        <v>189</v>
      </c>
      <c r="J30" s="31">
        <f>G30+H30+I30</f>
        <v>423</v>
      </c>
      <c r="K30" s="34">
        <f>'10逗子市 (2)'!$T$27</f>
        <v>1521</v>
      </c>
      <c r="L30" s="19">
        <f>'10逗子市 (2)'!$U$27</f>
        <v>395</v>
      </c>
      <c r="M30" s="31">
        <f>'10逗子市 (2)'!$V$27</f>
        <v>703</v>
      </c>
      <c r="N30" s="32">
        <f>'10逗子市 (2)'!$W$27</f>
        <v>76</v>
      </c>
      <c r="O30" s="51">
        <f>'10逗子市 (2)'!$X$27</f>
        <v>158</v>
      </c>
      <c r="P30" s="33">
        <f>'10逗子市 (2)'!$Y$27</f>
        <v>189</v>
      </c>
      <c r="Q30" s="31">
        <f>N30+O30+P30</f>
        <v>423</v>
      </c>
      <c r="R30" s="34">
        <f>'10逗子市 (2)'!$Z$27</f>
        <v>1521</v>
      </c>
    </row>
    <row r="31" spans="2:23" ht="27.75" customHeight="1" thickBot="1">
      <c r="B31" s="631" t="s">
        <v>7</v>
      </c>
      <c r="C31" s="632"/>
      <c r="D31" s="633"/>
      <c r="E31" s="35">
        <f>E30-E22</f>
        <v>41</v>
      </c>
      <c r="F31" s="37">
        <f t="shared" ref="F31:K31" si="2">F30-F22</f>
        <v>83</v>
      </c>
      <c r="G31" s="36">
        <f t="shared" si="2"/>
        <v>13</v>
      </c>
      <c r="H31" s="52">
        <f t="shared" si="2"/>
        <v>-3</v>
      </c>
      <c r="I31" s="37">
        <f t="shared" si="2"/>
        <v>24</v>
      </c>
      <c r="J31" s="38">
        <f t="shared" si="2"/>
        <v>34</v>
      </c>
      <c r="K31" s="39">
        <f t="shared" si="2"/>
        <v>158</v>
      </c>
      <c r="L31" s="35">
        <f>L30-L22</f>
        <v>59</v>
      </c>
      <c r="M31" s="37">
        <f t="shared" ref="M31:R31" si="3">M30-M22</f>
        <v>115</v>
      </c>
      <c r="N31" s="36">
        <f t="shared" si="3"/>
        <v>14</v>
      </c>
      <c r="O31" s="52">
        <f t="shared" si="3"/>
        <v>-2</v>
      </c>
      <c r="P31" s="37">
        <f t="shared" si="3"/>
        <v>27</v>
      </c>
      <c r="Q31" s="38">
        <f t="shared" si="3"/>
        <v>39</v>
      </c>
      <c r="R31" s="39">
        <f t="shared" si="3"/>
        <v>213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'10逗子市総括表'!$H$22</f>
        <v>332</v>
      </c>
      <c r="F37" s="9">
        <f>'10逗子市総括表'!$H$19</f>
        <v>582</v>
      </c>
      <c r="G37" s="281">
        <f>'10逗子市総括表'!$H$16</f>
        <v>61</v>
      </c>
      <c r="H37" s="280">
        <f>'10逗子市総括表'!$H$17</f>
        <v>158</v>
      </c>
      <c r="I37" s="10">
        <f>'10逗子市総括表'!$H$18</f>
        <v>161</v>
      </c>
      <c r="J37" s="11">
        <f>G37+H37+I37</f>
        <v>380</v>
      </c>
      <c r="K37" s="12">
        <f>'10逗子市総括表'!$H$23</f>
        <v>1294</v>
      </c>
      <c r="L37" s="60">
        <f>E37-E7</f>
        <v>-56</v>
      </c>
      <c r="M37" s="53">
        <f t="shared" ref="M37:R37" si="4">F37-F7</f>
        <v>-97</v>
      </c>
      <c r="N37" s="71">
        <f t="shared" si="4"/>
        <v>-4</v>
      </c>
      <c r="O37" s="78">
        <f t="shared" si="4"/>
        <v>8</v>
      </c>
      <c r="P37" s="77">
        <f t="shared" si="4"/>
        <v>-6</v>
      </c>
      <c r="Q37" s="53">
        <f t="shared" si="4"/>
        <v>-2</v>
      </c>
      <c r="R37" s="61">
        <f t="shared" si="4"/>
        <v>-155</v>
      </c>
    </row>
    <row r="38" spans="2:23" ht="27.75" customHeight="1">
      <c r="B38" s="641" t="s">
        <v>14</v>
      </c>
      <c r="C38" s="645" t="s">
        <v>11</v>
      </c>
      <c r="D38" s="646"/>
      <c r="E38" s="13">
        <f>'10逗子市 (2)'!$AA$12</f>
        <v>361</v>
      </c>
      <c r="F38" s="14">
        <f>'10逗子市 (2)'!$AB$12</f>
        <v>486</v>
      </c>
      <c r="G38" s="15">
        <f>'10逗子市 (2)'!$AC$12</f>
        <v>65</v>
      </c>
      <c r="H38" s="49">
        <f>'10逗子市 (2)'!$AD$12</f>
        <v>115</v>
      </c>
      <c r="I38" s="16">
        <f>'10逗子市 (2)'!$AE$12</f>
        <v>141</v>
      </c>
      <c r="J38" s="17">
        <f>G38+H38+I38</f>
        <v>321</v>
      </c>
      <c r="K38" s="18">
        <f>'10逗子市 (2)'!$AF$12</f>
        <v>1168</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'10逗子市 (2)'!$AA$13</f>
        <v>34</v>
      </c>
      <c r="F39" s="20"/>
      <c r="G39" s="21"/>
      <c r="H39" s="50"/>
      <c r="I39" s="22"/>
      <c r="J39" s="20"/>
      <c r="K39" s="23">
        <f>'10逗子市 (2)'!$AF$13</f>
        <v>34</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'10逗子市 (2)'!$AB$22</f>
        <v>0</v>
      </c>
      <c r="G40" s="26">
        <f>'10逗子市 (2)'!$AC$22</f>
        <v>4</v>
      </c>
      <c r="H40" s="45">
        <f>'10逗子市 (2)'!$AD$22</f>
        <v>34</v>
      </c>
      <c r="I40" s="27">
        <f>'10逗子市 (2)'!$AE$22</f>
        <v>36</v>
      </c>
      <c r="J40" s="28">
        <f>G40+H40+I40</f>
        <v>74</v>
      </c>
      <c r="K40" s="23">
        <f>'10逗子市 (2)'!$AF$22</f>
        <v>74</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'10逗子市 (2)'!$AB$23</f>
        <v>92</v>
      </c>
      <c r="G41" s="26">
        <f>'10逗子市 (2)'!$AC$23</f>
        <v>3</v>
      </c>
      <c r="H41" s="45">
        <f>'10逗子市 (2)'!$AD$23</f>
        <v>3</v>
      </c>
      <c r="I41" s="27">
        <f>'10逗子市 (2)'!$AE$23</f>
        <v>6</v>
      </c>
      <c r="J41" s="28">
        <f>G41+H41+I41</f>
        <v>12</v>
      </c>
      <c r="K41" s="23">
        <f>'10逗子市 (2)'!$AF$23</f>
        <v>104</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'10逗子市 (2)'!$AB$24</f>
        <v>116</v>
      </c>
      <c r="G42" s="21"/>
      <c r="H42" s="50"/>
      <c r="I42" s="22"/>
      <c r="J42" s="30"/>
      <c r="K42" s="23">
        <f>'10逗子市 (2)'!$AF$24</f>
        <v>116</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'10逗子市 (2)'!$AB$25</f>
        <v>9</v>
      </c>
      <c r="G43" s="26">
        <f>'10逗子市 (2)'!$AC$25</f>
        <v>4</v>
      </c>
      <c r="H43" s="45">
        <f>'10逗子市 (2)'!$AD$25</f>
        <v>6</v>
      </c>
      <c r="I43" s="27">
        <f>'10逗子市 (2)'!$AE$25</f>
        <v>6</v>
      </c>
      <c r="J43" s="28">
        <f>G43+H43+I43</f>
        <v>16</v>
      </c>
      <c r="K43" s="23">
        <f>'10逗子市 (2)'!$AF$25</f>
        <v>25</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'10逗子市 (2)'!$AC$26</f>
        <v>0</v>
      </c>
      <c r="H44" s="45">
        <f>'10逗子市 (2)'!$AD$26</f>
        <v>0</v>
      </c>
      <c r="I44" s="27">
        <f>'10逗子市 (2)'!$AE$26</f>
        <v>0</v>
      </c>
      <c r="J44" s="28">
        <f>G44+H44+I44</f>
        <v>0</v>
      </c>
      <c r="K44" s="23">
        <f>'10逗子市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'10逗子市 (2)'!$AA$27</f>
        <v>395</v>
      </c>
      <c r="F45" s="31">
        <f>'10逗子市 (2)'!$AB$27</f>
        <v>703</v>
      </c>
      <c r="G45" s="32">
        <f>'10逗子市 (2)'!$AC$27</f>
        <v>76</v>
      </c>
      <c r="H45" s="51">
        <f>'10逗子市 (2)'!$AD$27</f>
        <v>158</v>
      </c>
      <c r="I45" s="33">
        <f>'10逗子市 (2)'!$AE$27</f>
        <v>189</v>
      </c>
      <c r="J45" s="31">
        <f>G45+H45+I45</f>
        <v>423</v>
      </c>
      <c r="K45" s="34">
        <f>'10逗子市 (2)'!$AF$27</f>
        <v>1521</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63</v>
      </c>
      <c r="F46" s="37">
        <f t="shared" ref="F46:K46" si="6">F45-F37</f>
        <v>121</v>
      </c>
      <c r="G46" s="36">
        <f t="shared" si="6"/>
        <v>15</v>
      </c>
      <c r="H46" s="52">
        <f t="shared" si="6"/>
        <v>0</v>
      </c>
      <c r="I46" s="37">
        <f t="shared" si="6"/>
        <v>28</v>
      </c>
      <c r="J46" s="38">
        <f t="shared" si="6"/>
        <v>43</v>
      </c>
      <c r="K46" s="39">
        <f t="shared" si="6"/>
        <v>227</v>
      </c>
      <c r="L46" s="68">
        <f t="shared" si="5"/>
        <v>56</v>
      </c>
      <c r="M46" s="69">
        <f t="shared" si="5"/>
        <v>97</v>
      </c>
      <c r="N46" s="54">
        <f t="shared" si="5"/>
        <v>4</v>
      </c>
      <c r="O46" s="82">
        <f t="shared" si="5"/>
        <v>-8</v>
      </c>
      <c r="P46" s="75">
        <f t="shared" si="5"/>
        <v>6</v>
      </c>
      <c r="Q46" s="69">
        <f t="shared" si="5"/>
        <v>2</v>
      </c>
      <c r="R46" s="70">
        <f t="shared" si="5"/>
        <v>155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353</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'11三浦市総括表'!D22</f>
        <v>205</v>
      </c>
      <c r="F7" s="9">
        <f>'11三浦市総括表'!D19</f>
        <v>280</v>
      </c>
      <c r="G7" s="281">
        <f>'11三浦市総括表'!D16</f>
        <v>24</v>
      </c>
      <c r="H7" s="280">
        <f>'11三浦市総括表'!D17</f>
        <v>44</v>
      </c>
      <c r="I7" s="10">
        <f>'11三浦市総括表'!D18</f>
        <v>56</v>
      </c>
      <c r="J7" s="11">
        <f>G7+H7+I7</f>
        <v>124</v>
      </c>
      <c r="K7" s="12">
        <f>'11三浦市総括表'!D23</f>
        <v>609</v>
      </c>
      <c r="L7" s="8">
        <f>'11三浦市総括表'!$E$22</f>
        <v>198</v>
      </c>
      <c r="M7" s="9">
        <f>'11三浦市総括表'!$E$19</f>
        <v>270</v>
      </c>
      <c r="N7" s="281">
        <f>'11三浦市総括表'!$E$16</f>
        <v>23</v>
      </c>
      <c r="O7" s="280">
        <f>'11三浦市総括表'!$E$17</f>
        <v>45</v>
      </c>
      <c r="P7" s="10">
        <f>'11三浦市総括表'!$E$18</f>
        <v>50</v>
      </c>
      <c r="Q7" s="11">
        <f>N7+O7+P7</f>
        <v>118</v>
      </c>
      <c r="R7" s="12">
        <f>'11三浦市総括表'!$E$23</f>
        <v>586</v>
      </c>
      <c r="U7" s="41"/>
    </row>
    <row r="8" spans="1:23" ht="27" customHeight="1">
      <c r="B8" s="641" t="s">
        <v>14</v>
      </c>
      <c r="C8" s="645" t="s">
        <v>11</v>
      </c>
      <c r="D8" s="646"/>
      <c r="E8" s="13">
        <f>'11三浦市 (2)'!$C$12</f>
        <v>70</v>
      </c>
      <c r="F8" s="14">
        <f>'11三浦市 (2)'!$D$12</f>
        <v>207</v>
      </c>
      <c r="G8" s="15">
        <f>'11三浦市 (2)'!$E$12</f>
        <v>23</v>
      </c>
      <c r="H8" s="49">
        <f>'11三浦市 (2)'!$F$12</f>
        <v>46</v>
      </c>
      <c r="I8" s="16">
        <f>'11三浦市 (2)'!$G$12</f>
        <v>54</v>
      </c>
      <c r="J8" s="17">
        <f>G8+H8+I8</f>
        <v>123</v>
      </c>
      <c r="K8" s="18">
        <f>'11三浦市 (2)'!$H$12</f>
        <v>400</v>
      </c>
      <c r="L8" s="13">
        <f>'11三浦市 (2)'!$I$12</f>
        <v>70</v>
      </c>
      <c r="M8" s="14">
        <f>'11三浦市 (2)'!$J$12</f>
        <v>207</v>
      </c>
      <c r="N8" s="15">
        <f>'11三浦市 (2)'!$K$12</f>
        <v>23</v>
      </c>
      <c r="O8" s="49">
        <f>'11三浦市 (2)'!$L$12</f>
        <v>46</v>
      </c>
      <c r="P8" s="16">
        <f>'11三浦市 (2)'!$M$12</f>
        <v>54</v>
      </c>
      <c r="Q8" s="17">
        <f>N8+O8+P8</f>
        <v>123</v>
      </c>
      <c r="R8" s="18">
        <f>'11三浦市 (2)'!$N$12</f>
        <v>400</v>
      </c>
    </row>
    <row r="9" spans="1:23" ht="27" customHeight="1">
      <c r="B9" s="642"/>
      <c r="C9" s="647" t="s">
        <v>16</v>
      </c>
      <c r="D9" s="648"/>
      <c r="E9" s="19">
        <f>'11三浦市 (2)'!$C$13</f>
        <v>190</v>
      </c>
      <c r="F9" s="20"/>
      <c r="G9" s="21"/>
      <c r="H9" s="50"/>
      <c r="I9" s="22"/>
      <c r="J9" s="20"/>
      <c r="K9" s="23">
        <f>'11三浦市 (2)'!$H$13</f>
        <v>190</v>
      </c>
      <c r="L9" s="19">
        <f>'11三浦市 (2)'!$I$13</f>
        <v>190</v>
      </c>
      <c r="M9" s="20"/>
      <c r="N9" s="21"/>
      <c r="O9" s="50"/>
      <c r="P9" s="22"/>
      <c r="Q9" s="20"/>
      <c r="R9" s="23">
        <f>'11三浦市 (2)'!$N$13</f>
        <v>190</v>
      </c>
    </row>
    <row r="10" spans="1:23" ht="27" customHeight="1">
      <c r="B10" s="643"/>
      <c r="C10" s="647" t="s">
        <v>12</v>
      </c>
      <c r="D10" s="649"/>
      <c r="E10" s="24"/>
      <c r="F10" s="25">
        <f>'11三浦市 (2)'!$D$22</f>
        <v>0</v>
      </c>
      <c r="G10" s="26">
        <f>'11三浦市 (2)'!$E$22</f>
        <v>0</v>
      </c>
      <c r="H10" s="45">
        <f>'11三浦市 (2)'!$F$22</f>
        <v>0</v>
      </c>
      <c r="I10" s="27">
        <f>'11三浦市 (2)'!$G$22</f>
        <v>0</v>
      </c>
      <c r="J10" s="28">
        <f>G10+H10+I10</f>
        <v>0</v>
      </c>
      <c r="K10" s="23">
        <f>'11三浦市 (2)'!$H$22</f>
        <v>0</v>
      </c>
      <c r="L10" s="24"/>
      <c r="M10" s="25">
        <f>'11三浦市 (2)'!$J$22</f>
        <v>0</v>
      </c>
      <c r="N10" s="26">
        <f>'11三浦市 (2)'!$K$22</f>
        <v>0</v>
      </c>
      <c r="O10" s="45">
        <f>'11三浦市 (2)'!$L$22</f>
        <v>0</v>
      </c>
      <c r="P10" s="27">
        <f>'11三浦市 (2)'!$M$22</f>
        <v>0</v>
      </c>
      <c r="Q10" s="28">
        <f>N10+O10+P10</f>
        <v>0</v>
      </c>
      <c r="R10" s="23">
        <f>'11三浦市 (2)'!$N$22</f>
        <v>0</v>
      </c>
    </row>
    <row r="11" spans="1:23" ht="27" customHeight="1">
      <c r="B11" s="643"/>
      <c r="C11" s="647" t="s">
        <v>13</v>
      </c>
      <c r="D11" s="648"/>
      <c r="E11" s="29"/>
      <c r="F11" s="25">
        <f>'11三浦市 (2)'!$D$23</f>
        <v>0</v>
      </c>
      <c r="G11" s="26">
        <f>'11三浦市 (2)'!$E$23</f>
        <v>0</v>
      </c>
      <c r="H11" s="45">
        <f>'11三浦市 (2)'!$F$23</f>
        <v>0</v>
      </c>
      <c r="I11" s="27">
        <f>'11三浦市 (2)'!$G$23</f>
        <v>0</v>
      </c>
      <c r="J11" s="28">
        <f>G11+H11+I11</f>
        <v>0</v>
      </c>
      <c r="K11" s="23">
        <f>'11三浦市 (2)'!$H$23</f>
        <v>0</v>
      </c>
      <c r="L11" s="29"/>
      <c r="M11" s="25">
        <f>'11三浦市 (2)'!$J$23</f>
        <v>0</v>
      </c>
      <c r="N11" s="26">
        <f>'11三浦市 (2)'!$K$23</f>
        <v>0</v>
      </c>
      <c r="O11" s="45">
        <f>'11三浦市 (2)'!$L$23</f>
        <v>0</v>
      </c>
      <c r="P11" s="27">
        <f>'11三浦市 (2)'!$M$23</f>
        <v>0</v>
      </c>
      <c r="Q11" s="28">
        <f>N11+O11+P11</f>
        <v>0</v>
      </c>
      <c r="R11" s="23">
        <f>'11三浦市 (2)'!$N$23</f>
        <v>0</v>
      </c>
    </row>
    <row r="12" spans="1:23" ht="27" customHeight="1">
      <c r="B12" s="643"/>
      <c r="C12" s="647" t="s">
        <v>17</v>
      </c>
      <c r="D12" s="648"/>
      <c r="E12" s="29"/>
      <c r="F12" s="25">
        <f>'11三浦市 (2)'!$D$24</f>
        <v>100</v>
      </c>
      <c r="G12" s="21"/>
      <c r="H12" s="50"/>
      <c r="I12" s="22"/>
      <c r="J12" s="30"/>
      <c r="K12" s="23">
        <f>'11三浦市 (2)'!$H$24</f>
        <v>100</v>
      </c>
      <c r="L12" s="29"/>
      <c r="M12" s="25">
        <f>'11三浦市 (2)'!$J$24</f>
        <v>100</v>
      </c>
      <c r="N12" s="21"/>
      <c r="O12" s="50"/>
      <c r="P12" s="22"/>
      <c r="Q12" s="30"/>
      <c r="R12" s="23">
        <f>'11三浦市 (2)'!$N$24</f>
        <v>100</v>
      </c>
    </row>
    <row r="13" spans="1:23" ht="27" customHeight="1">
      <c r="B13" s="643"/>
      <c r="C13" s="647" t="s">
        <v>18</v>
      </c>
      <c r="D13" s="650"/>
      <c r="E13" s="29"/>
      <c r="F13" s="25">
        <f>'11三浦市 (2)'!$D$25</f>
        <v>0</v>
      </c>
      <c r="G13" s="26">
        <f>'11三浦市 (2)'!$E$25</f>
        <v>0</v>
      </c>
      <c r="H13" s="45">
        <f>'11三浦市 (2)'!$F$25</f>
        <v>0</v>
      </c>
      <c r="I13" s="27">
        <f>'11三浦市 (2)'!$G$25</f>
        <v>0</v>
      </c>
      <c r="J13" s="28">
        <f>G13+H13+I13</f>
        <v>0</v>
      </c>
      <c r="K13" s="23">
        <f>'11三浦市 (2)'!$H$25</f>
        <v>0</v>
      </c>
      <c r="L13" s="29"/>
      <c r="M13" s="25">
        <f>'11三浦市 (2)'!$J$25</f>
        <v>0</v>
      </c>
      <c r="N13" s="26">
        <f>'11三浦市 (2)'!$K$25</f>
        <v>0</v>
      </c>
      <c r="O13" s="45">
        <f>'11三浦市 (2)'!$L$25</f>
        <v>0</v>
      </c>
      <c r="P13" s="27">
        <f>'11三浦市 (2)'!$M$25</f>
        <v>0</v>
      </c>
      <c r="Q13" s="28">
        <f>N13+O13+P13</f>
        <v>0</v>
      </c>
      <c r="R13" s="23">
        <f>'11三浦市 (2)'!$N$25</f>
        <v>0</v>
      </c>
    </row>
    <row r="14" spans="1:23" ht="27" customHeight="1">
      <c r="B14" s="643"/>
      <c r="C14" s="647" t="s">
        <v>19</v>
      </c>
      <c r="D14" s="648"/>
      <c r="E14" s="29"/>
      <c r="F14" s="20"/>
      <c r="G14" s="26">
        <f>'11三浦市 (2)'!$E$26</f>
        <v>0</v>
      </c>
      <c r="H14" s="45">
        <f>'11三浦市 (2)'!$F$26</f>
        <v>0</v>
      </c>
      <c r="I14" s="27">
        <f>'11三浦市 (2)'!$G$26</f>
        <v>0</v>
      </c>
      <c r="J14" s="28">
        <f>G14+H14+I14</f>
        <v>0</v>
      </c>
      <c r="K14" s="23">
        <f>'11三浦市 (2)'!$H$26</f>
        <v>0</v>
      </c>
      <c r="L14" s="29"/>
      <c r="M14" s="20"/>
      <c r="N14" s="26">
        <f>'11三浦市 (2)'!$K$26</f>
        <v>0</v>
      </c>
      <c r="O14" s="45">
        <f>'11三浦市 (2)'!$L$26</f>
        <v>0</v>
      </c>
      <c r="P14" s="27">
        <f>'11三浦市 (2)'!$M$26</f>
        <v>0</v>
      </c>
      <c r="Q14" s="28">
        <f>N14+O14+P14</f>
        <v>0</v>
      </c>
      <c r="R14" s="23">
        <f>'11三浦市 (2)'!$N$26</f>
        <v>0</v>
      </c>
    </row>
    <row r="15" spans="1:23" ht="27" customHeight="1" thickBot="1">
      <c r="B15" s="644"/>
      <c r="C15" s="630" t="s">
        <v>6</v>
      </c>
      <c r="D15" s="630"/>
      <c r="E15" s="19">
        <f>'11三浦市 (2)'!$C$27</f>
        <v>260</v>
      </c>
      <c r="F15" s="31">
        <f>'11三浦市 (2)'!$D$27</f>
        <v>307</v>
      </c>
      <c r="G15" s="32">
        <f>'11三浦市 (2)'!$E$27</f>
        <v>23</v>
      </c>
      <c r="H15" s="51">
        <f>'11三浦市 (2)'!$F$27</f>
        <v>46</v>
      </c>
      <c r="I15" s="33">
        <f>'11三浦市 (2)'!$G$27</f>
        <v>54</v>
      </c>
      <c r="J15" s="31">
        <f>G15+H15+I15</f>
        <v>123</v>
      </c>
      <c r="K15" s="34">
        <f>'11三浦市 (2)'!$H$27</f>
        <v>690</v>
      </c>
      <c r="L15" s="19">
        <f>'11三浦市 (2)'!$I$27</f>
        <v>260</v>
      </c>
      <c r="M15" s="31">
        <f>'11三浦市 (2)'!$J$27</f>
        <v>307</v>
      </c>
      <c r="N15" s="32">
        <f>'11三浦市 (2)'!$K$27</f>
        <v>23</v>
      </c>
      <c r="O15" s="51">
        <f>'11三浦市 (2)'!$L$27</f>
        <v>46</v>
      </c>
      <c r="P15" s="33">
        <f>'11三浦市 (2)'!$M$27</f>
        <v>54</v>
      </c>
      <c r="Q15" s="31">
        <f>N15+O15+P15</f>
        <v>123</v>
      </c>
      <c r="R15" s="34">
        <f>'11三浦市 (2)'!$N$27</f>
        <v>690</v>
      </c>
    </row>
    <row r="16" spans="1:23" ht="27" customHeight="1" thickBot="1">
      <c r="B16" s="631" t="s">
        <v>7</v>
      </c>
      <c r="C16" s="632"/>
      <c r="D16" s="633"/>
      <c r="E16" s="35">
        <f>E15-E7</f>
        <v>55</v>
      </c>
      <c r="F16" s="37">
        <f t="shared" ref="F16:K16" si="0">F15-F7</f>
        <v>27</v>
      </c>
      <c r="G16" s="36">
        <f t="shared" si="0"/>
        <v>-1</v>
      </c>
      <c r="H16" s="52">
        <f t="shared" si="0"/>
        <v>2</v>
      </c>
      <c r="I16" s="37">
        <f t="shared" si="0"/>
        <v>-2</v>
      </c>
      <c r="J16" s="38">
        <f t="shared" si="0"/>
        <v>-1</v>
      </c>
      <c r="K16" s="39">
        <f t="shared" si="0"/>
        <v>81</v>
      </c>
      <c r="L16" s="35">
        <f>L15-L7</f>
        <v>62</v>
      </c>
      <c r="M16" s="37">
        <f>M15-M7</f>
        <v>37</v>
      </c>
      <c r="N16" s="36">
        <f t="shared" ref="N16:R16" si="1">N15-N7</f>
        <v>0</v>
      </c>
      <c r="O16" s="52">
        <f t="shared" si="1"/>
        <v>1</v>
      </c>
      <c r="P16" s="37">
        <f t="shared" si="1"/>
        <v>4</v>
      </c>
      <c r="Q16" s="38">
        <f t="shared" si="1"/>
        <v>5</v>
      </c>
      <c r="R16" s="39">
        <f t="shared" si="1"/>
        <v>104</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'11三浦市総括表'!$F$22</f>
        <v>190</v>
      </c>
      <c r="F22" s="9">
        <f>'11三浦市総括表'!$F$19</f>
        <v>258</v>
      </c>
      <c r="G22" s="281">
        <f>'11三浦市総括表'!$F$16</f>
        <v>22</v>
      </c>
      <c r="H22" s="280">
        <f>'11三浦市総括表'!$F$17</f>
        <v>43</v>
      </c>
      <c r="I22" s="10">
        <f>'11三浦市総括表'!$F$18</f>
        <v>50</v>
      </c>
      <c r="J22" s="11">
        <f>G22+H22+I22</f>
        <v>115</v>
      </c>
      <c r="K22" s="12">
        <f>'11三浦市総括表'!$F$23</f>
        <v>563</v>
      </c>
      <c r="L22" s="8">
        <f>'11三浦市総括表'!$G$22</f>
        <v>185</v>
      </c>
      <c r="M22" s="9">
        <f>'11三浦市総括表'!$G$19</f>
        <v>252</v>
      </c>
      <c r="N22" s="281">
        <f>'11三浦市総括表'!$G$16</f>
        <v>21</v>
      </c>
      <c r="O22" s="280">
        <f>'11三浦市総括表'!$G$17</f>
        <v>42</v>
      </c>
      <c r="P22" s="10">
        <f>'11三浦市総括表'!$G$18</f>
        <v>49</v>
      </c>
      <c r="Q22" s="11">
        <f>N22+O22+P22</f>
        <v>112</v>
      </c>
      <c r="R22" s="12">
        <f>'11三浦市総括表'!$G$23</f>
        <v>549</v>
      </c>
    </row>
    <row r="23" spans="2:23" ht="27.75" customHeight="1">
      <c r="B23" s="641" t="s">
        <v>14</v>
      </c>
      <c r="C23" s="645" t="s">
        <v>11</v>
      </c>
      <c r="D23" s="646"/>
      <c r="E23" s="13">
        <f>'11三浦市 (2)'!$O$12</f>
        <v>70</v>
      </c>
      <c r="F23" s="14">
        <f>'11三浦市 (2)'!$P$12</f>
        <v>207</v>
      </c>
      <c r="G23" s="15">
        <f>'11三浦市 (2)'!$Q$12</f>
        <v>23</v>
      </c>
      <c r="H23" s="49">
        <f>'11三浦市 (2)'!$R$12</f>
        <v>46</v>
      </c>
      <c r="I23" s="16">
        <f>'11三浦市 (2)'!$S$12</f>
        <v>54</v>
      </c>
      <c r="J23" s="17">
        <f>G23+H23+I23</f>
        <v>123</v>
      </c>
      <c r="K23" s="18">
        <f>'11三浦市 (2)'!$T$12</f>
        <v>400</v>
      </c>
      <c r="L23" s="13">
        <f>'11三浦市 (2)'!$U$12</f>
        <v>70</v>
      </c>
      <c r="M23" s="14">
        <f>'11三浦市 (2)'!$V$12</f>
        <v>172</v>
      </c>
      <c r="N23" s="15">
        <f>'11三浦市 (2)'!$W$12</f>
        <v>20</v>
      </c>
      <c r="O23" s="49">
        <f>'11三浦市 (2)'!$X$12</f>
        <v>41</v>
      </c>
      <c r="P23" s="16">
        <f>'11三浦市 (2)'!$Y$12</f>
        <v>47</v>
      </c>
      <c r="Q23" s="17">
        <f>N23+O23+P23</f>
        <v>108</v>
      </c>
      <c r="R23" s="18">
        <f>'11三浦市 (2)'!$Z$12</f>
        <v>350</v>
      </c>
    </row>
    <row r="24" spans="2:23" ht="27.75" customHeight="1">
      <c r="B24" s="642"/>
      <c r="C24" s="647" t="s">
        <v>16</v>
      </c>
      <c r="D24" s="648"/>
      <c r="E24" s="19">
        <f>'11三浦市 (2)'!$O$13</f>
        <v>190</v>
      </c>
      <c r="F24" s="20"/>
      <c r="G24" s="21"/>
      <c r="H24" s="50"/>
      <c r="I24" s="22"/>
      <c r="J24" s="20"/>
      <c r="K24" s="23">
        <f>'11三浦市 (2)'!$T$13</f>
        <v>190</v>
      </c>
      <c r="L24" s="19">
        <f>'11三浦市 (2)'!$U$13</f>
        <v>190</v>
      </c>
      <c r="M24" s="20"/>
      <c r="N24" s="21"/>
      <c r="O24" s="50"/>
      <c r="P24" s="22"/>
      <c r="Q24" s="20"/>
      <c r="R24" s="23">
        <f>'11三浦市 (2)'!$Z$13</f>
        <v>190</v>
      </c>
    </row>
    <row r="25" spans="2:23" ht="27.75" customHeight="1">
      <c r="B25" s="643"/>
      <c r="C25" s="647" t="s">
        <v>12</v>
      </c>
      <c r="D25" s="649"/>
      <c r="E25" s="24"/>
      <c r="F25" s="25">
        <f>'11三浦市 (2)'!$P$22</f>
        <v>0</v>
      </c>
      <c r="G25" s="26">
        <f>'11三浦市 (2)'!$Q$22</f>
        <v>0</v>
      </c>
      <c r="H25" s="45">
        <f>'11三浦市 (2)'!$R$22</f>
        <v>0</v>
      </c>
      <c r="I25" s="27">
        <f>'11三浦市 (2)'!$S$22</f>
        <v>0</v>
      </c>
      <c r="J25" s="28">
        <f>G25+H25+I25</f>
        <v>0</v>
      </c>
      <c r="K25" s="23">
        <f>'11三浦市 (2)'!$T$22</f>
        <v>0</v>
      </c>
      <c r="L25" s="24"/>
      <c r="M25" s="25">
        <f>'11三浦市 (2)'!$V$22</f>
        <v>0</v>
      </c>
      <c r="N25" s="26">
        <f>'11三浦市 (2)'!$W$22</f>
        <v>0</v>
      </c>
      <c r="O25" s="45">
        <f>'11三浦市 (2)'!$X$22</f>
        <v>0</v>
      </c>
      <c r="P25" s="27">
        <f>'11三浦市 (2)'!$Y$22</f>
        <v>0</v>
      </c>
      <c r="Q25" s="28">
        <f>N25+O25+P25</f>
        <v>0</v>
      </c>
      <c r="R25" s="23">
        <f>'11三浦市 (2)'!$Z$22</f>
        <v>0</v>
      </c>
    </row>
    <row r="26" spans="2:23" ht="27.75" customHeight="1">
      <c r="B26" s="643"/>
      <c r="C26" s="647" t="s">
        <v>13</v>
      </c>
      <c r="D26" s="648"/>
      <c r="E26" s="29"/>
      <c r="F26" s="25">
        <f>'11三浦市 (2)'!$P$23</f>
        <v>0</v>
      </c>
      <c r="G26" s="26">
        <f>'11三浦市 (2)'!$Q$23</f>
        <v>0</v>
      </c>
      <c r="H26" s="45">
        <f>'11三浦市 (2)'!$R$23</f>
        <v>0</v>
      </c>
      <c r="I26" s="27">
        <f>'11三浦市 (2)'!$S$23</f>
        <v>0</v>
      </c>
      <c r="J26" s="28">
        <f>G26+H26+I26</f>
        <v>0</v>
      </c>
      <c r="K26" s="23">
        <f>'11三浦市 (2)'!$T$23</f>
        <v>0</v>
      </c>
      <c r="L26" s="29"/>
      <c r="M26" s="25">
        <f>'11三浦市 (2)'!$V$23</f>
        <v>0</v>
      </c>
      <c r="N26" s="26">
        <f>'11三浦市 (2)'!$W$23</f>
        <v>0</v>
      </c>
      <c r="O26" s="45">
        <f>'11三浦市 (2)'!$X$23</f>
        <v>0</v>
      </c>
      <c r="P26" s="27">
        <f>'11三浦市 (2)'!$Y$23</f>
        <v>0</v>
      </c>
      <c r="Q26" s="28">
        <f>N26+O26+P26</f>
        <v>0</v>
      </c>
      <c r="R26" s="23">
        <f>'11三浦市 (2)'!$Z$23</f>
        <v>0</v>
      </c>
    </row>
    <row r="27" spans="2:23" ht="27.75" customHeight="1">
      <c r="B27" s="643"/>
      <c r="C27" s="647" t="s">
        <v>17</v>
      </c>
      <c r="D27" s="648"/>
      <c r="E27" s="29"/>
      <c r="F27" s="25">
        <f>'11三浦市 (2)'!$P$24</f>
        <v>100</v>
      </c>
      <c r="G27" s="21"/>
      <c r="H27" s="50"/>
      <c r="I27" s="22"/>
      <c r="J27" s="30"/>
      <c r="K27" s="23">
        <f>'11三浦市 (2)'!$T$24</f>
        <v>100</v>
      </c>
      <c r="L27" s="29"/>
      <c r="M27" s="25">
        <f>'11三浦市 (2)'!$V$24</f>
        <v>100</v>
      </c>
      <c r="N27" s="21"/>
      <c r="O27" s="50"/>
      <c r="P27" s="22"/>
      <c r="Q27" s="30"/>
      <c r="R27" s="23">
        <f>'11三浦市 (2)'!$Z$24</f>
        <v>100</v>
      </c>
    </row>
    <row r="28" spans="2:23" ht="27.75" customHeight="1">
      <c r="B28" s="643"/>
      <c r="C28" s="647" t="s">
        <v>18</v>
      </c>
      <c r="D28" s="650"/>
      <c r="E28" s="29"/>
      <c r="F28" s="25">
        <f>'11三浦市 (2)'!$P$25</f>
        <v>0</v>
      </c>
      <c r="G28" s="26">
        <f>'11三浦市 (2)'!$Q$25</f>
        <v>0</v>
      </c>
      <c r="H28" s="45">
        <f>'11三浦市 (2)'!$R$25</f>
        <v>0</v>
      </c>
      <c r="I28" s="27">
        <f>'11三浦市 (2)'!$S$25</f>
        <v>0</v>
      </c>
      <c r="J28" s="28">
        <f>G28+H28+I28</f>
        <v>0</v>
      </c>
      <c r="K28" s="23">
        <f>'11三浦市 (2)'!$T$25</f>
        <v>0</v>
      </c>
      <c r="L28" s="29"/>
      <c r="M28" s="25">
        <f>'11三浦市 (2)'!$V$25</f>
        <v>0</v>
      </c>
      <c r="N28" s="26">
        <f>'11三浦市 (2)'!$W$25</f>
        <v>0</v>
      </c>
      <c r="O28" s="45">
        <f>'11三浦市 (2)'!$X$25</f>
        <v>0</v>
      </c>
      <c r="P28" s="27">
        <f>'11三浦市 (2)'!$Y$25</f>
        <v>0</v>
      </c>
      <c r="Q28" s="28">
        <f>N28+O28+P28</f>
        <v>0</v>
      </c>
      <c r="R28" s="23">
        <f>'11三浦市 (2)'!$Z$25</f>
        <v>0</v>
      </c>
    </row>
    <row r="29" spans="2:23" ht="27.75" customHeight="1">
      <c r="B29" s="643"/>
      <c r="C29" s="647" t="s">
        <v>19</v>
      </c>
      <c r="D29" s="648"/>
      <c r="E29" s="29"/>
      <c r="F29" s="20"/>
      <c r="G29" s="26">
        <f>'11三浦市 (2)'!$Q$26</f>
        <v>0</v>
      </c>
      <c r="H29" s="45">
        <f>'11三浦市 (2)'!$R$26</f>
        <v>0</v>
      </c>
      <c r="I29" s="27">
        <f>'11三浦市 (2)'!$S$26</f>
        <v>0</v>
      </c>
      <c r="J29" s="28">
        <f>G29+H29+I29</f>
        <v>0</v>
      </c>
      <c r="K29" s="23">
        <f>'11三浦市 (2)'!$T$26</f>
        <v>0</v>
      </c>
      <c r="L29" s="29"/>
      <c r="M29" s="20"/>
      <c r="N29" s="26">
        <f>'11三浦市 (2)'!$W$26</f>
        <v>0</v>
      </c>
      <c r="O29" s="45">
        <f>'11三浦市 (2)'!$X$26</f>
        <v>0</v>
      </c>
      <c r="P29" s="27">
        <f>'11三浦市 (2)'!$Y$26</f>
        <v>0</v>
      </c>
      <c r="Q29" s="28">
        <f>N29+O29+P29</f>
        <v>0</v>
      </c>
      <c r="R29" s="23">
        <f>'11三浦市 (2)'!$Z$26</f>
        <v>0</v>
      </c>
    </row>
    <row r="30" spans="2:23" ht="27.75" customHeight="1" thickBot="1">
      <c r="B30" s="644"/>
      <c r="C30" s="630" t="s">
        <v>6</v>
      </c>
      <c r="D30" s="630"/>
      <c r="E30" s="19">
        <f>'11三浦市 (2)'!$O$27</f>
        <v>260</v>
      </c>
      <c r="F30" s="31">
        <f>'11三浦市 (2)'!$P$27</f>
        <v>307</v>
      </c>
      <c r="G30" s="32">
        <f>'11三浦市 (2)'!$Q$27</f>
        <v>23</v>
      </c>
      <c r="H30" s="51">
        <f>'11三浦市 (2)'!$R$27</f>
        <v>46</v>
      </c>
      <c r="I30" s="33">
        <f>'11三浦市 (2)'!$S$27</f>
        <v>54</v>
      </c>
      <c r="J30" s="31">
        <f>G30+H30+I30</f>
        <v>123</v>
      </c>
      <c r="K30" s="34">
        <f>'11三浦市 (2)'!$T$27</f>
        <v>690</v>
      </c>
      <c r="L30" s="19">
        <f>'11三浦市 (2)'!$U$27</f>
        <v>260</v>
      </c>
      <c r="M30" s="31">
        <f>'11三浦市 (2)'!$V$27</f>
        <v>272</v>
      </c>
      <c r="N30" s="32">
        <f>'11三浦市 (2)'!$W$27</f>
        <v>20</v>
      </c>
      <c r="O30" s="51">
        <f>'11三浦市 (2)'!$X$27</f>
        <v>41</v>
      </c>
      <c r="P30" s="33">
        <f>'11三浦市 (2)'!$Y$27</f>
        <v>47</v>
      </c>
      <c r="Q30" s="31">
        <f>N30+O30+P30</f>
        <v>108</v>
      </c>
      <c r="R30" s="34">
        <f>'11三浦市 (2)'!$Z$27</f>
        <v>640</v>
      </c>
    </row>
    <row r="31" spans="2:23" ht="27.75" customHeight="1" thickBot="1">
      <c r="B31" s="631" t="s">
        <v>7</v>
      </c>
      <c r="C31" s="632"/>
      <c r="D31" s="633"/>
      <c r="E31" s="35">
        <f>E30-E22</f>
        <v>70</v>
      </c>
      <c r="F31" s="37">
        <f t="shared" ref="F31:K31" si="2">F30-F22</f>
        <v>49</v>
      </c>
      <c r="G31" s="36">
        <f t="shared" si="2"/>
        <v>1</v>
      </c>
      <c r="H31" s="52">
        <f t="shared" si="2"/>
        <v>3</v>
      </c>
      <c r="I31" s="37">
        <f t="shared" si="2"/>
        <v>4</v>
      </c>
      <c r="J31" s="38">
        <f t="shared" si="2"/>
        <v>8</v>
      </c>
      <c r="K31" s="39">
        <f t="shared" si="2"/>
        <v>127</v>
      </c>
      <c r="L31" s="35">
        <f>L30-L22</f>
        <v>75</v>
      </c>
      <c r="M31" s="37">
        <f t="shared" ref="M31:R31" si="3">M30-M22</f>
        <v>20</v>
      </c>
      <c r="N31" s="36">
        <f t="shared" si="3"/>
        <v>-1</v>
      </c>
      <c r="O31" s="52">
        <f t="shared" si="3"/>
        <v>-1</v>
      </c>
      <c r="P31" s="37">
        <f t="shared" si="3"/>
        <v>-2</v>
      </c>
      <c r="Q31" s="38">
        <f t="shared" si="3"/>
        <v>-4</v>
      </c>
      <c r="R31" s="39">
        <f t="shared" si="3"/>
        <v>91</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'11三浦市総括表'!$H$22</f>
        <v>176</v>
      </c>
      <c r="F37" s="9">
        <f>'11三浦市総括表'!$H$19</f>
        <v>240</v>
      </c>
      <c r="G37" s="281">
        <f>'11三浦市総括表'!$H$16</f>
        <v>20</v>
      </c>
      <c r="H37" s="280">
        <f>'11三浦市総括表'!$H$17</f>
        <v>41</v>
      </c>
      <c r="I37" s="10">
        <f>'11三浦市総括表'!$H$18</f>
        <v>47</v>
      </c>
      <c r="J37" s="11">
        <f>G37+H37+I37</f>
        <v>108</v>
      </c>
      <c r="K37" s="12">
        <f>'11三浦市総括表'!$H$23</f>
        <v>524</v>
      </c>
      <c r="L37" s="60">
        <f>E37-E7</f>
        <v>-29</v>
      </c>
      <c r="M37" s="53">
        <f t="shared" ref="M37:R37" si="4">F37-F7</f>
        <v>-40</v>
      </c>
      <c r="N37" s="71">
        <f t="shared" si="4"/>
        <v>-4</v>
      </c>
      <c r="O37" s="78">
        <f t="shared" si="4"/>
        <v>-3</v>
      </c>
      <c r="P37" s="77">
        <f t="shared" si="4"/>
        <v>-9</v>
      </c>
      <c r="Q37" s="53">
        <f t="shared" si="4"/>
        <v>-16</v>
      </c>
      <c r="R37" s="61">
        <f t="shared" si="4"/>
        <v>-85</v>
      </c>
    </row>
    <row r="38" spans="2:23" ht="27.75" customHeight="1">
      <c r="B38" s="641" t="s">
        <v>14</v>
      </c>
      <c r="C38" s="645" t="s">
        <v>11</v>
      </c>
      <c r="D38" s="646"/>
      <c r="E38" s="13">
        <f>'11三浦市 (2)'!$AA$12</f>
        <v>70</v>
      </c>
      <c r="F38" s="14">
        <f>'11三浦市 (2)'!$AB$12</f>
        <v>172</v>
      </c>
      <c r="G38" s="15">
        <f>'11三浦市 (2)'!$AC$12</f>
        <v>20</v>
      </c>
      <c r="H38" s="49">
        <f>'11三浦市 (2)'!$AD$12</f>
        <v>41</v>
      </c>
      <c r="I38" s="16">
        <f>'11三浦市 (2)'!$AE$12</f>
        <v>47</v>
      </c>
      <c r="J38" s="17">
        <f>G38+H38+I38</f>
        <v>108</v>
      </c>
      <c r="K38" s="18">
        <f>'11三浦市 (2)'!$AF$12</f>
        <v>350</v>
      </c>
      <c r="L38" s="63">
        <f t="shared" ref="L38:R46" si="5">E38-E8</f>
        <v>0</v>
      </c>
      <c r="M38" s="62">
        <f t="shared" si="5"/>
        <v>-35</v>
      </c>
      <c r="N38" s="76">
        <f t="shared" si="5"/>
        <v>-3</v>
      </c>
      <c r="O38" s="79">
        <f t="shared" si="5"/>
        <v>-5</v>
      </c>
      <c r="P38" s="72">
        <f t="shared" si="5"/>
        <v>-7</v>
      </c>
      <c r="Q38" s="62">
        <f t="shared" si="5"/>
        <v>-15</v>
      </c>
      <c r="R38" s="64">
        <f t="shared" si="5"/>
        <v>-50</v>
      </c>
    </row>
    <row r="39" spans="2:23" ht="27.75" customHeight="1">
      <c r="B39" s="642"/>
      <c r="C39" s="647" t="s">
        <v>16</v>
      </c>
      <c r="D39" s="648"/>
      <c r="E39" s="19">
        <f>'11三浦市 (2)'!$AA$13</f>
        <v>190</v>
      </c>
      <c r="F39" s="20"/>
      <c r="G39" s="21"/>
      <c r="H39" s="50"/>
      <c r="I39" s="22"/>
      <c r="J39" s="20"/>
      <c r="K39" s="23">
        <f>'11三浦市 (2)'!$AF$13</f>
        <v>190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'11三浦市 (2)'!$AB$22</f>
        <v>0</v>
      </c>
      <c r="G40" s="26">
        <f>'11三浦市 (2)'!$AC$22</f>
        <v>0</v>
      </c>
      <c r="H40" s="45">
        <f>'11三浦市 (2)'!$AD$22</f>
        <v>0</v>
      </c>
      <c r="I40" s="27">
        <f>'11三浦市 (2)'!$AE$22</f>
        <v>0</v>
      </c>
      <c r="J40" s="28">
        <f>G40+H40+I40</f>
        <v>0</v>
      </c>
      <c r="K40" s="23">
        <f>'11三浦市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'11三浦市 (2)'!$AB$23</f>
        <v>0</v>
      </c>
      <c r="G41" s="26">
        <f>'11三浦市 (2)'!$AC$23</f>
        <v>0</v>
      </c>
      <c r="H41" s="45">
        <f>'11三浦市 (2)'!$AD$23</f>
        <v>0</v>
      </c>
      <c r="I41" s="27">
        <f>'11三浦市 (2)'!$AE$23</f>
        <v>0</v>
      </c>
      <c r="J41" s="28">
        <f>G41+H41+I41</f>
        <v>0</v>
      </c>
      <c r="K41" s="23">
        <f>'11三浦市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'11三浦市 (2)'!$AB$24</f>
        <v>100</v>
      </c>
      <c r="G42" s="21"/>
      <c r="H42" s="50"/>
      <c r="I42" s="22"/>
      <c r="J42" s="30"/>
      <c r="K42" s="23">
        <f>'11三浦市 (2)'!$AF$24</f>
        <v>100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'11三浦市 (2)'!$AB$25</f>
        <v>0</v>
      </c>
      <c r="G43" s="26">
        <f>'11三浦市 (2)'!$AC$25</f>
        <v>0</v>
      </c>
      <c r="H43" s="45">
        <f>'11三浦市 (2)'!$AD$25</f>
        <v>0</v>
      </c>
      <c r="I43" s="27">
        <f>'11三浦市 (2)'!$AE$25</f>
        <v>0</v>
      </c>
      <c r="J43" s="28">
        <f>G43+H43+I43</f>
        <v>0</v>
      </c>
      <c r="K43" s="23">
        <f>'11三浦市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'11三浦市 (2)'!$AC$26</f>
        <v>0</v>
      </c>
      <c r="H44" s="45">
        <f>'11三浦市 (2)'!$AD$26</f>
        <v>0</v>
      </c>
      <c r="I44" s="27">
        <f>'11三浦市 (2)'!$AE$26</f>
        <v>0</v>
      </c>
      <c r="J44" s="28">
        <f>G44+H44+I44</f>
        <v>0</v>
      </c>
      <c r="K44" s="23">
        <f>'11三浦市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'11三浦市 (2)'!$AA$27</f>
        <v>260</v>
      </c>
      <c r="F45" s="31">
        <f>'11三浦市 (2)'!$AB$27</f>
        <v>272</v>
      </c>
      <c r="G45" s="32">
        <f>'11三浦市 (2)'!$AC$27</f>
        <v>20</v>
      </c>
      <c r="H45" s="51">
        <f>'11三浦市 (2)'!$AD$27</f>
        <v>41</v>
      </c>
      <c r="I45" s="33">
        <f>'11三浦市 (2)'!$AE$27</f>
        <v>47</v>
      </c>
      <c r="J45" s="31">
        <f>G45+H45+I45</f>
        <v>108</v>
      </c>
      <c r="K45" s="34">
        <f>'11三浦市 (2)'!$AF$27</f>
        <v>640</v>
      </c>
      <c r="L45" s="67">
        <f t="shared" si="5"/>
        <v>0</v>
      </c>
      <c r="M45" s="58">
        <f t="shared" si="5"/>
        <v>-35</v>
      </c>
      <c r="N45" s="57">
        <f t="shared" si="5"/>
        <v>-3</v>
      </c>
      <c r="O45" s="81">
        <f t="shared" si="5"/>
        <v>-5</v>
      </c>
      <c r="P45" s="74">
        <f t="shared" si="5"/>
        <v>-7</v>
      </c>
      <c r="Q45" s="58">
        <f t="shared" si="5"/>
        <v>-15</v>
      </c>
      <c r="R45" s="59">
        <f t="shared" si="5"/>
        <v>-50</v>
      </c>
    </row>
    <row r="46" spans="2:23" ht="27.75" customHeight="1" thickBot="1">
      <c r="B46" s="631" t="s">
        <v>7</v>
      </c>
      <c r="C46" s="632"/>
      <c r="D46" s="633"/>
      <c r="E46" s="35">
        <f>E45-E37</f>
        <v>84</v>
      </c>
      <c r="F46" s="37">
        <f t="shared" ref="F46:K46" si="6">F45-F37</f>
        <v>32</v>
      </c>
      <c r="G46" s="36">
        <f t="shared" si="6"/>
        <v>0</v>
      </c>
      <c r="H46" s="52">
        <f t="shared" si="6"/>
        <v>0</v>
      </c>
      <c r="I46" s="37">
        <f t="shared" si="6"/>
        <v>0</v>
      </c>
      <c r="J46" s="38">
        <f t="shared" si="6"/>
        <v>0</v>
      </c>
      <c r="K46" s="39">
        <f t="shared" si="6"/>
        <v>116</v>
      </c>
      <c r="L46" s="68">
        <f t="shared" si="5"/>
        <v>29</v>
      </c>
      <c r="M46" s="69">
        <f t="shared" si="5"/>
        <v>5</v>
      </c>
      <c r="N46" s="54">
        <f t="shared" si="5"/>
        <v>1</v>
      </c>
      <c r="O46" s="82">
        <f t="shared" si="5"/>
        <v>-2</v>
      </c>
      <c r="P46" s="75">
        <f t="shared" si="5"/>
        <v>2</v>
      </c>
      <c r="Q46" s="69">
        <f t="shared" si="5"/>
        <v>1</v>
      </c>
      <c r="R46" s="70">
        <f t="shared" si="5"/>
        <v>35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354</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'12秦野市総括表'!D22</f>
        <v>991</v>
      </c>
      <c r="F7" s="9">
        <f>'12秦野市総括表'!D19</f>
        <v>1478</v>
      </c>
      <c r="G7" s="281">
        <f>'12秦野市総括表'!D16</f>
        <v>106</v>
      </c>
      <c r="H7" s="280">
        <f>'12秦野市総括表'!D17</f>
        <v>430</v>
      </c>
      <c r="I7" s="10">
        <f>'12秦野市総括表'!D18</f>
        <v>456</v>
      </c>
      <c r="J7" s="11">
        <f>G7+H7+I7</f>
        <v>992</v>
      </c>
      <c r="K7" s="12">
        <f>'12秦野市総括表'!D23</f>
        <v>3461</v>
      </c>
      <c r="L7" s="8">
        <f>'12秦野市総括表'!$E$22</f>
        <v>968</v>
      </c>
      <c r="M7" s="9">
        <f>'12秦野市総括表'!$E$19</f>
        <v>1474</v>
      </c>
      <c r="N7" s="281">
        <f>'12秦野市総括表'!$E$16</f>
        <v>105</v>
      </c>
      <c r="O7" s="280">
        <f>'12秦野市総括表'!$E$17</f>
        <v>431</v>
      </c>
      <c r="P7" s="10">
        <f>'12秦野市総括表'!$E$18</f>
        <v>457</v>
      </c>
      <c r="Q7" s="11">
        <f>N7+O7+P7</f>
        <v>993</v>
      </c>
      <c r="R7" s="12">
        <f>'12秦野市総括表'!$E$23</f>
        <v>3435</v>
      </c>
      <c r="U7" s="41"/>
    </row>
    <row r="8" spans="1:23" ht="27" customHeight="1">
      <c r="B8" s="641" t="s">
        <v>14</v>
      </c>
      <c r="C8" s="645" t="s">
        <v>11</v>
      </c>
      <c r="D8" s="646"/>
      <c r="E8" s="13">
        <f>'12秦野市 (2)'!$C$12</f>
        <v>1205</v>
      </c>
      <c r="F8" s="14">
        <f>'12秦野市 (2)'!$D$12</f>
        <v>1504</v>
      </c>
      <c r="G8" s="15">
        <f>'12秦野市 (2)'!$E$12</f>
        <v>242</v>
      </c>
      <c r="H8" s="49">
        <f>'12秦野市 (2)'!$F$12</f>
        <v>378</v>
      </c>
      <c r="I8" s="16">
        <f>'12秦野市 (2)'!$G$12</f>
        <v>440</v>
      </c>
      <c r="J8" s="17">
        <f>G8+H8+I8</f>
        <v>1060</v>
      </c>
      <c r="K8" s="18">
        <f>'12秦野市 (2)'!$H$12</f>
        <v>3769</v>
      </c>
      <c r="L8" s="13">
        <f>'12秦野市 (2)'!$I$12</f>
        <v>1205</v>
      </c>
      <c r="M8" s="14">
        <f>'12秦野市 (2)'!$J$12</f>
        <v>1504</v>
      </c>
      <c r="N8" s="15">
        <f>'12秦野市 (2)'!$K$12</f>
        <v>242</v>
      </c>
      <c r="O8" s="49">
        <f>'12秦野市 (2)'!$L$12</f>
        <v>378</v>
      </c>
      <c r="P8" s="16">
        <f>'12秦野市 (2)'!$M$12</f>
        <v>440</v>
      </c>
      <c r="Q8" s="17">
        <f>N8+O8+P8</f>
        <v>1060</v>
      </c>
      <c r="R8" s="18">
        <f>'12秦野市 (2)'!$N$12</f>
        <v>3769</v>
      </c>
    </row>
    <row r="9" spans="1:23" ht="27" customHeight="1">
      <c r="B9" s="642"/>
      <c r="C9" s="647" t="s">
        <v>16</v>
      </c>
      <c r="D9" s="648"/>
      <c r="E9" s="19">
        <f>'12秦野市 (2)'!$C$13</f>
        <v>245</v>
      </c>
      <c r="F9" s="20"/>
      <c r="G9" s="21"/>
      <c r="H9" s="50"/>
      <c r="I9" s="22"/>
      <c r="J9" s="20"/>
      <c r="K9" s="23">
        <f>'12秦野市 (2)'!$H$13</f>
        <v>245</v>
      </c>
      <c r="L9" s="19">
        <f>'12秦野市 (2)'!$I$13</f>
        <v>245</v>
      </c>
      <c r="M9" s="20"/>
      <c r="N9" s="21"/>
      <c r="O9" s="50"/>
      <c r="P9" s="22"/>
      <c r="Q9" s="20"/>
      <c r="R9" s="23">
        <f>'12秦野市 (2)'!$N$13</f>
        <v>245</v>
      </c>
    </row>
    <row r="10" spans="1:23" ht="27" customHeight="1">
      <c r="B10" s="643"/>
      <c r="C10" s="647" t="s">
        <v>12</v>
      </c>
      <c r="D10" s="649"/>
      <c r="E10" s="24"/>
      <c r="F10" s="25">
        <f>'12秦野市 (2)'!$D$22</f>
        <v>0</v>
      </c>
      <c r="G10" s="26">
        <f>'12秦野市 (2)'!$E$22</f>
        <v>10</v>
      </c>
      <c r="H10" s="45">
        <f>'12秦野市 (2)'!$F$22</f>
        <v>13</v>
      </c>
      <c r="I10" s="27">
        <f>'12秦野市 (2)'!$G$22</f>
        <v>15</v>
      </c>
      <c r="J10" s="28">
        <f>G10+H10+I10</f>
        <v>38</v>
      </c>
      <c r="K10" s="23">
        <f>'12秦野市 (2)'!$H$22</f>
        <v>38</v>
      </c>
      <c r="L10" s="24"/>
      <c r="M10" s="25">
        <f>'12秦野市 (2)'!$J$22</f>
        <v>0</v>
      </c>
      <c r="N10" s="26">
        <f>'12秦野市 (2)'!$K$22</f>
        <v>16</v>
      </c>
      <c r="O10" s="45">
        <f>'12秦野市 (2)'!$L$22</f>
        <v>20</v>
      </c>
      <c r="P10" s="27">
        <f>'12秦野市 (2)'!$M$22</f>
        <v>22</v>
      </c>
      <c r="Q10" s="28">
        <f>N10+O10+P10</f>
        <v>58</v>
      </c>
      <c r="R10" s="23">
        <f>'12秦野市 (2)'!$N$22</f>
        <v>58</v>
      </c>
    </row>
    <row r="11" spans="1:23" ht="27" customHeight="1">
      <c r="B11" s="643"/>
      <c r="C11" s="647" t="s">
        <v>13</v>
      </c>
      <c r="D11" s="648"/>
      <c r="E11" s="29"/>
      <c r="F11" s="25">
        <f>'12秦野市 (2)'!$D$23</f>
        <v>0</v>
      </c>
      <c r="G11" s="26">
        <f>'12秦野市 (2)'!$E$23</f>
        <v>0</v>
      </c>
      <c r="H11" s="45">
        <f>'12秦野市 (2)'!$F$23</f>
        <v>0</v>
      </c>
      <c r="I11" s="27">
        <f>'12秦野市 (2)'!$G$23</f>
        <v>0</v>
      </c>
      <c r="J11" s="28">
        <f>G11+H11+I11</f>
        <v>0</v>
      </c>
      <c r="K11" s="23">
        <f>'12秦野市 (2)'!$H$23</f>
        <v>0</v>
      </c>
      <c r="L11" s="29"/>
      <c r="M11" s="25">
        <f>'12秦野市 (2)'!$J$23</f>
        <v>0</v>
      </c>
      <c r="N11" s="26">
        <f>'12秦野市 (2)'!$K$23</f>
        <v>0</v>
      </c>
      <c r="O11" s="45">
        <f>'12秦野市 (2)'!$L$23</f>
        <v>0</v>
      </c>
      <c r="P11" s="27">
        <f>'12秦野市 (2)'!$M$23</f>
        <v>0</v>
      </c>
      <c r="Q11" s="28">
        <f>N11+O11+P11</f>
        <v>0</v>
      </c>
      <c r="R11" s="23">
        <f>'12秦野市 (2)'!$N$23</f>
        <v>0</v>
      </c>
    </row>
    <row r="12" spans="1:23" ht="27" customHeight="1">
      <c r="B12" s="643"/>
      <c r="C12" s="647" t="s">
        <v>17</v>
      </c>
      <c r="D12" s="648"/>
      <c r="E12" s="29"/>
      <c r="F12" s="25">
        <f>'12秦野市 (2)'!$D$24</f>
        <v>73</v>
      </c>
      <c r="G12" s="21"/>
      <c r="H12" s="50"/>
      <c r="I12" s="22"/>
      <c r="J12" s="30"/>
      <c r="K12" s="23">
        <f>'12秦野市 (2)'!$H$24</f>
        <v>73</v>
      </c>
      <c r="L12" s="29"/>
      <c r="M12" s="25">
        <f>'12秦野市 (2)'!$J$24</f>
        <v>71</v>
      </c>
      <c r="N12" s="21"/>
      <c r="O12" s="50"/>
      <c r="P12" s="22"/>
      <c r="Q12" s="30"/>
      <c r="R12" s="23">
        <f>'12秦野市 (2)'!$N$24</f>
        <v>71</v>
      </c>
    </row>
    <row r="13" spans="1:23" ht="27" customHeight="1">
      <c r="B13" s="643"/>
      <c r="C13" s="647" t="s">
        <v>18</v>
      </c>
      <c r="D13" s="650"/>
      <c r="E13" s="29"/>
      <c r="F13" s="25">
        <f>'12秦野市 (2)'!$D$25</f>
        <v>0</v>
      </c>
      <c r="G13" s="26">
        <f>'12秦野市 (2)'!$E$25</f>
        <v>4</v>
      </c>
      <c r="H13" s="45">
        <f>'12秦野市 (2)'!$F$25</f>
        <v>5</v>
      </c>
      <c r="I13" s="27">
        <f>'12秦野市 (2)'!$G$25</f>
        <v>6</v>
      </c>
      <c r="J13" s="28">
        <f>G13+H13+I13</f>
        <v>15</v>
      </c>
      <c r="K13" s="23">
        <f>'12秦野市 (2)'!$H$25</f>
        <v>15</v>
      </c>
      <c r="L13" s="29"/>
      <c r="M13" s="25">
        <f>'12秦野市 (2)'!$J$25</f>
        <v>0</v>
      </c>
      <c r="N13" s="26">
        <f>'12秦野市 (2)'!$K$25</f>
        <v>4</v>
      </c>
      <c r="O13" s="45">
        <f>'12秦野市 (2)'!$L$25</f>
        <v>5</v>
      </c>
      <c r="P13" s="27">
        <f>'12秦野市 (2)'!$M$25</f>
        <v>6</v>
      </c>
      <c r="Q13" s="28">
        <f>N13+O13+P13</f>
        <v>15</v>
      </c>
      <c r="R13" s="23">
        <f>'12秦野市 (2)'!$N$25</f>
        <v>15</v>
      </c>
    </row>
    <row r="14" spans="1:23" ht="27" customHeight="1">
      <c r="B14" s="643"/>
      <c r="C14" s="647" t="s">
        <v>19</v>
      </c>
      <c r="D14" s="648"/>
      <c r="E14" s="29"/>
      <c r="F14" s="20"/>
      <c r="G14" s="26">
        <f>'12秦野市 (2)'!$E$26</f>
        <v>0</v>
      </c>
      <c r="H14" s="45">
        <f>'12秦野市 (2)'!$F$26</f>
        <v>0</v>
      </c>
      <c r="I14" s="27">
        <f>'12秦野市 (2)'!$G$26</f>
        <v>0</v>
      </c>
      <c r="J14" s="28">
        <f>G14+H14+I14</f>
        <v>0</v>
      </c>
      <c r="K14" s="23">
        <f>'12秦野市 (2)'!$H$26</f>
        <v>0</v>
      </c>
      <c r="L14" s="29"/>
      <c r="M14" s="20"/>
      <c r="N14" s="26">
        <f>'12秦野市 (2)'!$K$26</f>
        <v>0</v>
      </c>
      <c r="O14" s="45">
        <f>'12秦野市 (2)'!$L$26</f>
        <v>0</v>
      </c>
      <c r="P14" s="27">
        <f>'12秦野市 (2)'!$M$26</f>
        <v>0</v>
      </c>
      <c r="Q14" s="28">
        <f>N14+O14+P14</f>
        <v>0</v>
      </c>
      <c r="R14" s="23">
        <f>'12秦野市 (2)'!$N$26</f>
        <v>0</v>
      </c>
    </row>
    <row r="15" spans="1:23" ht="27" customHeight="1" thickBot="1">
      <c r="B15" s="644"/>
      <c r="C15" s="630" t="s">
        <v>6</v>
      </c>
      <c r="D15" s="630"/>
      <c r="E15" s="19">
        <f>'12秦野市 (2)'!$C$27</f>
        <v>1450</v>
      </c>
      <c r="F15" s="31">
        <f>'12秦野市 (2)'!$D$27</f>
        <v>1577</v>
      </c>
      <c r="G15" s="32">
        <f>'12秦野市 (2)'!$E$27</f>
        <v>256</v>
      </c>
      <c r="H15" s="51">
        <f>'12秦野市 (2)'!$F$27</f>
        <v>396</v>
      </c>
      <c r="I15" s="33">
        <f>'12秦野市 (2)'!$G$27</f>
        <v>461</v>
      </c>
      <c r="J15" s="31">
        <f>G15+H15+I15</f>
        <v>1113</v>
      </c>
      <c r="K15" s="34">
        <f>'12秦野市 (2)'!$H$27</f>
        <v>4140</v>
      </c>
      <c r="L15" s="19">
        <f>'12秦野市 (2)'!$I$27</f>
        <v>1450</v>
      </c>
      <c r="M15" s="31">
        <f>'12秦野市 (2)'!$J$27</f>
        <v>1575</v>
      </c>
      <c r="N15" s="32">
        <f>'12秦野市 (2)'!$K$27</f>
        <v>262</v>
      </c>
      <c r="O15" s="51">
        <f>'12秦野市 (2)'!$L$27</f>
        <v>403</v>
      </c>
      <c r="P15" s="33">
        <f>'12秦野市 (2)'!$M$27</f>
        <v>468</v>
      </c>
      <c r="Q15" s="31">
        <f>N15+O15+P15</f>
        <v>1133</v>
      </c>
      <c r="R15" s="34">
        <f>'12秦野市 (2)'!$N$27</f>
        <v>4158</v>
      </c>
    </row>
    <row r="16" spans="1:23" ht="27" customHeight="1" thickBot="1">
      <c r="B16" s="631" t="s">
        <v>7</v>
      </c>
      <c r="C16" s="632"/>
      <c r="D16" s="633"/>
      <c r="E16" s="35">
        <f>E15-E7</f>
        <v>459</v>
      </c>
      <c r="F16" s="37">
        <f t="shared" ref="F16:K16" si="0">F15-F7</f>
        <v>99</v>
      </c>
      <c r="G16" s="36">
        <f t="shared" si="0"/>
        <v>150</v>
      </c>
      <c r="H16" s="52">
        <f t="shared" si="0"/>
        <v>-34</v>
      </c>
      <c r="I16" s="37">
        <f t="shared" si="0"/>
        <v>5</v>
      </c>
      <c r="J16" s="38">
        <f t="shared" si="0"/>
        <v>121</v>
      </c>
      <c r="K16" s="39">
        <f t="shared" si="0"/>
        <v>679</v>
      </c>
      <c r="L16" s="35">
        <f>L15-L7</f>
        <v>482</v>
      </c>
      <c r="M16" s="37">
        <f>M15-M7</f>
        <v>101</v>
      </c>
      <c r="N16" s="36">
        <f t="shared" ref="N16:R16" si="1">N15-N7</f>
        <v>157</v>
      </c>
      <c r="O16" s="52">
        <f t="shared" si="1"/>
        <v>-28</v>
      </c>
      <c r="P16" s="37">
        <f t="shared" si="1"/>
        <v>11</v>
      </c>
      <c r="Q16" s="38">
        <f t="shared" si="1"/>
        <v>140</v>
      </c>
      <c r="R16" s="39">
        <f t="shared" si="1"/>
        <v>723</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'12秦野市総括表'!$F$22</f>
        <v>955</v>
      </c>
      <c r="F22" s="9">
        <f>'12秦野市総括表'!$F$19</f>
        <v>1469</v>
      </c>
      <c r="G22" s="281">
        <f>'12秦野市総括表'!$F$16</f>
        <v>105</v>
      </c>
      <c r="H22" s="280">
        <f>'12秦野市総括表'!$F$17</f>
        <v>432</v>
      </c>
      <c r="I22" s="10">
        <f>'12秦野市総括表'!$F$18</f>
        <v>458</v>
      </c>
      <c r="J22" s="11">
        <f>G22+H22+I22</f>
        <v>995</v>
      </c>
      <c r="K22" s="12">
        <f>'12秦野市総括表'!$F$23</f>
        <v>3419</v>
      </c>
      <c r="L22" s="8">
        <f>'12秦野市総括表'!$G$22</f>
        <v>942</v>
      </c>
      <c r="M22" s="9">
        <f>'12秦野市総括表'!$G$19</f>
        <v>1466</v>
      </c>
      <c r="N22" s="281">
        <f>'12秦野市総括表'!$G$16</f>
        <v>104</v>
      </c>
      <c r="O22" s="280">
        <f>'12秦野市総括表'!$G$17</f>
        <v>433</v>
      </c>
      <c r="P22" s="10">
        <f>'12秦野市総括表'!$G$18</f>
        <v>459</v>
      </c>
      <c r="Q22" s="11">
        <f>N22+O22+P22</f>
        <v>996</v>
      </c>
      <c r="R22" s="12">
        <f>'12秦野市総括表'!$G$23</f>
        <v>3404</v>
      </c>
    </row>
    <row r="23" spans="2:23" ht="27.75" customHeight="1">
      <c r="B23" s="641" t="s">
        <v>14</v>
      </c>
      <c r="C23" s="645" t="s">
        <v>11</v>
      </c>
      <c r="D23" s="646"/>
      <c r="E23" s="13">
        <f>'12秦野市 (2)'!$O$12</f>
        <v>1205</v>
      </c>
      <c r="F23" s="14">
        <f>'12秦野市 (2)'!$P$12</f>
        <v>1504</v>
      </c>
      <c r="G23" s="15">
        <f>'12秦野市 (2)'!$Q$12</f>
        <v>242</v>
      </c>
      <c r="H23" s="49">
        <f>'12秦野市 (2)'!$R$12</f>
        <v>388</v>
      </c>
      <c r="I23" s="16">
        <f>'12秦野市 (2)'!$S$12</f>
        <v>440</v>
      </c>
      <c r="J23" s="17">
        <f>G23+H23+I23</f>
        <v>1070</v>
      </c>
      <c r="K23" s="18">
        <f>'12秦野市 (2)'!$T$12</f>
        <v>3779</v>
      </c>
      <c r="L23" s="13">
        <f>'12秦野市 (2)'!$U$12</f>
        <v>1205</v>
      </c>
      <c r="M23" s="14">
        <f>'12秦野市 (2)'!$V$12</f>
        <v>1504</v>
      </c>
      <c r="N23" s="15">
        <f>'12秦野市 (2)'!$W$12</f>
        <v>242</v>
      </c>
      <c r="O23" s="49">
        <f>'12秦野市 (2)'!$X$12</f>
        <v>398</v>
      </c>
      <c r="P23" s="16">
        <f>'12秦野市 (2)'!$Y$12</f>
        <v>440</v>
      </c>
      <c r="Q23" s="17">
        <f>N23+O23+P23</f>
        <v>1080</v>
      </c>
      <c r="R23" s="18">
        <f>'12秦野市 (2)'!$Z$12</f>
        <v>3789</v>
      </c>
    </row>
    <row r="24" spans="2:23" ht="27.75" customHeight="1">
      <c r="B24" s="642"/>
      <c r="C24" s="647" t="s">
        <v>16</v>
      </c>
      <c r="D24" s="648"/>
      <c r="E24" s="19">
        <f>'12秦野市 (2)'!$O$13</f>
        <v>245</v>
      </c>
      <c r="F24" s="20"/>
      <c r="G24" s="21"/>
      <c r="H24" s="50"/>
      <c r="I24" s="22"/>
      <c r="J24" s="20"/>
      <c r="K24" s="23">
        <f>'12秦野市 (2)'!$T$13</f>
        <v>245</v>
      </c>
      <c r="L24" s="19">
        <f>'12秦野市 (2)'!$U$13</f>
        <v>245</v>
      </c>
      <c r="M24" s="20"/>
      <c r="N24" s="21"/>
      <c r="O24" s="50"/>
      <c r="P24" s="22"/>
      <c r="Q24" s="20"/>
      <c r="R24" s="23">
        <f>'12秦野市 (2)'!$Z$13</f>
        <v>245</v>
      </c>
    </row>
    <row r="25" spans="2:23" ht="27.75" customHeight="1">
      <c r="B25" s="643"/>
      <c r="C25" s="647" t="s">
        <v>12</v>
      </c>
      <c r="D25" s="649"/>
      <c r="E25" s="24"/>
      <c r="F25" s="25">
        <f>'12秦野市 (2)'!$P$22</f>
        <v>0</v>
      </c>
      <c r="G25" s="26">
        <f>'12秦野市 (2)'!$Q$22</f>
        <v>16</v>
      </c>
      <c r="H25" s="45">
        <f>'12秦野市 (2)'!$R$22</f>
        <v>20</v>
      </c>
      <c r="I25" s="27">
        <f>'12秦野市 (2)'!$S$22</f>
        <v>22</v>
      </c>
      <c r="J25" s="28">
        <f>G25+H25+I25</f>
        <v>58</v>
      </c>
      <c r="K25" s="23">
        <f>'12秦野市 (2)'!$T$22</f>
        <v>58</v>
      </c>
      <c r="L25" s="24"/>
      <c r="M25" s="25">
        <f>'12秦野市 (2)'!$V$22</f>
        <v>0</v>
      </c>
      <c r="N25" s="26">
        <f>'12秦野市 (2)'!$W$22</f>
        <v>16</v>
      </c>
      <c r="O25" s="45">
        <f>'12秦野市 (2)'!$X$22</f>
        <v>20</v>
      </c>
      <c r="P25" s="27">
        <f>'12秦野市 (2)'!$Y$22</f>
        <v>22</v>
      </c>
      <c r="Q25" s="28">
        <f>N25+O25+P25</f>
        <v>58</v>
      </c>
      <c r="R25" s="23">
        <f>'12秦野市 (2)'!$Z$22</f>
        <v>58</v>
      </c>
    </row>
    <row r="26" spans="2:23" ht="27.75" customHeight="1">
      <c r="B26" s="643"/>
      <c r="C26" s="647" t="s">
        <v>13</v>
      </c>
      <c r="D26" s="648"/>
      <c r="E26" s="29"/>
      <c r="F26" s="25">
        <f>'12秦野市 (2)'!$P$23</f>
        <v>0</v>
      </c>
      <c r="G26" s="26">
        <f>'12秦野市 (2)'!$Q$23</f>
        <v>0</v>
      </c>
      <c r="H26" s="45">
        <f>'12秦野市 (2)'!$R$23</f>
        <v>0</v>
      </c>
      <c r="I26" s="27">
        <f>'12秦野市 (2)'!$S$23</f>
        <v>0</v>
      </c>
      <c r="J26" s="28">
        <f>G26+H26+I26</f>
        <v>0</v>
      </c>
      <c r="K26" s="23">
        <f>'12秦野市 (2)'!$T$23</f>
        <v>0</v>
      </c>
      <c r="L26" s="29"/>
      <c r="M26" s="25">
        <f>'12秦野市 (2)'!$V$23</f>
        <v>0</v>
      </c>
      <c r="N26" s="26">
        <f>'12秦野市 (2)'!$W$23</f>
        <v>0</v>
      </c>
      <c r="O26" s="45">
        <f>'12秦野市 (2)'!$X$23</f>
        <v>0</v>
      </c>
      <c r="P26" s="27">
        <f>'12秦野市 (2)'!$Y$23</f>
        <v>0</v>
      </c>
      <c r="Q26" s="28">
        <f>N26+O26+P26</f>
        <v>0</v>
      </c>
      <c r="R26" s="23">
        <f>'12秦野市 (2)'!$Z$23</f>
        <v>0</v>
      </c>
    </row>
    <row r="27" spans="2:23" ht="27.75" customHeight="1">
      <c r="B27" s="643"/>
      <c r="C27" s="647" t="s">
        <v>17</v>
      </c>
      <c r="D27" s="648"/>
      <c r="E27" s="29"/>
      <c r="F27" s="25">
        <f>'12秦野市 (2)'!$P$24</f>
        <v>70</v>
      </c>
      <c r="G27" s="21"/>
      <c r="H27" s="50"/>
      <c r="I27" s="22"/>
      <c r="J27" s="30"/>
      <c r="K27" s="23">
        <f>'12秦野市 (2)'!$T$24</f>
        <v>70</v>
      </c>
      <c r="L27" s="29"/>
      <c r="M27" s="25">
        <f>'12秦野市 (2)'!$V$24</f>
        <v>69</v>
      </c>
      <c r="N27" s="21"/>
      <c r="O27" s="50"/>
      <c r="P27" s="22"/>
      <c r="Q27" s="30"/>
      <c r="R27" s="23">
        <f>'12秦野市 (2)'!$Z$24</f>
        <v>69</v>
      </c>
    </row>
    <row r="28" spans="2:23" ht="27.75" customHeight="1">
      <c r="B28" s="643"/>
      <c r="C28" s="647" t="s">
        <v>18</v>
      </c>
      <c r="D28" s="650"/>
      <c r="E28" s="29"/>
      <c r="F28" s="25">
        <f>'12秦野市 (2)'!$P$25</f>
        <v>0</v>
      </c>
      <c r="G28" s="26">
        <f>'12秦野市 (2)'!$Q$25</f>
        <v>4</v>
      </c>
      <c r="H28" s="45">
        <f>'12秦野市 (2)'!$R$25</f>
        <v>5</v>
      </c>
      <c r="I28" s="27">
        <f>'12秦野市 (2)'!$S$25</f>
        <v>6</v>
      </c>
      <c r="J28" s="28">
        <f>G28+H28+I28</f>
        <v>15</v>
      </c>
      <c r="K28" s="23">
        <f>'12秦野市 (2)'!$T$25</f>
        <v>15</v>
      </c>
      <c r="L28" s="29"/>
      <c r="M28" s="25">
        <f>'12秦野市 (2)'!$V$25</f>
        <v>0</v>
      </c>
      <c r="N28" s="26">
        <f>'12秦野市 (2)'!$W$25</f>
        <v>4</v>
      </c>
      <c r="O28" s="45">
        <f>'12秦野市 (2)'!$X$25</f>
        <v>5</v>
      </c>
      <c r="P28" s="27">
        <f>'12秦野市 (2)'!$Y$25</f>
        <v>6</v>
      </c>
      <c r="Q28" s="28">
        <f>N28+O28+P28</f>
        <v>15</v>
      </c>
      <c r="R28" s="23">
        <f>'12秦野市 (2)'!$Z$25</f>
        <v>15</v>
      </c>
    </row>
    <row r="29" spans="2:23" ht="27.75" customHeight="1">
      <c r="B29" s="643"/>
      <c r="C29" s="647" t="s">
        <v>19</v>
      </c>
      <c r="D29" s="648"/>
      <c r="E29" s="29"/>
      <c r="F29" s="20"/>
      <c r="G29" s="26">
        <f>'12秦野市 (2)'!$Q$26</f>
        <v>0</v>
      </c>
      <c r="H29" s="45">
        <f>'12秦野市 (2)'!$R$26</f>
        <v>0</v>
      </c>
      <c r="I29" s="27">
        <f>'12秦野市 (2)'!$S$26</f>
        <v>0</v>
      </c>
      <c r="J29" s="28">
        <f>G29+H29+I29</f>
        <v>0</v>
      </c>
      <c r="K29" s="23">
        <f>'12秦野市 (2)'!$T$26</f>
        <v>0</v>
      </c>
      <c r="L29" s="29"/>
      <c r="M29" s="20"/>
      <c r="N29" s="26">
        <f>'12秦野市 (2)'!$W$26</f>
        <v>0</v>
      </c>
      <c r="O29" s="45">
        <f>'12秦野市 (2)'!$X$26</f>
        <v>0</v>
      </c>
      <c r="P29" s="27">
        <f>'12秦野市 (2)'!$Y$26</f>
        <v>0</v>
      </c>
      <c r="Q29" s="28">
        <f>N29+O29+P29</f>
        <v>0</v>
      </c>
      <c r="R29" s="23">
        <f>'12秦野市 (2)'!$Z$26</f>
        <v>0</v>
      </c>
    </row>
    <row r="30" spans="2:23" ht="27.75" customHeight="1" thickBot="1">
      <c r="B30" s="644"/>
      <c r="C30" s="630" t="s">
        <v>6</v>
      </c>
      <c r="D30" s="630"/>
      <c r="E30" s="19">
        <f>'12秦野市 (2)'!$O$27</f>
        <v>1450</v>
      </c>
      <c r="F30" s="31">
        <f>'12秦野市 (2)'!$P$27</f>
        <v>1574</v>
      </c>
      <c r="G30" s="32">
        <f>'12秦野市 (2)'!$Q$27</f>
        <v>262</v>
      </c>
      <c r="H30" s="51">
        <f>'12秦野市 (2)'!$R$27</f>
        <v>413</v>
      </c>
      <c r="I30" s="33">
        <f>'12秦野市 (2)'!$S$27</f>
        <v>468</v>
      </c>
      <c r="J30" s="31">
        <f>G30+H30+I30</f>
        <v>1143</v>
      </c>
      <c r="K30" s="34">
        <f>'12秦野市 (2)'!$T$27</f>
        <v>4167</v>
      </c>
      <c r="L30" s="19">
        <f>'12秦野市 (2)'!$U$27</f>
        <v>1450</v>
      </c>
      <c r="M30" s="31">
        <f>'12秦野市 (2)'!$V$27</f>
        <v>1573</v>
      </c>
      <c r="N30" s="32">
        <f>'12秦野市 (2)'!$W$27</f>
        <v>262</v>
      </c>
      <c r="O30" s="51">
        <f>'12秦野市 (2)'!$X$27</f>
        <v>423</v>
      </c>
      <c r="P30" s="33">
        <f>'12秦野市 (2)'!$Y$27</f>
        <v>468</v>
      </c>
      <c r="Q30" s="31">
        <f>N30+O30+P30</f>
        <v>1153</v>
      </c>
      <c r="R30" s="34">
        <f>'12秦野市 (2)'!$Z$27</f>
        <v>4176</v>
      </c>
    </row>
    <row r="31" spans="2:23" ht="27.75" customHeight="1" thickBot="1">
      <c r="B31" s="631" t="s">
        <v>7</v>
      </c>
      <c r="C31" s="632"/>
      <c r="D31" s="633"/>
      <c r="E31" s="35">
        <f>E30-E22</f>
        <v>495</v>
      </c>
      <c r="F31" s="37">
        <f t="shared" ref="F31:K31" si="2">F30-F22</f>
        <v>105</v>
      </c>
      <c r="G31" s="36">
        <f t="shared" si="2"/>
        <v>157</v>
      </c>
      <c r="H31" s="52">
        <f t="shared" si="2"/>
        <v>-19</v>
      </c>
      <c r="I31" s="37">
        <f t="shared" si="2"/>
        <v>10</v>
      </c>
      <c r="J31" s="38">
        <f t="shared" si="2"/>
        <v>148</v>
      </c>
      <c r="K31" s="39">
        <f t="shared" si="2"/>
        <v>748</v>
      </c>
      <c r="L31" s="35">
        <f>L30-L22</f>
        <v>508</v>
      </c>
      <c r="M31" s="37">
        <f t="shared" ref="M31:R31" si="3">M30-M22</f>
        <v>107</v>
      </c>
      <c r="N31" s="36">
        <f t="shared" si="3"/>
        <v>158</v>
      </c>
      <c r="O31" s="52">
        <f t="shared" si="3"/>
        <v>-10</v>
      </c>
      <c r="P31" s="37">
        <f t="shared" si="3"/>
        <v>9</v>
      </c>
      <c r="Q31" s="38">
        <f t="shared" si="3"/>
        <v>157</v>
      </c>
      <c r="R31" s="39">
        <f t="shared" si="3"/>
        <v>772</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'12秦野市総括表'!$H$22</f>
        <v>929</v>
      </c>
      <c r="F37" s="9">
        <f>'12秦野市総括表'!$H$19</f>
        <v>1461</v>
      </c>
      <c r="G37" s="281">
        <f>'12秦野市総括表'!$H$16</f>
        <v>103</v>
      </c>
      <c r="H37" s="280">
        <f>'12秦野市総括表'!$H$17</f>
        <v>434</v>
      </c>
      <c r="I37" s="10">
        <f>'12秦野市総括表'!$H$18</f>
        <v>461</v>
      </c>
      <c r="J37" s="11">
        <f>G37+H37+I37</f>
        <v>998</v>
      </c>
      <c r="K37" s="12">
        <f>'12秦野市総括表'!$H$23</f>
        <v>3388</v>
      </c>
      <c r="L37" s="60">
        <f>E37-E7</f>
        <v>-62</v>
      </c>
      <c r="M37" s="53">
        <f t="shared" ref="M37:R37" si="4">F37-F7</f>
        <v>-17</v>
      </c>
      <c r="N37" s="71">
        <f t="shared" si="4"/>
        <v>-3</v>
      </c>
      <c r="O37" s="78">
        <f t="shared" si="4"/>
        <v>4</v>
      </c>
      <c r="P37" s="77">
        <f t="shared" si="4"/>
        <v>5</v>
      </c>
      <c r="Q37" s="53">
        <f t="shared" si="4"/>
        <v>6</v>
      </c>
      <c r="R37" s="61">
        <f t="shared" si="4"/>
        <v>-73</v>
      </c>
    </row>
    <row r="38" spans="2:23" ht="27.75" customHeight="1">
      <c r="B38" s="641" t="s">
        <v>14</v>
      </c>
      <c r="C38" s="645" t="s">
        <v>11</v>
      </c>
      <c r="D38" s="646"/>
      <c r="E38" s="13">
        <f>'12秦野市 (2)'!$AA$12</f>
        <v>1205</v>
      </c>
      <c r="F38" s="14">
        <f>'12秦野市 (2)'!$AB$12</f>
        <v>1504</v>
      </c>
      <c r="G38" s="15">
        <f>'12秦野市 (2)'!$AC$12</f>
        <v>242</v>
      </c>
      <c r="H38" s="49">
        <f>'12秦野市 (2)'!$AD$12</f>
        <v>409</v>
      </c>
      <c r="I38" s="16">
        <f>'12秦野市 (2)'!$AE$12</f>
        <v>440</v>
      </c>
      <c r="J38" s="17">
        <f>G38+H38+I38</f>
        <v>1091</v>
      </c>
      <c r="K38" s="18">
        <f>'12秦野市 (2)'!$AF$12</f>
        <v>3800</v>
      </c>
      <c r="L38" s="63">
        <f t="shared" ref="L38:R46" si="5">E38-E8</f>
        <v>0</v>
      </c>
      <c r="M38" s="62">
        <f t="shared" si="5"/>
        <v>0</v>
      </c>
      <c r="N38" s="76">
        <f t="shared" si="5"/>
        <v>0</v>
      </c>
      <c r="O38" s="79">
        <f t="shared" si="5"/>
        <v>31</v>
      </c>
      <c r="P38" s="72">
        <f t="shared" si="5"/>
        <v>0</v>
      </c>
      <c r="Q38" s="62">
        <f t="shared" si="5"/>
        <v>31</v>
      </c>
      <c r="R38" s="64">
        <f t="shared" si="5"/>
        <v>31</v>
      </c>
    </row>
    <row r="39" spans="2:23" ht="27.75" customHeight="1">
      <c r="B39" s="642"/>
      <c r="C39" s="647" t="s">
        <v>16</v>
      </c>
      <c r="D39" s="648"/>
      <c r="E39" s="19">
        <f>'12秦野市 (2)'!$AA$13</f>
        <v>245</v>
      </c>
      <c r="F39" s="20"/>
      <c r="G39" s="21"/>
      <c r="H39" s="50"/>
      <c r="I39" s="22"/>
      <c r="J39" s="20"/>
      <c r="K39" s="23">
        <f>'12秦野市 (2)'!$AF$13</f>
        <v>245</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'12秦野市 (2)'!$AB$22</f>
        <v>0</v>
      </c>
      <c r="G40" s="26">
        <f>'12秦野市 (2)'!$AC$22</f>
        <v>16</v>
      </c>
      <c r="H40" s="45">
        <f>'12秦野市 (2)'!$AD$22</f>
        <v>20</v>
      </c>
      <c r="I40" s="27">
        <f>'12秦野市 (2)'!$AE$22</f>
        <v>22</v>
      </c>
      <c r="J40" s="28">
        <f>G40+H40+I40</f>
        <v>58</v>
      </c>
      <c r="K40" s="23">
        <f>'12秦野市 (2)'!$AF$22</f>
        <v>58</v>
      </c>
      <c r="L40" s="65">
        <f t="shared" si="5"/>
        <v>0</v>
      </c>
      <c r="M40" s="56">
        <f t="shared" si="5"/>
        <v>0</v>
      </c>
      <c r="N40" s="55">
        <f t="shared" si="5"/>
        <v>6</v>
      </c>
      <c r="O40" s="80">
        <f t="shared" si="5"/>
        <v>7</v>
      </c>
      <c r="P40" s="73">
        <f t="shared" si="5"/>
        <v>7</v>
      </c>
      <c r="Q40" s="56">
        <f t="shared" si="5"/>
        <v>20</v>
      </c>
      <c r="R40" s="66">
        <f t="shared" si="5"/>
        <v>20</v>
      </c>
    </row>
    <row r="41" spans="2:23" ht="27.75" customHeight="1">
      <c r="B41" s="643"/>
      <c r="C41" s="647" t="s">
        <v>13</v>
      </c>
      <c r="D41" s="648"/>
      <c r="E41" s="29"/>
      <c r="F41" s="25">
        <f>'12秦野市 (2)'!$AB$23</f>
        <v>0</v>
      </c>
      <c r="G41" s="26">
        <f>'12秦野市 (2)'!$AC$23</f>
        <v>0</v>
      </c>
      <c r="H41" s="45">
        <f>'12秦野市 (2)'!$AD$23</f>
        <v>0</v>
      </c>
      <c r="I41" s="27">
        <f>'12秦野市 (2)'!$AE$23</f>
        <v>0</v>
      </c>
      <c r="J41" s="28">
        <f>G41+H41+I41</f>
        <v>0</v>
      </c>
      <c r="K41" s="23">
        <f>'12秦野市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'12秦野市 (2)'!$AB$24</f>
        <v>69</v>
      </c>
      <c r="G42" s="21"/>
      <c r="H42" s="50"/>
      <c r="I42" s="22"/>
      <c r="J42" s="30"/>
      <c r="K42" s="23">
        <f>'12秦野市 (2)'!$AF$24</f>
        <v>69</v>
      </c>
      <c r="L42" s="65">
        <f t="shared" si="5"/>
        <v>0</v>
      </c>
      <c r="M42" s="56">
        <f t="shared" si="5"/>
        <v>-4</v>
      </c>
      <c r="N42" s="55">
        <f t="shared" si="5"/>
        <v>0</v>
      </c>
      <c r="O42" s="80">
        <f t="shared" si="5"/>
        <v>0</v>
      </c>
      <c r="P42" s="73">
        <f t="shared" si="5"/>
        <v>0</v>
      </c>
      <c r="Q42" s="56">
        <f t="shared" si="5"/>
        <v>0</v>
      </c>
      <c r="R42" s="66">
        <f t="shared" si="5"/>
        <v>-4</v>
      </c>
    </row>
    <row r="43" spans="2:23" ht="27.75" customHeight="1">
      <c r="B43" s="643"/>
      <c r="C43" s="647" t="s">
        <v>18</v>
      </c>
      <c r="D43" s="650"/>
      <c r="E43" s="29"/>
      <c r="F43" s="25">
        <f>'12秦野市 (2)'!$AB$25</f>
        <v>0</v>
      </c>
      <c r="G43" s="26">
        <f>'12秦野市 (2)'!$AC$25</f>
        <v>4</v>
      </c>
      <c r="H43" s="45">
        <f>'12秦野市 (2)'!$AD$25</f>
        <v>5</v>
      </c>
      <c r="I43" s="27">
        <f>'12秦野市 (2)'!$AE$25</f>
        <v>6</v>
      </c>
      <c r="J43" s="28">
        <f>G43+H43+I43</f>
        <v>15</v>
      </c>
      <c r="K43" s="23">
        <f>'12秦野市 (2)'!$AF$25</f>
        <v>15</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'12秦野市 (2)'!$AC$26</f>
        <v>0</v>
      </c>
      <c r="H44" s="45">
        <f>'12秦野市 (2)'!$AD$26</f>
        <v>0</v>
      </c>
      <c r="I44" s="27">
        <f>'12秦野市 (2)'!$AE$26</f>
        <v>0</v>
      </c>
      <c r="J44" s="28">
        <f>G44+H44+I44</f>
        <v>0</v>
      </c>
      <c r="K44" s="23">
        <f>'12秦野市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'12秦野市 (2)'!$AA$27</f>
        <v>1450</v>
      </c>
      <c r="F45" s="31">
        <f>'12秦野市 (2)'!$AB$27</f>
        <v>1573</v>
      </c>
      <c r="G45" s="32">
        <f>'12秦野市 (2)'!$AC$27</f>
        <v>262</v>
      </c>
      <c r="H45" s="51">
        <f>'12秦野市 (2)'!$AD$27</f>
        <v>434</v>
      </c>
      <c r="I45" s="33">
        <f>'12秦野市 (2)'!$AE$27</f>
        <v>468</v>
      </c>
      <c r="J45" s="31">
        <f>G45+H45+I45</f>
        <v>1164</v>
      </c>
      <c r="K45" s="34">
        <f>'12秦野市 (2)'!$AF$27</f>
        <v>4187</v>
      </c>
      <c r="L45" s="67">
        <f t="shared" si="5"/>
        <v>0</v>
      </c>
      <c r="M45" s="58">
        <f t="shared" si="5"/>
        <v>-4</v>
      </c>
      <c r="N45" s="57">
        <f t="shared" si="5"/>
        <v>6</v>
      </c>
      <c r="O45" s="81">
        <f t="shared" si="5"/>
        <v>38</v>
      </c>
      <c r="P45" s="74">
        <f t="shared" si="5"/>
        <v>7</v>
      </c>
      <c r="Q45" s="58">
        <f t="shared" si="5"/>
        <v>51</v>
      </c>
      <c r="R45" s="59">
        <f t="shared" si="5"/>
        <v>47</v>
      </c>
    </row>
    <row r="46" spans="2:23" ht="27.75" customHeight="1" thickBot="1">
      <c r="B46" s="631" t="s">
        <v>7</v>
      </c>
      <c r="C46" s="632"/>
      <c r="D46" s="633"/>
      <c r="E46" s="35">
        <f>E45-E37</f>
        <v>521</v>
      </c>
      <c r="F46" s="37">
        <f t="shared" ref="F46:K46" si="6">F45-F37</f>
        <v>112</v>
      </c>
      <c r="G46" s="36">
        <f t="shared" si="6"/>
        <v>159</v>
      </c>
      <c r="H46" s="52">
        <f t="shared" si="6"/>
        <v>0</v>
      </c>
      <c r="I46" s="37">
        <f t="shared" si="6"/>
        <v>7</v>
      </c>
      <c r="J46" s="38">
        <f t="shared" si="6"/>
        <v>166</v>
      </c>
      <c r="K46" s="39">
        <f t="shared" si="6"/>
        <v>799</v>
      </c>
      <c r="L46" s="68">
        <f t="shared" si="5"/>
        <v>62</v>
      </c>
      <c r="M46" s="69">
        <f t="shared" si="5"/>
        <v>13</v>
      </c>
      <c r="N46" s="54">
        <f t="shared" si="5"/>
        <v>9</v>
      </c>
      <c r="O46" s="82">
        <f t="shared" si="5"/>
        <v>34</v>
      </c>
      <c r="P46" s="75">
        <f t="shared" si="5"/>
        <v>2</v>
      </c>
      <c r="Q46" s="69">
        <f t="shared" si="5"/>
        <v>45</v>
      </c>
      <c r="R46" s="70">
        <f t="shared" si="5"/>
        <v>120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355</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'13厚木市総括表'!D22</f>
        <v>1402</v>
      </c>
      <c r="F7" s="9">
        <f>'13厚木市総括表'!D19</f>
        <v>2453</v>
      </c>
      <c r="G7" s="281">
        <f>'13厚木市総括表'!D16</f>
        <v>214</v>
      </c>
      <c r="H7" s="280">
        <f>'13厚木市総括表'!D17</f>
        <v>568</v>
      </c>
      <c r="I7" s="10">
        <f>'13厚木市総括表'!D18</f>
        <v>676</v>
      </c>
      <c r="J7" s="11">
        <f>G7+H7+I7</f>
        <v>1458</v>
      </c>
      <c r="K7" s="12">
        <f>'13厚木市総括表'!D23</f>
        <v>5313</v>
      </c>
      <c r="L7" s="8">
        <f>'13厚木市総括表'!$E$22</f>
        <v>1360</v>
      </c>
      <c r="M7" s="9">
        <f>'13厚木市総括表'!$E$19</f>
        <v>2441</v>
      </c>
      <c r="N7" s="281">
        <f>'13厚木市総括表'!$E$16</f>
        <v>208</v>
      </c>
      <c r="O7" s="280">
        <f>'13厚木市総括表'!$E$17</f>
        <v>566</v>
      </c>
      <c r="P7" s="10">
        <f>'13厚木市総括表'!$E$18</f>
        <v>681</v>
      </c>
      <c r="Q7" s="11">
        <f>N7+O7+P7</f>
        <v>1455</v>
      </c>
      <c r="R7" s="12">
        <f>'13厚木市総括表'!$E$23</f>
        <v>5256</v>
      </c>
      <c r="U7" s="41"/>
    </row>
    <row r="8" spans="1:23" ht="27" customHeight="1">
      <c r="B8" s="641" t="s">
        <v>14</v>
      </c>
      <c r="C8" s="645" t="s">
        <v>11</v>
      </c>
      <c r="D8" s="646"/>
      <c r="E8" s="13">
        <f>'13厚木市 (2)'!$C$12</f>
        <v>1418</v>
      </c>
      <c r="F8" s="14">
        <f>'13厚木市 (2)'!$D$12</f>
        <v>2310</v>
      </c>
      <c r="G8" s="15">
        <f>'13厚木市 (2)'!$E$12</f>
        <v>308</v>
      </c>
      <c r="H8" s="49">
        <f>'13厚木市 (2)'!$F$12</f>
        <v>469</v>
      </c>
      <c r="I8" s="16">
        <f>'13厚木市 (2)'!$G$12</f>
        <v>560</v>
      </c>
      <c r="J8" s="17">
        <f>G8+H8+I8</f>
        <v>1337</v>
      </c>
      <c r="K8" s="18">
        <f>'13厚木市 (2)'!$H$12</f>
        <v>5065</v>
      </c>
      <c r="L8" s="13">
        <f>'13厚木市 (2)'!$I$12</f>
        <v>1418</v>
      </c>
      <c r="M8" s="14">
        <f>'13厚木市 (2)'!$J$12</f>
        <v>2310</v>
      </c>
      <c r="N8" s="15">
        <f>'13厚木市 (2)'!$K$12</f>
        <v>308</v>
      </c>
      <c r="O8" s="49">
        <f>'13厚木市 (2)'!$L$12</f>
        <v>469</v>
      </c>
      <c r="P8" s="16">
        <f>'13厚木市 (2)'!$M$12</f>
        <v>568</v>
      </c>
      <c r="Q8" s="17">
        <f>N8+O8+P8</f>
        <v>1345</v>
      </c>
      <c r="R8" s="18">
        <f>'13厚木市 (2)'!$N$12</f>
        <v>5073</v>
      </c>
    </row>
    <row r="9" spans="1:23" ht="27" customHeight="1">
      <c r="B9" s="642"/>
      <c r="C9" s="647" t="s">
        <v>16</v>
      </c>
      <c r="D9" s="648"/>
      <c r="E9" s="19">
        <f>'13厚木市 (2)'!$C$13</f>
        <v>440</v>
      </c>
      <c r="F9" s="20"/>
      <c r="G9" s="21"/>
      <c r="H9" s="50"/>
      <c r="I9" s="22"/>
      <c r="J9" s="20"/>
      <c r="K9" s="23">
        <f>'13厚木市 (2)'!$H$13</f>
        <v>440</v>
      </c>
      <c r="L9" s="19">
        <f>'13厚木市 (2)'!$I$13</f>
        <v>440</v>
      </c>
      <c r="M9" s="20"/>
      <c r="N9" s="21"/>
      <c r="O9" s="50"/>
      <c r="P9" s="22"/>
      <c r="Q9" s="20"/>
      <c r="R9" s="23">
        <f>'13厚木市 (2)'!$N$13</f>
        <v>440</v>
      </c>
    </row>
    <row r="10" spans="1:23" ht="27" customHeight="1">
      <c r="B10" s="643"/>
      <c r="C10" s="647" t="s">
        <v>12</v>
      </c>
      <c r="D10" s="649"/>
      <c r="E10" s="24"/>
      <c r="F10" s="25">
        <f>'13厚木市 (2)'!$D$22</f>
        <v>0</v>
      </c>
      <c r="G10" s="26">
        <f>'13厚木市 (2)'!$E$22</f>
        <v>80</v>
      </c>
      <c r="H10" s="45">
        <f>'13厚木市 (2)'!$F$22</f>
        <v>99</v>
      </c>
      <c r="I10" s="27">
        <f>'13厚木市 (2)'!$G$22</f>
        <v>110</v>
      </c>
      <c r="J10" s="28">
        <f>G10+H10+I10</f>
        <v>289</v>
      </c>
      <c r="K10" s="23">
        <f>'13厚木市 (2)'!$H$22</f>
        <v>289</v>
      </c>
      <c r="L10" s="24"/>
      <c r="M10" s="25">
        <f>'13厚木市 (2)'!$J$22</f>
        <v>0</v>
      </c>
      <c r="N10" s="26">
        <f>'13厚木市 (2)'!$K$22</f>
        <v>80</v>
      </c>
      <c r="O10" s="45">
        <f>'13厚木市 (2)'!$L$22</f>
        <v>97</v>
      </c>
      <c r="P10" s="27">
        <f>'13厚木市 (2)'!$M$22</f>
        <v>107</v>
      </c>
      <c r="Q10" s="28">
        <f>N10+O10+P10</f>
        <v>284</v>
      </c>
      <c r="R10" s="23">
        <f>'13厚木市 (2)'!$N$22</f>
        <v>284</v>
      </c>
    </row>
    <row r="11" spans="1:23" ht="27" customHeight="1">
      <c r="B11" s="643"/>
      <c r="C11" s="647" t="s">
        <v>13</v>
      </c>
      <c r="D11" s="648"/>
      <c r="E11" s="29"/>
      <c r="F11" s="25">
        <f>'13厚木市 (2)'!$D$23</f>
        <v>0</v>
      </c>
      <c r="G11" s="26">
        <f>'13厚木市 (2)'!$E$23</f>
        <v>0</v>
      </c>
      <c r="H11" s="45">
        <f>'13厚木市 (2)'!$F$23</f>
        <v>0</v>
      </c>
      <c r="I11" s="27">
        <f>'13厚木市 (2)'!$G$23</f>
        <v>0</v>
      </c>
      <c r="J11" s="28">
        <f>G11+H11+I11</f>
        <v>0</v>
      </c>
      <c r="K11" s="23">
        <f>'13厚木市 (2)'!$H$23</f>
        <v>0</v>
      </c>
      <c r="L11" s="29"/>
      <c r="M11" s="25">
        <f>'13厚木市 (2)'!$J$23</f>
        <v>0</v>
      </c>
      <c r="N11" s="26">
        <f>'13厚木市 (2)'!$K$23</f>
        <v>0</v>
      </c>
      <c r="O11" s="45">
        <f>'13厚木市 (2)'!$L$23</f>
        <v>0</v>
      </c>
      <c r="P11" s="27">
        <f>'13厚木市 (2)'!$M$23</f>
        <v>0</v>
      </c>
      <c r="Q11" s="28">
        <f>N11+O11+P11</f>
        <v>0</v>
      </c>
      <c r="R11" s="23">
        <f>'13厚木市 (2)'!$N$23</f>
        <v>0</v>
      </c>
    </row>
    <row r="12" spans="1:23" ht="27" customHeight="1">
      <c r="B12" s="643"/>
      <c r="C12" s="647" t="s">
        <v>17</v>
      </c>
      <c r="D12" s="648"/>
      <c r="E12" s="29"/>
      <c r="F12" s="25">
        <f>'13厚木市 (2)'!$D$24</f>
        <v>357</v>
      </c>
      <c r="G12" s="21"/>
      <c r="H12" s="50"/>
      <c r="I12" s="22"/>
      <c r="J12" s="30"/>
      <c r="K12" s="23">
        <f>'13厚木市 (2)'!$H$24</f>
        <v>357</v>
      </c>
      <c r="L12" s="29"/>
      <c r="M12" s="25">
        <f>'13厚木市 (2)'!$J$24</f>
        <v>357</v>
      </c>
      <c r="N12" s="21"/>
      <c r="O12" s="50"/>
      <c r="P12" s="22"/>
      <c r="Q12" s="30"/>
      <c r="R12" s="23">
        <f>'13厚木市 (2)'!$N$24</f>
        <v>357</v>
      </c>
    </row>
    <row r="13" spans="1:23" ht="27" customHeight="1">
      <c r="B13" s="643"/>
      <c r="C13" s="647" t="s">
        <v>18</v>
      </c>
      <c r="D13" s="650"/>
      <c r="E13" s="29"/>
      <c r="F13" s="25">
        <f>'13厚木市 (2)'!$D$25</f>
        <v>0</v>
      </c>
      <c r="G13" s="26">
        <f>'13厚木市 (2)'!$E$25</f>
        <v>0</v>
      </c>
      <c r="H13" s="45">
        <f>'13厚木市 (2)'!$F$25</f>
        <v>0</v>
      </c>
      <c r="I13" s="27">
        <f>'13厚木市 (2)'!$G$25</f>
        <v>0</v>
      </c>
      <c r="J13" s="28">
        <f>G13+H13+I13</f>
        <v>0</v>
      </c>
      <c r="K13" s="23">
        <f>'13厚木市 (2)'!$H$25</f>
        <v>0</v>
      </c>
      <c r="L13" s="29"/>
      <c r="M13" s="25">
        <f>'13厚木市 (2)'!$J$25</f>
        <v>0</v>
      </c>
      <c r="N13" s="26">
        <f>'13厚木市 (2)'!$K$25</f>
        <v>0</v>
      </c>
      <c r="O13" s="45">
        <f>'13厚木市 (2)'!$L$25</f>
        <v>0</v>
      </c>
      <c r="P13" s="27">
        <f>'13厚木市 (2)'!$M$25</f>
        <v>0</v>
      </c>
      <c r="Q13" s="28">
        <f>N13+O13+P13</f>
        <v>0</v>
      </c>
      <c r="R13" s="23">
        <f>'13厚木市 (2)'!$N$25</f>
        <v>0</v>
      </c>
    </row>
    <row r="14" spans="1:23" ht="27" customHeight="1">
      <c r="B14" s="643"/>
      <c r="C14" s="647" t="s">
        <v>19</v>
      </c>
      <c r="D14" s="648"/>
      <c r="E14" s="29"/>
      <c r="F14" s="20"/>
      <c r="G14" s="26">
        <f>'13厚木市 (2)'!$E$26</f>
        <v>0</v>
      </c>
      <c r="H14" s="45">
        <f>'13厚木市 (2)'!$F$26</f>
        <v>0</v>
      </c>
      <c r="I14" s="27">
        <f>'13厚木市 (2)'!$G$26</f>
        <v>6</v>
      </c>
      <c r="J14" s="28">
        <f>G14+H14+I14</f>
        <v>6</v>
      </c>
      <c r="K14" s="23">
        <f>'13厚木市 (2)'!$H$26</f>
        <v>6</v>
      </c>
      <c r="L14" s="29"/>
      <c r="M14" s="20"/>
      <c r="N14" s="26">
        <f>'13厚木市 (2)'!$K$26</f>
        <v>0</v>
      </c>
      <c r="O14" s="45">
        <f>'13厚木市 (2)'!$L$26</f>
        <v>0</v>
      </c>
      <c r="P14" s="27">
        <f>'13厚木市 (2)'!$M$26</f>
        <v>6</v>
      </c>
      <c r="Q14" s="28">
        <f>N14+O14+P14</f>
        <v>6</v>
      </c>
      <c r="R14" s="23">
        <f>'13厚木市 (2)'!$N$26</f>
        <v>6</v>
      </c>
    </row>
    <row r="15" spans="1:23" ht="27" customHeight="1" thickBot="1">
      <c r="B15" s="644"/>
      <c r="C15" s="630" t="s">
        <v>6</v>
      </c>
      <c r="D15" s="630"/>
      <c r="E15" s="19">
        <f>'13厚木市 (2)'!$C$27</f>
        <v>1858</v>
      </c>
      <c r="F15" s="31">
        <f>'13厚木市 (2)'!$D$27</f>
        <v>2667</v>
      </c>
      <c r="G15" s="32">
        <f>'13厚木市 (2)'!$E$27</f>
        <v>388</v>
      </c>
      <c r="H15" s="51">
        <f>'13厚木市 (2)'!$F$27</f>
        <v>568</v>
      </c>
      <c r="I15" s="33">
        <f>'13厚木市 (2)'!$G$27</f>
        <v>676</v>
      </c>
      <c r="J15" s="31">
        <f>G15+H15+I15</f>
        <v>1632</v>
      </c>
      <c r="K15" s="34">
        <f>'13厚木市 (2)'!$H$27</f>
        <v>6157</v>
      </c>
      <c r="L15" s="19">
        <f>'13厚木市 (2)'!$I$27</f>
        <v>1858</v>
      </c>
      <c r="M15" s="31">
        <f>'13厚木市 (2)'!$J$27</f>
        <v>2667</v>
      </c>
      <c r="N15" s="32">
        <f>'13厚木市 (2)'!$K$27</f>
        <v>388</v>
      </c>
      <c r="O15" s="51">
        <f>'13厚木市 (2)'!$L$27</f>
        <v>566</v>
      </c>
      <c r="P15" s="33">
        <f>'13厚木市 (2)'!$M$27</f>
        <v>681</v>
      </c>
      <c r="Q15" s="31">
        <f>N15+O15+P15</f>
        <v>1635</v>
      </c>
      <c r="R15" s="34">
        <f>'13厚木市 (2)'!$N$27</f>
        <v>6160</v>
      </c>
    </row>
    <row r="16" spans="1:23" ht="27" customHeight="1" thickBot="1">
      <c r="B16" s="631" t="s">
        <v>7</v>
      </c>
      <c r="C16" s="632"/>
      <c r="D16" s="633"/>
      <c r="E16" s="35">
        <f>E15-E7</f>
        <v>456</v>
      </c>
      <c r="F16" s="37">
        <f t="shared" ref="F16:K16" si="0">F15-F7</f>
        <v>214</v>
      </c>
      <c r="G16" s="36">
        <f t="shared" si="0"/>
        <v>174</v>
      </c>
      <c r="H16" s="52">
        <f t="shared" si="0"/>
        <v>0</v>
      </c>
      <c r="I16" s="37">
        <f t="shared" si="0"/>
        <v>0</v>
      </c>
      <c r="J16" s="38">
        <f t="shared" si="0"/>
        <v>174</v>
      </c>
      <c r="K16" s="39">
        <f t="shared" si="0"/>
        <v>844</v>
      </c>
      <c r="L16" s="35">
        <f>L15-L7</f>
        <v>498</v>
      </c>
      <c r="M16" s="37">
        <f>M15-M7</f>
        <v>226</v>
      </c>
      <c r="N16" s="36">
        <f t="shared" ref="N16:R16" si="1">N15-N7</f>
        <v>180</v>
      </c>
      <c r="O16" s="52">
        <f t="shared" si="1"/>
        <v>0</v>
      </c>
      <c r="P16" s="37">
        <f t="shared" si="1"/>
        <v>0</v>
      </c>
      <c r="Q16" s="38">
        <f t="shared" si="1"/>
        <v>180</v>
      </c>
      <c r="R16" s="39">
        <f t="shared" si="1"/>
        <v>904</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'13厚木市総括表'!$F$22</f>
        <v>1306</v>
      </c>
      <c r="F22" s="9">
        <f>'13厚木市総括表'!$F$19</f>
        <v>2401</v>
      </c>
      <c r="G22" s="281">
        <f>'13厚木市総括表'!$F$16</f>
        <v>213</v>
      </c>
      <c r="H22" s="280">
        <f>'13厚木市総括表'!$F$17</f>
        <v>566</v>
      </c>
      <c r="I22" s="10">
        <f>'13厚木市総括表'!$F$18</f>
        <v>673</v>
      </c>
      <c r="J22" s="11">
        <f>G22+H22+I22</f>
        <v>1452</v>
      </c>
      <c r="K22" s="12">
        <f>'13厚木市総括表'!$F$23</f>
        <v>5159</v>
      </c>
      <c r="L22" s="8">
        <f>'13厚木市総括表'!$G$22</f>
        <v>1273</v>
      </c>
      <c r="M22" s="9">
        <f>'13厚木市総括表'!$G$19</f>
        <v>2398</v>
      </c>
      <c r="N22" s="281">
        <f>'13厚木市総括表'!$G$16</f>
        <v>213</v>
      </c>
      <c r="O22" s="280">
        <f>'13厚木市総括表'!$G$17</f>
        <v>561</v>
      </c>
      <c r="P22" s="10">
        <f>'13厚木市総括表'!$G$18</f>
        <v>670</v>
      </c>
      <c r="Q22" s="11">
        <f>N22+O22+P22</f>
        <v>1444</v>
      </c>
      <c r="R22" s="12">
        <f>'13厚木市総括表'!$G$23</f>
        <v>5115</v>
      </c>
    </row>
    <row r="23" spans="2:23" ht="27.75" customHeight="1">
      <c r="B23" s="641" t="s">
        <v>14</v>
      </c>
      <c r="C23" s="645" t="s">
        <v>11</v>
      </c>
      <c r="D23" s="646"/>
      <c r="E23" s="13">
        <f>'13厚木市 (2)'!$O$12</f>
        <v>1418</v>
      </c>
      <c r="F23" s="14">
        <f>'13厚木市 (2)'!$P$12</f>
        <v>2310</v>
      </c>
      <c r="G23" s="15">
        <f>'13厚木市 (2)'!$Q$12</f>
        <v>308</v>
      </c>
      <c r="H23" s="49">
        <f>'13厚木市 (2)'!$R$12</f>
        <v>469</v>
      </c>
      <c r="I23" s="16">
        <f>'13厚木市 (2)'!$S$12</f>
        <v>560</v>
      </c>
      <c r="J23" s="17">
        <f>G23+H23+I23</f>
        <v>1337</v>
      </c>
      <c r="K23" s="18">
        <f>'13厚木市 (2)'!$T$12</f>
        <v>5065</v>
      </c>
      <c r="L23" s="13">
        <f>'13厚木市 (2)'!$U$12</f>
        <v>1418</v>
      </c>
      <c r="M23" s="14">
        <f>'13厚木市 (2)'!$V$12</f>
        <v>2310</v>
      </c>
      <c r="N23" s="15">
        <f>'13厚木市 (2)'!$W$12</f>
        <v>308</v>
      </c>
      <c r="O23" s="49">
        <f>'13厚木市 (2)'!$X$12</f>
        <v>469</v>
      </c>
      <c r="P23" s="16">
        <f>'13厚木市 (2)'!$Y$12</f>
        <v>557</v>
      </c>
      <c r="Q23" s="17">
        <f>N23+O23+P23</f>
        <v>1334</v>
      </c>
      <c r="R23" s="18">
        <f>'13厚木市 (2)'!$Z$12</f>
        <v>5062</v>
      </c>
    </row>
    <row r="24" spans="2:23" ht="27.75" customHeight="1">
      <c r="B24" s="642"/>
      <c r="C24" s="647" t="s">
        <v>16</v>
      </c>
      <c r="D24" s="648"/>
      <c r="E24" s="19">
        <f>'13厚木市 (2)'!$O$13</f>
        <v>440</v>
      </c>
      <c r="F24" s="20"/>
      <c r="G24" s="21"/>
      <c r="H24" s="50"/>
      <c r="I24" s="22"/>
      <c r="J24" s="20"/>
      <c r="K24" s="23">
        <f>'13厚木市 (2)'!$T$13</f>
        <v>440</v>
      </c>
      <c r="L24" s="19">
        <f>'13厚木市 (2)'!$U$13</f>
        <v>440</v>
      </c>
      <c r="M24" s="20"/>
      <c r="N24" s="21"/>
      <c r="O24" s="50"/>
      <c r="P24" s="22"/>
      <c r="Q24" s="20"/>
      <c r="R24" s="23">
        <f>'13厚木市 (2)'!$Z$13</f>
        <v>440</v>
      </c>
    </row>
    <row r="25" spans="2:23" ht="27.75" customHeight="1">
      <c r="B25" s="643"/>
      <c r="C25" s="647" t="s">
        <v>12</v>
      </c>
      <c r="D25" s="649"/>
      <c r="E25" s="24"/>
      <c r="F25" s="25">
        <f>'13厚木市 (2)'!$P$22</f>
        <v>0</v>
      </c>
      <c r="G25" s="26">
        <f>'13厚木市 (2)'!$Q$22</f>
        <v>80</v>
      </c>
      <c r="H25" s="45">
        <f>'13厚木市 (2)'!$R$22</f>
        <v>97</v>
      </c>
      <c r="I25" s="27">
        <f>'13厚木市 (2)'!$S$22</f>
        <v>107</v>
      </c>
      <c r="J25" s="28">
        <f>G25+H25+I25</f>
        <v>284</v>
      </c>
      <c r="K25" s="23">
        <f>'13厚木市 (2)'!$T$22</f>
        <v>284</v>
      </c>
      <c r="L25" s="24"/>
      <c r="M25" s="25">
        <f>'13厚木市 (2)'!$V$22</f>
        <v>0</v>
      </c>
      <c r="N25" s="26">
        <f>'13厚木市 (2)'!$W$22</f>
        <v>80</v>
      </c>
      <c r="O25" s="45">
        <f>'13厚木市 (2)'!$X$22</f>
        <v>97</v>
      </c>
      <c r="P25" s="27">
        <f>'13厚木市 (2)'!$Y$22</f>
        <v>107</v>
      </c>
      <c r="Q25" s="28">
        <f>N25+O25+P25</f>
        <v>284</v>
      </c>
      <c r="R25" s="23">
        <f>'13厚木市 (2)'!$Z$22</f>
        <v>284</v>
      </c>
    </row>
    <row r="26" spans="2:23" ht="27.75" customHeight="1">
      <c r="B26" s="643"/>
      <c r="C26" s="647" t="s">
        <v>13</v>
      </c>
      <c r="D26" s="648"/>
      <c r="E26" s="29"/>
      <c r="F26" s="25">
        <f>'13厚木市 (2)'!$P$23</f>
        <v>0</v>
      </c>
      <c r="G26" s="26">
        <f>'13厚木市 (2)'!$Q$23</f>
        <v>0</v>
      </c>
      <c r="H26" s="45">
        <f>'13厚木市 (2)'!$R$23</f>
        <v>0</v>
      </c>
      <c r="I26" s="27">
        <f>'13厚木市 (2)'!$S$23</f>
        <v>0</v>
      </c>
      <c r="J26" s="28">
        <f>G26+H26+I26</f>
        <v>0</v>
      </c>
      <c r="K26" s="23">
        <f>'13厚木市 (2)'!$T$23</f>
        <v>0</v>
      </c>
      <c r="L26" s="29"/>
      <c r="M26" s="25">
        <f>'13厚木市 (2)'!$V$23</f>
        <v>0</v>
      </c>
      <c r="N26" s="26">
        <f>'13厚木市 (2)'!$W$23</f>
        <v>0</v>
      </c>
      <c r="O26" s="45">
        <f>'13厚木市 (2)'!$X$23</f>
        <v>0</v>
      </c>
      <c r="P26" s="27">
        <f>'13厚木市 (2)'!$Y$23</f>
        <v>0</v>
      </c>
      <c r="Q26" s="28">
        <f>N26+O26+P26</f>
        <v>0</v>
      </c>
      <c r="R26" s="23">
        <f>'13厚木市 (2)'!$Z$23</f>
        <v>0</v>
      </c>
    </row>
    <row r="27" spans="2:23" ht="27.75" customHeight="1">
      <c r="B27" s="643"/>
      <c r="C27" s="647" t="s">
        <v>17</v>
      </c>
      <c r="D27" s="648"/>
      <c r="E27" s="29"/>
      <c r="F27" s="25">
        <f>'13厚木市 (2)'!$P$24</f>
        <v>357</v>
      </c>
      <c r="G27" s="21"/>
      <c r="H27" s="50"/>
      <c r="I27" s="22"/>
      <c r="J27" s="30"/>
      <c r="K27" s="23">
        <f>'13厚木市 (2)'!$T$24</f>
        <v>357</v>
      </c>
      <c r="L27" s="29"/>
      <c r="M27" s="25">
        <f>'13厚木市 (2)'!$V$24</f>
        <v>357</v>
      </c>
      <c r="N27" s="21"/>
      <c r="O27" s="50"/>
      <c r="P27" s="22"/>
      <c r="Q27" s="30"/>
      <c r="R27" s="23">
        <f>'13厚木市 (2)'!$Z$24</f>
        <v>357</v>
      </c>
    </row>
    <row r="28" spans="2:23" ht="27.75" customHeight="1">
      <c r="B28" s="643"/>
      <c r="C28" s="647" t="s">
        <v>18</v>
      </c>
      <c r="D28" s="650"/>
      <c r="E28" s="29"/>
      <c r="F28" s="25">
        <f>'13厚木市 (2)'!$P$25</f>
        <v>0</v>
      </c>
      <c r="G28" s="26">
        <f>'13厚木市 (2)'!$Q$25</f>
        <v>0</v>
      </c>
      <c r="H28" s="45">
        <f>'13厚木市 (2)'!$R$25</f>
        <v>0</v>
      </c>
      <c r="I28" s="27">
        <f>'13厚木市 (2)'!$S$25</f>
        <v>0</v>
      </c>
      <c r="J28" s="28">
        <f>G28+H28+I28</f>
        <v>0</v>
      </c>
      <c r="K28" s="23">
        <f>'13厚木市 (2)'!$T$25</f>
        <v>0</v>
      </c>
      <c r="L28" s="29"/>
      <c r="M28" s="25">
        <f>'13厚木市 (2)'!$V$25</f>
        <v>0</v>
      </c>
      <c r="N28" s="26">
        <f>'13厚木市 (2)'!$W$25</f>
        <v>0</v>
      </c>
      <c r="O28" s="45">
        <f>'13厚木市 (2)'!$X$25</f>
        <v>0</v>
      </c>
      <c r="P28" s="27">
        <f>'13厚木市 (2)'!$Y$25</f>
        <v>0</v>
      </c>
      <c r="Q28" s="28">
        <f>N28+O28+P28</f>
        <v>0</v>
      </c>
      <c r="R28" s="23">
        <f>'13厚木市 (2)'!$Z$25</f>
        <v>0</v>
      </c>
    </row>
    <row r="29" spans="2:23" ht="27.75" customHeight="1">
      <c r="B29" s="643"/>
      <c r="C29" s="647" t="s">
        <v>19</v>
      </c>
      <c r="D29" s="648"/>
      <c r="E29" s="29"/>
      <c r="F29" s="20"/>
      <c r="G29" s="26">
        <f>'13厚木市 (2)'!$Q$26</f>
        <v>0</v>
      </c>
      <c r="H29" s="45">
        <f>'13厚木市 (2)'!$R$26</f>
        <v>0</v>
      </c>
      <c r="I29" s="27">
        <f>'13厚木市 (2)'!$S$26</f>
        <v>6</v>
      </c>
      <c r="J29" s="28">
        <f>G29+H29+I29</f>
        <v>6</v>
      </c>
      <c r="K29" s="23">
        <f>'13厚木市 (2)'!$T$26</f>
        <v>6</v>
      </c>
      <c r="L29" s="29"/>
      <c r="M29" s="20"/>
      <c r="N29" s="26">
        <f>'13厚木市 (2)'!$W$26</f>
        <v>0</v>
      </c>
      <c r="O29" s="45">
        <f>'13厚木市 (2)'!$X$26</f>
        <v>0</v>
      </c>
      <c r="P29" s="27">
        <f>'13厚木市 (2)'!$Y$26</f>
        <v>6</v>
      </c>
      <c r="Q29" s="28">
        <f>N29+O29+P29</f>
        <v>6</v>
      </c>
      <c r="R29" s="23">
        <f>'13厚木市 (2)'!$Z$26</f>
        <v>6</v>
      </c>
    </row>
    <row r="30" spans="2:23" ht="27.75" customHeight="1" thickBot="1">
      <c r="B30" s="644"/>
      <c r="C30" s="630" t="s">
        <v>6</v>
      </c>
      <c r="D30" s="630"/>
      <c r="E30" s="19">
        <f>'13厚木市 (2)'!$O$27</f>
        <v>1858</v>
      </c>
      <c r="F30" s="31">
        <f>'13厚木市 (2)'!$P$27</f>
        <v>2667</v>
      </c>
      <c r="G30" s="32">
        <f>'13厚木市 (2)'!$Q$27</f>
        <v>388</v>
      </c>
      <c r="H30" s="51">
        <f>'13厚木市 (2)'!$R$27</f>
        <v>566</v>
      </c>
      <c r="I30" s="33">
        <f>'13厚木市 (2)'!$S$27</f>
        <v>673</v>
      </c>
      <c r="J30" s="31">
        <f>G30+H30+I30</f>
        <v>1627</v>
      </c>
      <c r="K30" s="34">
        <f>'13厚木市 (2)'!$T$27</f>
        <v>6152</v>
      </c>
      <c r="L30" s="19">
        <f>'13厚木市 (2)'!$U$27</f>
        <v>1858</v>
      </c>
      <c r="M30" s="31">
        <f>'13厚木市 (2)'!$V$27</f>
        <v>2667</v>
      </c>
      <c r="N30" s="32">
        <f>'13厚木市 (2)'!$W$27</f>
        <v>388</v>
      </c>
      <c r="O30" s="51">
        <f>'13厚木市 (2)'!$X$27</f>
        <v>566</v>
      </c>
      <c r="P30" s="33">
        <f>'13厚木市 (2)'!$Y$27</f>
        <v>670</v>
      </c>
      <c r="Q30" s="31">
        <f>N30+O30+P30</f>
        <v>1624</v>
      </c>
      <c r="R30" s="34">
        <f>'13厚木市 (2)'!$Z$27</f>
        <v>6149</v>
      </c>
    </row>
    <row r="31" spans="2:23" ht="27.75" customHeight="1" thickBot="1">
      <c r="B31" s="631" t="s">
        <v>7</v>
      </c>
      <c r="C31" s="632"/>
      <c r="D31" s="633"/>
      <c r="E31" s="35">
        <f>E30-E22</f>
        <v>552</v>
      </c>
      <c r="F31" s="37">
        <f t="shared" ref="F31:K31" si="2">F30-F22</f>
        <v>266</v>
      </c>
      <c r="G31" s="36">
        <f t="shared" si="2"/>
        <v>175</v>
      </c>
      <c r="H31" s="52">
        <f t="shared" si="2"/>
        <v>0</v>
      </c>
      <c r="I31" s="37">
        <f t="shared" si="2"/>
        <v>0</v>
      </c>
      <c r="J31" s="38">
        <f t="shared" si="2"/>
        <v>175</v>
      </c>
      <c r="K31" s="39">
        <f t="shared" si="2"/>
        <v>993</v>
      </c>
      <c r="L31" s="35">
        <f>L30-L22</f>
        <v>585</v>
      </c>
      <c r="M31" s="37">
        <f t="shared" ref="M31:R31" si="3">M30-M22</f>
        <v>269</v>
      </c>
      <c r="N31" s="36">
        <f t="shared" si="3"/>
        <v>175</v>
      </c>
      <c r="O31" s="52">
        <f t="shared" si="3"/>
        <v>5</v>
      </c>
      <c r="P31" s="37">
        <f t="shared" si="3"/>
        <v>0</v>
      </c>
      <c r="Q31" s="38">
        <f t="shared" si="3"/>
        <v>180</v>
      </c>
      <c r="R31" s="39">
        <f t="shared" si="3"/>
        <v>1034</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'13厚木市総括表'!$H$22</f>
        <v>1234</v>
      </c>
      <c r="F37" s="9">
        <f>'13厚木市総括表'!$H$19</f>
        <v>2379</v>
      </c>
      <c r="G37" s="281">
        <f>'13厚木市総括表'!$H$16</f>
        <v>212</v>
      </c>
      <c r="H37" s="280">
        <f>'13厚木市総括表'!$H$17</f>
        <v>554</v>
      </c>
      <c r="I37" s="10">
        <f>'13厚木市総括表'!$H$18</f>
        <v>666</v>
      </c>
      <c r="J37" s="11">
        <f>G37+H37+I37</f>
        <v>1432</v>
      </c>
      <c r="K37" s="12">
        <f>'13厚木市総括表'!$H$23</f>
        <v>5045</v>
      </c>
      <c r="L37" s="60">
        <f>E37-E7</f>
        <v>-168</v>
      </c>
      <c r="M37" s="53">
        <f t="shared" ref="M37:R37" si="4">F37-F7</f>
        <v>-74</v>
      </c>
      <c r="N37" s="71">
        <f t="shared" si="4"/>
        <v>-2</v>
      </c>
      <c r="O37" s="78">
        <f t="shared" si="4"/>
        <v>-14</v>
      </c>
      <c r="P37" s="77">
        <f t="shared" si="4"/>
        <v>-10</v>
      </c>
      <c r="Q37" s="53">
        <f t="shared" si="4"/>
        <v>-26</v>
      </c>
      <c r="R37" s="61">
        <f t="shared" si="4"/>
        <v>-268</v>
      </c>
    </row>
    <row r="38" spans="2:23" ht="27.75" customHeight="1">
      <c r="B38" s="641" t="s">
        <v>14</v>
      </c>
      <c r="C38" s="645" t="s">
        <v>11</v>
      </c>
      <c r="D38" s="646"/>
      <c r="E38" s="13">
        <f>'13厚木市 (2)'!$AA$12</f>
        <v>1418</v>
      </c>
      <c r="F38" s="14">
        <f>'13厚木市 (2)'!$AB$12</f>
        <v>2310</v>
      </c>
      <c r="G38" s="15">
        <f>'13厚木市 (2)'!$AC$12</f>
        <v>308</v>
      </c>
      <c r="H38" s="49">
        <f>'13厚木市 (2)'!$AD$12</f>
        <v>469</v>
      </c>
      <c r="I38" s="16">
        <f>'13厚木市 (2)'!$AE$12</f>
        <v>557</v>
      </c>
      <c r="J38" s="17">
        <f>G38+H38+I38</f>
        <v>1334</v>
      </c>
      <c r="K38" s="18">
        <f>'13厚木市 (2)'!$AF$12</f>
        <v>5062</v>
      </c>
      <c r="L38" s="63">
        <f t="shared" ref="L38:R46" si="5">E38-E8</f>
        <v>0</v>
      </c>
      <c r="M38" s="62">
        <f t="shared" si="5"/>
        <v>0</v>
      </c>
      <c r="N38" s="76">
        <f t="shared" si="5"/>
        <v>0</v>
      </c>
      <c r="O38" s="79">
        <f t="shared" si="5"/>
        <v>0</v>
      </c>
      <c r="P38" s="72">
        <f t="shared" si="5"/>
        <v>-3</v>
      </c>
      <c r="Q38" s="62">
        <f t="shared" si="5"/>
        <v>-3</v>
      </c>
      <c r="R38" s="64">
        <f t="shared" si="5"/>
        <v>-3</v>
      </c>
    </row>
    <row r="39" spans="2:23" ht="27.75" customHeight="1">
      <c r="B39" s="642"/>
      <c r="C39" s="647" t="s">
        <v>16</v>
      </c>
      <c r="D39" s="648"/>
      <c r="E39" s="19">
        <f>'13厚木市 (2)'!$AA$13</f>
        <v>440</v>
      </c>
      <c r="F39" s="20"/>
      <c r="G39" s="21"/>
      <c r="H39" s="50"/>
      <c r="I39" s="22"/>
      <c r="J39" s="20"/>
      <c r="K39" s="23">
        <f>'13厚木市 (2)'!$AF$13</f>
        <v>440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'13厚木市 (2)'!$AB$22</f>
        <v>0</v>
      </c>
      <c r="G40" s="26">
        <f>'13厚木市 (2)'!$AC$22</f>
        <v>80</v>
      </c>
      <c r="H40" s="45">
        <f>'13厚木市 (2)'!$AD$22</f>
        <v>97</v>
      </c>
      <c r="I40" s="27">
        <f>'13厚木市 (2)'!$AE$22</f>
        <v>107</v>
      </c>
      <c r="J40" s="28">
        <f>G40+H40+I40</f>
        <v>284</v>
      </c>
      <c r="K40" s="23">
        <f>'13厚木市 (2)'!$AF$22</f>
        <v>284</v>
      </c>
      <c r="L40" s="65">
        <f t="shared" si="5"/>
        <v>0</v>
      </c>
      <c r="M40" s="56">
        <f t="shared" si="5"/>
        <v>0</v>
      </c>
      <c r="N40" s="55">
        <f t="shared" si="5"/>
        <v>0</v>
      </c>
      <c r="O40" s="80">
        <f t="shared" si="5"/>
        <v>-2</v>
      </c>
      <c r="P40" s="73">
        <f t="shared" si="5"/>
        <v>-3</v>
      </c>
      <c r="Q40" s="56">
        <f t="shared" si="5"/>
        <v>-5</v>
      </c>
      <c r="R40" s="66">
        <f t="shared" si="5"/>
        <v>-5</v>
      </c>
    </row>
    <row r="41" spans="2:23" ht="27.75" customHeight="1">
      <c r="B41" s="643"/>
      <c r="C41" s="647" t="s">
        <v>13</v>
      </c>
      <c r="D41" s="648"/>
      <c r="E41" s="29"/>
      <c r="F41" s="25">
        <f>'13厚木市 (2)'!$AB$23</f>
        <v>0</v>
      </c>
      <c r="G41" s="26">
        <f>'13厚木市 (2)'!$AC$23</f>
        <v>0</v>
      </c>
      <c r="H41" s="45">
        <f>'13厚木市 (2)'!$AD$23</f>
        <v>0</v>
      </c>
      <c r="I41" s="27">
        <f>'13厚木市 (2)'!$AE$23</f>
        <v>0</v>
      </c>
      <c r="J41" s="28">
        <f>G41+H41+I41</f>
        <v>0</v>
      </c>
      <c r="K41" s="23">
        <f>'13厚木市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'13厚木市 (2)'!$AB$24</f>
        <v>357</v>
      </c>
      <c r="G42" s="21"/>
      <c r="H42" s="50"/>
      <c r="I42" s="22"/>
      <c r="J42" s="30"/>
      <c r="K42" s="23">
        <f>'13厚木市 (2)'!$AF$24</f>
        <v>357</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'13厚木市 (2)'!$AB$25</f>
        <v>0</v>
      </c>
      <c r="G43" s="26">
        <f>'13厚木市 (2)'!$AC$25</f>
        <v>0</v>
      </c>
      <c r="H43" s="45">
        <f>'13厚木市 (2)'!$AD$25</f>
        <v>0</v>
      </c>
      <c r="I43" s="27">
        <f>'13厚木市 (2)'!$AE$25</f>
        <v>0</v>
      </c>
      <c r="J43" s="28">
        <f>G43+H43+I43</f>
        <v>0</v>
      </c>
      <c r="K43" s="23">
        <f>'13厚木市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'13厚木市 (2)'!$AC$26</f>
        <v>0</v>
      </c>
      <c r="H44" s="45">
        <f>'13厚木市 (2)'!$AD$26</f>
        <v>0</v>
      </c>
      <c r="I44" s="27">
        <f>'13厚木市 (2)'!$AE$26</f>
        <v>6</v>
      </c>
      <c r="J44" s="28">
        <f>G44+H44+I44</f>
        <v>6</v>
      </c>
      <c r="K44" s="23">
        <f>'13厚木市 (2)'!$AF$26</f>
        <v>6</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'13厚木市 (2)'!$AA$27</f>
        <v>1858</v>
      </c>
      <c r="F45" s="31">
        <f>'13厚木市 (2)'!$AB$27</f>
        <v>2667</v>
      </c>
      <c r="G45" s="32">
        <f>'13厚木市 (2)'!$AC$27</f>
        <v>388</v>
      </c>
      <c r="H45" s="51">
        <f>'13厚木市 (2)'!$AD$27</f>
        <v>566</v>
      </c>
      <c r="I45" s="33">
        <f>'13厚木市 (2)'!$AE$27</f>
        <v>670</v>
      </c>
      <c r="J45" s="31">
        <f>G45+H45+I45</f>
        <v>1624</v>
      </c>
      <c r="K45" s="34">
        <f>'13厚木市 (2)'!$AF$27</f>
        <v>6149</v>
      </c>
      <c r="L45" s="67">
        <f t="shared" si="5"/>
        <v>0</v>
      </c>
      <c r="M45" s="58">
        <f t="shared" si="5"/>
        <v>0</v>
      </c>
      <c r="N45" s="57">
        <f t="shared" si="5"/>
        <v>0</v>
      </c>
      <c r="O45" s="81">
        <f t="shared" si="5"/>
        <v>-2</v>
      </c>
      <c r="P45" s="74">
        <f t="shared" si="5"/>
        <v>-6</v>
      </c>
      <c r="Q45" s="58">
        <f t="shared" si="5"/>
        <v>-8</v>
      </c>
      <c r="R45" s="59">
        <f t="shared" si="5"/>
        <v>-8</v>
      </c>
    </row>
    <row r="46" spans="2:23" ht="27.75" customHeight="1" thickBot="1">
      <c r="B46" s="631" t="s">
        <v>7</v>
      </c>
      <c r="C46" s="632"/>
      <c r="D46" s="633"/>
      <c r="E46" s="35">
        <f>E45-E37</f>
        <v>624</v>
      </c>
      <c r="F46" s="37">
        <f t="shared" ref="F46:K46" si="6">F45-F37</f>
        <v>288</v>
      </c>
      <c r="G46" s="36">
        <f t="shared" si="6"/>
        <v>176</v>
      </c>
      <c r="H46" s="52">
        <f t="shared" si="6"/>
        <v>12</v>
      </c>
      <c r="I46" s="37">
        <f t="shared" si="6"/>
        <v>4</v>
      </c>
      <c r="J46" s="38">
        <f t="shared" si="6"/>
        <v>192</v>
      </c>
      <c r="K46" s="39">
        <f t="shared" si="6"/>
        <v>1104</v>
      </c>
      <c r="L46" s="68">
        <f t="shared" si="5"/>
        <v>168</v>
      </c>
      <c r="M46" s="69">
        <f t="shared" si="5"/>
        <v>74</v>
      </c>
      <c r="N46" s="54">
        <f t="shared" si="5"/>
        <v>2</v>
      </c>
      <c r="O46" s="82">
        <f t="shared" si="5"/>
        <v>12</v>
      </c>
      <c r="P46" s="75">
        <f t="shared" si="5"/>
        <v>4</v>
      </c>
      <c r="Q46" s="69">
        <f t="shared" si="5"/>
        <v>18</v>
      </c>
      <c r="R46" s="70">
        <f t="shared" si="5"/>
        <v>260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356</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'14大和市総括表'!D22</f>
        <v>1983</v>
      </c>
      <c r="F7" s="9">
        <f>'14大和市総括表'!D19</f>
        <v>3618</v>
      </c>
      <c r="G7" s="281">
        <f>'14大和市総括表'!D16</f>
        <v>446</v>
      </c>
      <c r="H7" s="280">
        <f>'14大和市総括表'!D17</f>
        <v>1203</v>
      </c>
      <c r="I7" s="10">
        <f>'14大和市総括表'!D18</f>
        <v>1131</v>
      </c>
      <c r="J7" s="11">
        <f>G7+H7+I7</f>
        <v>2780</v>
      </c>
      <c r="K7" s="12">
        <f>'14大和市総括表'!D23</f>
        <v>8381</v>
      </c>
      <c r="L7" s="8">
        <f>'14大和市総括表'!$E$22</f>
        <v>1912</v>
      </c>
      <c r="M7" s="9">
        <f>'14大和市総括表'!$E$19</f>
        <v>3671</v>
      </c>
      <c r="N7" s="281">
        <f>'14大和市総括表'!$E$16</f>
        <v>466</v>
      </c>
      <c r="O7" s="280">
        <f>'14大和市総括表'!$E$17</f>
        <v>1223</v>
      </c>
      <c r="P7" s="10">
        <f>'14大和市総括表'!$E$18</f>
        <v>1144</v>
      </c>
      <c r="Q7" s="11">
        <f>N7+O7+P7</f>
        <v>2833</v>
      </c>
      <c r="R7" s="12">
        <f>'14大和市総括表'!$E$23</f>
        <v>8416</v>
      </c>
      <c r="U7" s="41"/>
    </row>
    <row r="8" spans="1:23" ht="27" customHeight="1">
      <c r="B8" s="641" t="s">
        <v>14</v>
      </c>
      <c r="C8" s="645" t="s">
        <v>11</v>
      </c>
      <c r="D8" s="646"/>
      <c r="E8" s="13">
        <f>'14大和市 (2)'!$C$12</f>
        <v>1551</v>
      </c>
      <c r="F8" s="14">
        <f>'14大和市 (2)'!$D$12</f>
        <v>2854</v>
      </c>
      <c r="G8" s="15">
        <f>'14大和市 (2)'!$E$12</f>
        <v>389</v>
      </c>
      <c r="H8" s="49">
        <f>'14大和市 (2)'!$F$12</f>
        <v>725</v>
      </c>
      <c r="I8" s="16">
        <f>'14大和市 (2)'!$G$12</f>
        <v>835</v>
      </c>
      <c r="J8" s="17">
        <f>G8+H8+I8</f>
        <v>1949</v>
      </c>
      <c r="K8" s="18">
        <f>'14大和市 (2)'!$H$12</f>
        <v>6354</v>
      </c>
      <c r="L8" s="13">
        <f>'14大和市 (2)'!$I$12</f>
        <v>1671</v>
      </c>
      <c r="M8" s="14">
        <f>'14大和市 (2)'!$J$12</f>
        <v>2911</v>
      </c>
      <c r="N8" s="15">
        <f>'14大和市 (2)'!$K$12</f>
        <v>389</v>
      </c>
      <c r="O8" s="49">
        <f>'14大和市 (2)'!$L$12</f>
        <v>741</v>
      </c>
      <c r="P8" s="16">
        <f>'14大和市 (2)'!$M$12</f>
        <v>852</v>
      </c>
      <c r="Q8" s="17">
        <f>N8+O8+P8</f>
        <v>1982</v>
      </c>
      <c r="R8" s="18">
        <f>'14大和市 (2)'!$N$12</f>
        <v>6564</v>
      </c>
    </row>
    <row r="9" spans="1:23" ht="27" customHeight="1">
      <c r="B9" s="642"/>
      <c r="C9" s="647" t="s">
        <v>16</v>
      </c>
      <c r="D9" s="648"/>
      <c r="E9" s="19">
        <f>'14大和市 (2)'!$C$13</f>
        <v>1073</v>
      </c>
      <c r="F9" s="20"/>
      <c r="G9" s="21"/>
      <c r="H9" s="50"/>
      <c r="I9" s="22"/>
      <c r="J9" s="20"/>
      <c r="K9" s="23">
        <f>'14大和市 (2)'!$H$13</f>
        <v>1073</v>
      </c>
      <c r="L9" s="19">
        <f>'14大和市 (2)'!$I$13</f>
        <v>953</v>
      </c>
      <c r="M9" s="20"/>
      <c r="N9" s="21"/>
      <c r="O9" s="50"/>
      <c r="P9" s="22"/>
      <c r="Q9" s="20"/>
      <c r="R9" s="23">
        <f>'14大和市 (2)'!$N$13</f>
        <v>953</v>
      </c>
    </row>
    <row r="10" spans="1:23" ht="27" customHeight="1">
      <c r="B10" s="643"/>
      <c r="C10" s="647" t="s">
        <v>12</v>
      </c>
      <c r="D10" s="649"/>
      <c r="E10" s="24"/>
      <c r="F10" s="25">
        <f>'14大和市 (2)'!$D$22</f>
        <v>0</v>
      </c>
      <c r="G10" s="26">
        <f>'14大和市 (2)'!$E$22</f>
        <v>73</v>
      </c>
      <c r="H10" s="45">
        <f>'14大和市 (2)'!$F$22</f>
        <v>213</v>
      </c>
      <c r="I10" s="27">
        <f>'14大和市 (2)'!$G$22</f>
        <v>218</v>
      </c>
      <c r="J10" s="28">
        <f>G10+H10+I10</f>
        <v>504</v>
      </c>
      <c r="K10" s="23">
        <f>'14大和市 (2)'!$H$22</f>
        <v>504</v>
      </c>
      <c r="L10" s="24"/>
      <c r="M10" s="25">
        <f>'14大和市 (2)'!$J$22</f>
        <v>0</v>
      </c>
      <c r="N10" s="26">
        <f>'14大和市 (2)'!$K$22</f>
        <v>73</v>
      </c>
      <c r="O10" s="45">
        <f>'14大和市 (2)'!$L$22</f>
        <v>213</v>
      </c>
      <c r="P10" s="27">
        <f>'14大和市 (2)'!$M$22</f>
        <v>218</v>
      </c>
      <c r="Q10" s="28">
        <f>N10+O10+P10</f>
        <v>504</v>
      </c>
      <c r="R10" s="23">
        <f>'14大和市 (2)'!$N$22</f>
        <v>504</v>
      </c>
    </row>
    <row r="11" spans="1:23" ht="27" customHeight="1">
      <c r="B11" s="643"/>
      <c r="C11" s="647" t="s">
        <v>13</v>
      </c>
      <c r="D11" s="648"/>
      <c r="E11" s="29"/>
      <c r="F11" s="25">
        <f>'14大和市 (2)'!$D$23</f>
        <v>80</v>
      </c>
      <c r="G11" s="26">
        <f>'14大和市 (2)'!$E$23</f>
        <v>10</v>
      </c>
      <c r="H11" s="45">
        <f>'14大和市 (2)'!$F$23</f>
        <v>30</v>
      </c>
      <c r="I11" s="27">
        <f>'14大和市 (2)'!$G$23</f>
        <v>39</v>
      </c>
      <c r="J11" s="28">
        <f>G11+H11+I11</f>
        <v>79</v>
      </c>
      <c r="K11" s="23">
        <f>'14大和市 (2)'!$H$23</f>
        <v>159</v>
      </c>
      <c r="L11" s="29"/>
      <c r="M11" s="25">
        <f>'14大和市 (2)'!$J$23</f>
        <v>80</v>
      </c>
      <c r="N11" s="26">
        <f>'14大和市 (2)'!$K$23</f>
        <v>10</v>
      </c>
      <c r="O11" s="45">
        <f>'14大和市 (2)'!$L$23</f>
        <v>30</v>
      </c>
      <c r="P11" s="27">
        <f>'14大和市 (2)'!$M$23</f>
        <v>39</v>
      </c>
      <c r="Q11" s="28">
        <f>N11+O11+P11</f>
        <v>79</v>
      </c>
      <c r="R11" s="23">
        <f>'14大和市 (2)'!$N$23</f>
        <v>159</v>
      </c>
    </row>
    <row r="12" spans="1:23" ht="27" customHeight="1">
      <c r="B12" s="643"/>
      <c r="C12" s="647" t="s">
        <v>17</v>
      </c>
      <c r="D12" s="648"/>
      <c r="E12" s="29"/>
      <c r="F12" s="25">
        <f>'14大和市 (2)'!$D$24</f>
        <v>862</v>
      </c>
      <c r="G12" s="21"/>
      <c r="H12" s="50"/>
      <c r="I12" s="22"/>
      <c r="J12" s="30"/>
      <c r="K12" s="23">
        <f>'14大和市 (2)'!$H$24</f>
        <v>862</v>
      </c>
      <c r="L12" s="29"/>
      <c r="M12" s="25">
        <f>'14大和市 (2)'!$J$24</f>
        <v>862</v>
      </c>
      <c r="N12" s="21"/>
      <c r="O12" s="50"/>
      <c r="P12" s="22"/>
      <c r="Q12" s="30"/>
      <c r="R12" s="23">
        <f>'14大和市 (2)'!$N$24</f>
        <v>862</v>
      </c>
    </row>
    <row r="13" spans="1:23" ht="27" customHeight="1">
      <c r="B13" s="643"/>
      <c r="C13" s="647" t="s">
        <v>18</v>
      </c>
      <c r="D13" s="650"/>
      <c r="E13" s="29"/>
      <c r="F13" s="25">
        <f>'14大和市 (2)'!$D$25</f>
        <v>9</v>
      </c>
      <c r="G13" s="26">
        <f>'14大和市 (2)'!$E$25</f>
        <v>11</v>
      </c>
      <c r="H13" s="45">
        <f>'14大和市 (2)'!$F$25</f>
        <v>34</v>
      </c>
      <c r="I13" s="27">
        <f>'14大和市 (2)'!$G$25</f>
        <v>30</v>
      </c>
      <c r="J13" s="28">
        <f>G13+H13+I13</f>
        <v>75</v>
      </c>
      <c r="K13" s="23">
        <f>'14大和市 (2)'!$H$25</f>
        <v>84</v>
      </c>
      <c r="L13" s="29"/>
      <c r="M13" s="25">
        <f>'14大和市 (2)'!$J$25</f>
        <v>9</v>
      </c>
      <c r="N13" s="26">
        <f>'14大和市 (2)'!$K$25</f>
        <v>11</v>
      </c>
      <c r="O13" s="45">
        <f>'14大和市 (2)'!$L$25</f>
        <v>34</v>
      </c>
      <c r="P13" s="27">
        <f>'14大和市 (2)'!$M$25</f>
        <v>30</v>
      </c>
      <c r="Q13" s="28">
        <f>N13+O13+P13</f>
        <v>75</v>
      </c>
      <c r="R13" s="23">
        <f>'14大和市 (2)'!$N$25</f>
        <v>84</v>
      </c>
    </row>
    <row r="14" spans="1:23" ht="27" customHeight="1">
      <c r="B14" s="643"/>
      <c r="C14" s="647" t="s">
        <v>19</v>
      </c>
      <c r="D14" s="648"/>
      <c r="E14" s="29"/>
      <c r="F14" s="20"/>
      <c r="G14" s="26">
        <f>'14大和市 (2)'!$E$26</f>
        <v>0</v>
      </c>
      <c r="H14" s="45">
        <f>'14大和市 (2)'!$F$26</f>
        <v>201</v>
      </c>
      <c r="I14" s="27">
        <f>'14大和市 (2)'!$G$26</f>
        <v>9</v>
      </c>
      <c r="J14" s="28">
        <f>G14+H14+I14</f>
        <v>210</v>
      </c>
      <c r="K14" s="23">
        <f>'14大和市 (2)'!$H$26</f>
        <v>210</v>
      </c>
      <c r="L14" s="29"/>
      <c r="M14" s="20"/>
      <c r="N14" s="26">
        <f>'14大和市 (2)'!$K$26</f>
        <v>0</v>
      </c>
      <c r="O14" s="45">
        <f>'14大和市 (2)'!$L$26</f>
        <v>205</v>
      </c>
      <c r="P14" s="27">
        <f>'14大和市 (2)'!$M$26</f>
        <v>5</v>
      </c>
      <c r="Q14" s="28">
        <f>N14+O14+P14</f>
        <v>210</v>
      </c>
      <c r="R14" s="23">
        <f>'14大和市 (2)'!$N$26</f>
        <v>210</v>
      </c>
    </row>
    <row r="15" spans="1:23" ht="27" customHeight="1" thickBot="1">
      <c r="B15" s="644"/>
      <c r="C15" s="630" t="s">
        <v>6</v>
      </c>
      <c r="D15" s="630"/>
      <c r="E15" s="19">
        <f>'14大和市 (2)'!$C$27</f>
        <v>2624</v>
      </c>
      <c r="F15" s="31">
        <f>'14大和市 (2)'!$D$27</f>
        <v>3805</v>
      </c>
      <c r="G15" s="32">
        <f>'14大和市 (2)'!$E$27</f>
        <v>483</v>
      </c>
      <c r="H15" s="51">
        <f>'14大和市 (2)'!$F$27</f>
        <v>1203</v>
      </c>
      <c r="I15" s="33">
        <f>'14大和市 (2)'!$G$27</f>
        <v>1131</v>
      </c>
      <c r="J15" s="31">
        <f>G15+H15+I15</f>
        <v>2817</v>
      </c>
      <c r="K15" s="34">
        <f>'14大和市 (2)'!$H$27</f>
        <v>9246</v>
      </c>
      <c r="L15" s="19">
        <f>'14大和市 (2)'!$I$27</f>
        <v>2624</v>
      </c>
      <c r="M15" s="31">
        <f>'14大和市 (2)'!$J$27</f>
        <v>3862</v>
      </c>
      <c r="N15" s="32">
        <f>'14大和市 (2)'!$K$27</f>
        <v>483</v>
      </c>
      <c r="O15" s="51">
        <f>'14大和市 (2)'!$L$27</f>
        <v>1223</v>
      </c>
      <c r="P15" s="33">
        <f>'14大和市 (2)'!$M$27</f>
        <v>1144</v>
      </c>
      <c r="Q15" s="31">
        <f>N15+O15+P15</f>
        <v>2850</v>
      </c>
      <c r="R15" s="34">
        <f>'14大和市 (2)'!$N$27</f>
        <v>9336</v>
      </c>
    </row>
    <row r="16" spans="1:23" ht="27" customHeight="1" thickBot="1">
      <c r="B16" s="631" t="s">
        <v>7</v>
      </c>
      <c r="C16" s="632"/>
      <c r="D16" s="633"/>
      <c r="E16" s="35">
        <f>E15-E7</f>
        <v>641</v>
      </c>
      <c r="F16" s="37">
        <f t="shared" ref="F16:K16" si="0">F15-F7</f>
        <v>187</v>
      </c>
      <c r="G16" s="36">
        <f t="shared" si="0"/>
        <v>37</v>
      </c>
      <c r="H16" s="52">
        <f t="shared" si="0"/>
        <v>0</v>
      </c>
      <c r="I16" s="37">
        <f t="shared" si="0"/>
        <v>0</v>
      </c>
      <c r="J16" s="38">
        <f t="shared" si="0"/>
        <v>37</v>
      </c>
      <c r="K16" s="39">
        <f t="shared" si="0"/>
        <v>865</v>
      </c>
      <c r="L16" s="35">
        <f>L15-L7</f>
        <v>712</v>
      </c>
      <c r="M16" s="37">
        <f>M15-M7</f>
        <v>191</v>
      </c>
      <c r="N16" s="36">
        <f t="shared" ref="N16:R16" si="1">N15-N7</f>
        <v>17</v>
      </c>
      <c r="O16" s="52">
        <f t="shared" si="1"/>
        <v>0</v>
      </c>
      <c r="P16" s="37">
        <f t="shared" si="1"/>
        <v>0</v>
      </c>
      <c r="Q16" s="38">
        <f t="shared" si="1"/>
        <v>17</v>
      </c>
      <c r="R16" s="39">
        <f t="shared" si="1"/>
        <v>920</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'14大和市総括表'!$F$22</f>
        <v>1863</v>
      </c>
      <c r="F22" s="9">
        <f>'14大和市総括表'!$F$19</f>
        <v>3733</v>
      </c>
      <c r="G22" s="281">
        <f>'14大和市総括表'!$F$16</f>
        <v>487</v>
      </c>
      <c r="H22" s="280">
        <f>'14大和市総括表'!$F$17</f>
        <v>1243</v>
      </c>
      <c r="I22" s="10">
        <f>'14大和市総括表'!$F$18</f>
        <v>1161</v>
      </c>
      <c r="J22" s="11">
        <f>G22+H22+I22</f>
        <v>2891</v>
      </c>
      <c r="K22" s="12">
        <f>'14大和市総括表'!$F$23</f>
        <v>8487</v>
      </c>
      <c r="L22" s="8">
        <f>'14大和市総括表'!$G$22</f>
        <v>1820</v>
      </c>
      <c r="M22" s="9">
        <f>'14大和市総括表'!$G$19</f>
        <v>3804</v>
      </c>
      <c r="N22" s="281">
        <f>'14大和市総括表'!$G$16</f>
        <v>508</v>
      </c>
      <c r="O22" s="280">
        <f>'14大和市総括表'!$G$17</f>
        <v>1264</v>
      </c>
      <c r="P22" s="10">
        <f>'14大和市総括表'!$G$18</f>
        <v>1181</v>
      </c>
      <c r="Q22" s="11">
        <f>N22+O22+P22</f>
        <v>2953</v>
      </c>
      <c r="R22" s="12">
        <f>'14大和市総括表'!$G$23</f>
        <v>8577</v>
      </c>
    </row>
    <row r="23" spans="2:23" ht="27.75" customHeight="1">
      <c r="B23" s="641" t="s">
        <v>14</v>
      </c>
      <c r="C23" s="645" t="s">
        <v>11</v>
      </c>
      <c r="D23" s="646"/>
      <c r="E23" s="13">
        <f>'14大和市 (2)'!$O$12</f>
        <v>1671</v>
      </c>
      <c r="F23" s="14">
        <f>'14大和市 (2)'!$P$12</f>
        <v>2947</v>
      </c>
      <c r="G23" s="15">
        <f>'14大和市 (2)'!$Q$12</f>
        <v>392</v>
      </c>
      <c r="H23" s="49">
        <f>'14大和市 (2)'!$R$12</f>
        <v>751</v>
      </c>
      <c r="I23" s="16">
        <f>'14大和市 (2)'!$S$12</f>
        <v>863</v>
      </c>
      <c r="J23" s="17">
        <f>G23+H23+I23</f>
        <v>2006</v>
      </c>
      <c r="K23" s="18">
        <f>'14大和市 (2)'!$T$12</f>
        <v>6624</v>
      </c>
      <c r="L23" s="13">
        <f>'14大和市 (2)'!$U$12</f>
        <v>1671</v>
      </c>
      <c r="M23" s="14">
        <f>'14大和市 (2)'!$V$12</f>
        <v>2986</v>
      </c>
      <c r="N23" s="15">
        <f>'14大和市 (2)'!$W$12</f>
        <v>395</v>
      </c>
      <c r="O23" s="49">
        <f>'14大和市 (2)'!$X$12</f>
        <v>766</v>
      </c>
      <c r="P23" s="16">
        <f>'14大和市 (2)'!$Y$12</f>
        <v>876</v>
      </c>
      <c r="Q23" s="17">
        <f>N23+O23+P23</f>
        <v>2037</v>
      </c>
      <c r="R23" s="18">
        <f>'14大和市 (2)'!$Z$12</f>
        <v>6694</v>
      </c>
    </row>
    <row r="24" spans="2:23" ht="27.75" customHeight="1">
      <c r="B24" s="642"/>
      <c r="C24" s="647" t="s">
        <v>16</v>
      </c>
      <c r="D24" s="648"/>
      <c r="E24" s="19">
        <f>'14大和市 (2)'!$O$13</f>
        <v>953</v>
      </c>
      <c r="F24" s="20"/>
      <c r="G24" s="21"/>
      <c r="H24" s="50"/>
      <c r="I24" s="22"/>
      <c r="J24" s="20"/>
      <c r="K24" s="23">
        <f>'14大和市 (2)'!$T$13</f>
        <v>953</v>
      </c>
      <c r="L24" s="19">
        <f>'14大和市 (2)'!$U$13</f>
        <v>953</v>
      </c>
      <c r="M24" s="20"/>
      <c r="N24" s="21"/>
      <c r="O24" s="50"/>
      <c r="P24" s="22"/>
      <c r="Q24" s="20"/>
      <c r="R24" s="23">
        <f>'14大和市 (2)'!$Z$13</f>
        <v>953</v>
      </c>
    </row>
    <row r="25" spans="2:23" ht="27.75" customHeight="1">
      <c r="B25" s="643"/>
      <c r="C25" s="647" t="s">
        <v>12</v>
      </c>
      <c r="D25" s="649"/>
      <c r="E25" s="24"/>
      <c r="F25" s="25">
        <f>'14大和市 (2)'!$P$22</f>
        <v>0</v>
      </c>
      <c r="G25" s="26">
        <f>'14大和市 (2)'!$Q$22</f>
        <v>73</v>
      </c>
      <c r="H25" s="45">
        <f>'14大和市 (2)'!$R$22</f>
        <v>213</v>
      </c>
      <c r="I25" s="27">
        <f>'14大和市 (2)'!$S$22</f>
        <v>218</v>
      </c>
      <c r="J25" s="28">
        <f>G25+H25+I25</f>
        <v>504</v>
      </c>
      <c r="K25" s="23">
        <f>'14大和市 (2)'!$T$22</f>
        <v>504</v>
      </c>
      <c r="L25" s="24"/>
      <c r="M25" s="25">
        <f>'14大和市 (2)'!$V$22</f>
        <v>0</v>
      </c>
      <c r="N25" s="26">
        <f>'14大和市 (2)'!$W$22</f>
        <v>73</v>
      </c>
      <c r="O25" s="45">
        <f>'14大和市 (2)'!$X$22</f>
        <v>222</v>
      </c>
      <c r="P25" s="27">
        <f>'14大和市 (2)'!$Y$22</f>
        <v>228</v>
      </c>
      <c r="Q25" s="28">
        <f>N25+O25+P25</f>
        <v>523</v>
      </c>
      <c r="R25" s="23">
        <f>'14大和市 (2)'!$Z$22</f>
        <v>523</v>
      </c>
    </row>
    <row r="26" spans="2:23" ht="27.75" customHeight="1">
      <c r="B26" s="643"/>
      <c r="C26" s="647" t="s">
        <v>13</v>
      </c>
      <c r="D26" s="648"/>
      <c r="E26" s="29"/>
      <c r="F26" s="25">
        <f>'14大和市 (2)'!$P$23</f>
        <v>80</v>
      </c>
      <c r="G26" s="26">
        <f>'14大和市 (2)'!$Q$23</f>
        <v>10</v>
      </c>
      <c r="H26" s="45">
        <f>'14大和市 (2)'!$R$23</f>
        <v>30</v>
      </c>
      <c r="I26" s="27">
        <f>'14大和市 (2)'!$S$23</f>
        <v>39</v>
      </c>
      <c r="J26" s="28">
        <f>G26+H26+I26</f>
        <v>79</v>
      </c>
      <c r="K26" s="23">
        <f>'14大和市 (2)'!$T$23</f>
        <v>159</v>
      </c>
      <c r="L26" s="29"/>
      <c r="M26" s="25">
        <f>'14大和市 (2)'!$V$23</f>
        <v>80</v>
      </c>
      <c r="N26" s="26">
        <f>'14大和市 (2)'!$W$23</f>
        <v>10</v>
      </c>
      <c r="O26" s="45">
        <f>'14大和市 (2)'!$X$23</f>
        <v>30</v>
      </c>
      <c r="P26" s="27">
        <f>'14大和市 (2)'!$Y$23</f>
        <v>39</v>
      </c>
      <c r="Q26" s="28">
        <f>N26+O26+P26</f>
        <v>79</v>
      </c>
      <c r="R26" s="23">
        <f>'14大和市 (2)'!$Z$23</f>
        <v>159</v>
      </c>
    </row>
    <row r="27" spans="2:23" ht="27.75" customHeight="1">
      <c r="B27" s="643"/>
      <c r="C27" s="647" t="s">
        <v>17</v>
      </c>
      <c r="D27" s="648"/>
      <c r="E27" s="29"/>
      <c r="F27" s="25">
        <f>'14大和市 (2)'!$P$24</f>
        <v>862</v>
      </c>
      <c r="G27" s="21"/>
      <c r="H27" s="50"/>
      <c r="I27" s="22"/>
      <c r="J27" s="30"/>
      <c r="K27" s="23">
        <f>'14大和市 (2)'!$T$24</f>
        <v>862</v>
      </c>
      <c r="L27" s="29"/>
      <c r="M27" s="25">
        <f>'14大和市 (2)'!$V$24</f>
        <v>862</v>
      </c>
      <c r="N27" s="21"/>
      <c r="O27" s="50"/>
      <c r="P27" s="22"/>
      <c r="Q27" s="30"/>
      <c r="R27" s="23">
        <f>'14大和市 (2)'!$Z$24</f>
        <v>862</v>
      </c>
    </row>
    <row r="28" spans="2:23" ht="27.75" customHeight="1">
      <c r="B28" s="643"/>
      <c r="C28" s="647" t="s">
        <v>18</v>
      </c>
      <c r="D28" s="650"/>
      <c r="E28" s="29"/>
      <c r="F28" s="25">
        <f>'14大和市 (2)'!$P$25</f>
        <v>9</v>
      </c>
      <c r="G28" s="26">
        <f>'14大和市 (2)'!$Q$25</f>
        <v>11</v>
      </c>
      <c r="H28" s="45">
        <f>'14大和市 (2)'!$R$25</f>
        <v>34</v>
      </c>
      <c r="I28" s="27">
        <f>'14大和市 (2)'!$S$25</f>
        <v>30</v>
      </c>
      <c r="J28" s="28">
        <f>G28+H28+I28</f>
        <v>75</v>
      </c>
      <c r="K28" s="23">
        <f>'14大和市 (2)'!$T$25</f>
        <v>84</v>
      </c>
      <c r="L28" s="29"/>
      <c r="M28" s="25">
        <f>'14大和市 (2)'!$V$25</f>
        <v>9</v>
      </c>
      <c r="N28" s="26">
        <f>'14大和市 (2)'!$W$25</f>
        <v>11</v>
      </c>
      <c r="O28" s="45">
        <f>'14大和市 (2)'!$X$25</f>
        <v>34</v>
      </c>
      <c r="P28" s="27">
        <f>'14大和市 (2)'!$Y$25</f>
        <v>30</v>
      </c>
      <c r="Q28" s="28">
        <f>N28+O28+P28</f>
        <v>75</v>
      </c>
      <c r="R28" s="23">
        <f>'14大和市 (2)'!$Z$25</f>
        <v>84</v>
      </c>
    </row>
    <row r="29" spans="2:23" ht="27.75" customHeight="1">
      <c r="B29" s="643"/>
      <c r="C29" s="647" t="s">
        <v>19</v>
      </c>
      <c r="D29" s="648"/>
      <c r="E29" s="29"/>
      <c r="F29" s="20"/>
      <c r="G29" s="26">
        <f>'14大和市 (2)'!$Q$26</f>
        <v>1</v>
      </c>
      <c r="H29" s="45">
        <f>'14大和市 (2)'!$R$26</f>
        <v>215</v>
      </c>
      <c r="I29" s="27">
        <f>'14大和市 (2)'!$S$26</f>
        <v>11</v>
      </c>
      <c r="J29" s="28">
        <f>G29+H29+I29</f>
        <v>227</v>
      </c>
      <c r="K29" s="23">
        <f>'14大和市 (2)'!$T$26</f>
        <v>227</v>
      </c>
      <c r="L29" s="29"/>
      <c r="M29" s="20"/>
      <c r="N29" s="26">
        <f>'14大和市 (2)'!$W$26</f>
        <v>19</v>
      </c>
      <c r="O29" s="45">
        <f>'14大和市 (2)'!$X$26</f>
        <v>212</v>
      </c>
      <c r="P29" s="27">
        <f>'14大和市 (2)'!$Y$26</f>
        <v>8</v>
      </c>
      <c r="Q29" s="28">
        <f>N29+O29+P29</f>
        <v>239</v>
      </c>
      <c r="R29" s="23">
        <f>'14大和市 (2)'!$Z$26</f>
        <v>239</v>
      </c>
    </row>
    <row r="30" spans="2:23" ht="27.75" customHeight="1" thickBot="1">
      <c r="B30" s="644"/>
      <c r="C30" s="630" t="s">
        <v>6</v>
      </c>
      <c r="D30" s="630"/>
      <c r="E30" s="19">
        <f>'14大和市 (2)'!$O$27</f>
        <v>2624</v>
      </c>
      <c r="F30" s="31">
        <f>'14大和市 (2)'!$P$27</f>
        <v>3898</v>
      </c>
      <c r="G30" s="32">
        <f>'14大和市 (2)'!$Q$27</f>
        <v>487</v>
      </c>
      <c r="H30" s="51">
        <f>'14大和市 (2)'!$R$27</f>
        <v>1243</v>
      </c>
      <c r="I30" s="33">
        <f>'14大和市 (2)'!$S$27</f>
        <v>1161</v>
      </c>
      <c r="J30" s="31">
        <f>G30+H30+I30</f>
        <v>2891</v>
      </c>
      <c r="K30" s="34">
        <f>'14大和市 (2)'!$T$27</f>
        <v>9413</v>
      </c>
      <c r="L30" s="19">
        <f>'14大和市 (2)'!$U$27</f>
        <v>2624</v>
      </c>
      <c r="M30" s="31">
        <f>'14大和市 (2)'!$V$27</f>
        <v>3937</v>
      </c>
      <c r="N30" s="32">
        <f>'14大和市 (2)'!$W$27</f>
        <v>508</v>
      </c>
      <c r="O30" s="51">
        <f>'14大和市 (2)'!$X$27</f>
        <v>1264</v>
      </c>
      <c r="P30" s="33">
        <f>'14大和市 (2)'!$Y$27</f>
        <v>1181</v>
      </c>
      <c r="Q30" s="31">
        <f>N30+O30+P30</f>
        <v>2953</v>
      </c>
      <c r="R30" s="34">
        <f>'14大和市 (2)'!$Z$27</f>
        <v>9514</v>
      </c>
    </row>
    <row r="31" spans="2:23" ht="27.75" customHeight="1" thickBot="1">
      <c r="B31" s="631" t="s">
        <v>7</v>
      </c>
      <c r="C31" s="632"/>
      <c r="D31" s="633"/>
      <c r="E31" s="35">
        <f>E30-E22</f>
        <v>761</v>
      </c>
      <c r="F31" s="37">
        <f t="shared" ref="F31:K31" si="2">F30-F22</f>
        <v>165</v>
      </c>
      <c r="G31" s="36">
        <f t="shared" si="2"/>
        <v>0</v>
      </c>
      <c r="H31" s="52">
        <f t="shared" si="2"/>
        <v>0</v>
      </c>
      <c r="I31" s="37">
        <f t="shared" si="2"/>
        <v>0</v>
      </c>
      <c r="J31" s="38">
        <f t="shared" si="2"/>
        <v>0</v>
      </c>
      <c r="K31" s="39">
        <f t="shared" si="2"/>
        <v>926</v>
      </c>
      <c r="L31" s="35">
        <f>L30-L22</f>
        <v>804</v>
      </c>
      <c r="M31" s="37">
        <f t="shared" ref="M31:R31" si="3">M30-M22</f>
        <v>133</v>
      </c>
      <c r="N31" s="36">
        <f t="shared" si="3"/>
        <v>0</v>
      </c>
      <c r="O31" s="52">
        <f t="shared" si="3"/>
        <v>0</v>
      </c>
      <c r="P31" s="37">
        <f t="shared" si="3"/>
        <v>0</v>
      </c>
      <c r="Q31" s="38">
        <f t="shared" si="3"/>
        <v>0</v>
      </c>
      <c r="R31" s="39">
        <f t="shared" si="3"/>
        <v>937</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'14大和市総括表'!$H$22</f>
        <v>1755</v>
      </c>
      <c r="F37" s="9">
        <f>'14大和市総括表'!$H$19</f>
        <v>3855</v>
      </c>
      <c r="G37" s="281">
        <f>'14大和市総括表'!$H$16</f>
        <v>530</v>
      </c>
      <c r="H37" s="280">
        <f>'14大和市総括表'!$H$17</f>
        <v>1287</v>
      </c>
      <c r="I37" s="10">
        <f>'14大和市総括表'!$H$18</f>
        <v>1202</v>
      </c>
      <c r="J37" s="11">
        <f>G37+H37+I37</f>
        <v>3019</v>
      </c>
      <c r="K37" s="12">
        <f>'14大和市総括表'!$H$23</f>
        <v>8629</v>
      </c>
      <c r="L37" s="60">
        <f>E37-E7</f>
        <v>-228</v>
      </c>
      <c r="M37" s="53">
        <f t="shared" ref="M37:R37" si="4">F37-F7</f>
        <v>237</v>
      </c>
      <c r="N37" s="71">
        <f t="shared" si="4"/>
        <v>84</v>
      </c>
      <c r="O37" s="78">
        <f t="shared" si="4"/>
        <v>84</v>
      </c>
      <c r="P37" s="77">
        <f t="shared" si="4"/>
        <v>71</v>
      </c>
      <c r="Q37" s="53">
        <f t="shared" si="4"/>
        <v>239</v>
      </c>
      <c r="R37" s="61">
        <f t="shared" si="4"/>
        <v>248</v>
      </c>
    </row>
    <row r="38" spans="2:23" ht="27.75" customHeight="1">
      <c r="B38" s="641" t="s">
        <v>14</v>
      </c>
      <c r="C38" s="645" t="s">
        <v>11</v>
      </c>
      <c r="D38" s="646"/>
      <c r="E38" s="13">
        <f>'14大和市 (2)'!$AA$12</f>
        <v>1671</v>
      </c>
      <c r="F38" s="14">
        <f>'14大和市 (2)'!$AB$12</f>
        <v>3022</v>
      </c>
      <c r="G38" s="15">
        <f>'14大和市 (2)'!$AC$12</f>
        <v>398</v>
      </c>
      <c r="H38" s="49">
        <f>'14大和市 (2)'!$AD$12</f>
        <v>776</v>
      </c>
      <c r="I38" s="16">
        <f>'14大和市 (2)'!$AE$12</f>
        <v>887</v>
      </c>
      <c r="J38" s="17">
        <f>G38+H38+I38</f>
        <v>2061</v>
      </c>
      <c r="K38" s="18">
        <f>'14大和市 (2)'!$AF$12</f>
        <v>6754</v>
      </c>
      <c r="L38" s="63">
        <f t="shared" ref="L38:R46" si="5">E38-E8</f>
        <v>120</v>
      </c>
      <c r="M38" s="62">
        <f t="shared" si="5"/>
        <v>168</v>
      </c>
      <c r="N38" s="76">
        <f t="shared" si="5"/>
        <v>9</v>
      </c>
      <c r="O38" s="79">
        <f t="shared" si="5"/>
        <v>51</v>
      </c>
      <c r="P38" s="72">
        <f t="shared" si="5"/>
        <v>52</v>
      </c>
      <c r="Q38" s="62">
        <f t="shared" si="5"/>
        <v>112</v>
      </c>
      <c r="R38" s="64">
        <f t="shared" si="5"/>
        <v>400</v>
      </c>
    </row>
    <row r="39" spans="2:23" ht="27.75" customHeight="1">
      <c r="B39" s="642"/>
      <c r="C39" s="647" t="s">
        <v>16</v>
      </c>
      <c r="D39" s="648"/>
      <c r="E39" s="19">
        <f>'14大和市 (2)'!$AA$13</f>
        <v>953</v>
      </c>
      <c r="F39" s="20"/>
      <c r="G39" s="21"/>
      <c r="H39" s="50"/>
      <c r="I39" s="22"/>
      <c r="J39" s="20"/>
      <c r="K39" s="23">
        <f>'14大和市 (2)'!$AF$13</f>
        <v>953</v>
      </c>
      <c r="L39" s="65">
        <f t="shared" si="5"/>
        <v>-120</v>
      </c>
      <c r="M39" s="56">
        <f t="shared" si="5"/>
        <v>0</v>
      </c>
      <c r="N39" s="55">
        <f t="shared" si="5"/>
        <v>0</v>
      </c>
      <c r="O39" s="80">
        <f t="shared" si="5"/>
        <v>0</v>
      </c>
      <c r="P39" s="73">
        <f t="shared" si="5"/>
        <v>0</v>
      </c>
      <c r="Q39" s="56">
        <f t="shared" si="5"/>
        <v>0</v>
      </c>
      <c r="R39" s="66">
        <f t="shared" si="5"/>
        <v>-120</v>
      </c>
    </row>
    <row r="40" spans="2:23" ht="27.75" customHeight="1">
      <c r="B40" s="643"/>
      <c r="C40" s="647" t="s">
        <v>12</v>
      </c>
      <c r="D40" s="649"/>
      <c r="E40" s="24"/>
      <c r="F40" s="25">
        <f>'14大和市 (2)'!$AB$22</f>
        <v>0</v>
      </c>
      <c r="G40" s="26">
        <f>'14大和市 (2)'!$AC$22</f>
        <v>73</v>
      </c>
      <c r="H40" s="45">
        <f>'14大和市 (2)'!$AD$22</f>
        <v>231</v>
      </c>
      <c r="I40" s="27">
        <f>'14大和市 (2)'!$AE$22</f>
        <v>238</v>
      </c>
      <c r="J40" s="28">
        <f>G40+H40+I40</f>
        <v>542</v>
      </c>
      <c r="K40" s="23">
        <f>'14大和市 (2)'!$AF$22</f>
        <v>542</v>
      </c>
      <c r="L40" s="65">
        <f t="shared" si="5"/>
        <v>0</v>
      </c>
      <c r="M40" s="56">
        <f t="shared" si="5"/>
        <v>0</v>
      </c>
      <c r="N40" s="55">
        <f t="shared" si="5"/>
        <v>0</v>
      </c>
      <c r="O40" s="80">
        <f t="shared" si="5"/>
        <v>18</v>
      </c>
      <c r="P40" s="73">
        <f t="shared" si="5"/>
        <v>20</v>
      </c>
      <c r="Q40" s="56">
        <f t="shared" si="5"/>
        <v>38</v>
      </c>
      <c r="R40" s="66">
        <f t="shared" si="5"/>
        <v>38</v>
      </c>
    </row>
    <row r="41" spans="2:23" ht="27.75" customHeight="1">
      <c r="B41" s="643"/>
      <c r="C41" s="647" t="s">
        <v>13</v>
      </c>
      <c r="D41" s="648"/>
      <c r="E41" s="29"/>
      <c r="F41" s="25">
        <f>'14大和市 (2)'!$AB$23</f>
        <v>80</v>
      </c>
      <c r="G41" s="26">
        <f>'14大和市 (2)'!$AC$23</f>
        <v>10</v>
      </c>
      <c r="H41" s="45">
        <f>'14大和市 (2)'!$AD$23</f>
        <v>30</v>
      </c>
      <c r="I41" s="27">
        <f>'14大和市 (2)'!$AE$23</f>
        <v>39</v>
      </c>
      <c r="J41" s="28">
        <f>G41+H41+I41</f>
        <v>79</v>
      </c>
      <c r="K41" s="23">
        <f>'14大和市 (2)'!$AF$23</f>
        <v>159</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'14大和市 (2)'!$AB$24</f>
        <v>862</v>
      </c>
      <c r="G42" s="21"/>
      <c r="H42" s="50"/>
      <c r="I42" s="22"/>
      <c r="J42" s="30"/>
      <c r="K42" s="23">
        <f>'14大和市 (2)'!$AF$24</f>
        <v>862</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'14大和市 (2)'!$AB$25</f>
        <v>9</v>
      </c>
      <c r="G43" s="26">
        <f>'14大和市 (2)'!$AC$25</f>
        <v>11</v>
      </c>
      <c r="H43" s="45">
        <f>'14大和市 (2)'!$AD$25</f>
        <v>34</v>
      </c>
      <c r="I43" s="27">
        <f>'14大和市 (2)'!$AE$25</f>
        <v>30</v>
      </c>
      <c r="J43" s="28">
        <f>G43+H43+I43</f>
        <v>75</v>
      </c>
      <c r="K43" s="23">
        <f>'14大和市 (2)'!$AF$25</f>
        <v>84</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'14大和市 (2)'!$AC$26</f>
        <v>38</v>
      </c>
      <c r="H44" s="45">
        <f>'14大和市 (2)'!$AD$26</f>
        <v>216</v>
      </c>
      <c r="I44" s="27">
        <f>'14大和市 (2)'!$AE$26</f>
        <v>8</v>
      </c>
      <c r="J44" s="28">
        <f>G44+H44+I44</f>
        <v>262</v>
      </c>
      <c r="K44" s="23">
        <f>'14大和市 (2)'!$AF$26</f>
        <v>262</v>
      </c>
      <c r="L44" s="65">
        <f t="shared" si="5"/>
        <v>0</v>
      </c>
      <c r="M44" s="56">
        <f t="shared" si="5"/>
        <v>0</v>
      </c>
      <c r="N44" s="55">
        <f t="shared" si="5"/>
        <v>38</v>
      </c>
      <c r="O44" s="80">
        <f t="shared" si="5"/>
        <v>15</v>
      </c>
      <c r="P44" s="73">
        <f t="shared" si="5"/>
        <v>-1</v>
      </c>
      <c r="Q44" s="56">
        <f t="shared" si="5"/>
        <v>52</v>
      </c>
      <c r="R44" s="66">
        <f t="shared" si="5"/>
        <v>52</v>
      </c>
    </row>
    <row r="45" spans="2:23" ht="27.75" customHeight="1" thickBot="1">
      <c r="B45" s="644"/>
      <c r="C45" s="630" t="s">
        <v>6</v>
      </c>
      <c r="D45" s="630"/>
      <c r="E45" s="19">
        <f>'14大和市 (2)'!$AA$27</f>
        <v>2624</v>
      </c>
      <c r="F45" s="31">
        <f>'14大和市 (2)'!$AB$27</f>
        <v>3973</v>
      </c>
      <c r="G45" s="32">
        <f>'14大和市 (2)'!$AC$27</f>
        <v>530</v>
      </c>
      <c r="H45" s="51">
        <f>'14大和市 (2)'!$AD$27</f>
        <v>1287</v>
      </c>
      <c r="I45" s="33">
        <f>'14大和市 (2)'!$AE$27</f>
        <v>1202</v>
      </c>
      <c r="J45" s="31">
        <f>G45+H45+I45</f>
        <v>3019</v>
      </c>
      <c r="K45" s="34">
        <f>'14大和市 (2)'!$AF$27</f>
        <v>9616</v>
      </c>
      <c r="L45" s="67">
        <f t="shared" si="5"/>
        <v>0</v>
      </c>
      <c r="M45" s="58">
        <f t="shared" si="5"/>
        <v>168</v>
      </c>
      <c r="N45" s="57">
        <f t="shared" si="5"/>
        <v>47</v>
      </c>
      <c r="O45" s="81">
        <f t="shared" si="5"/>
        <v>84</v>
      </c>
      <c r="P45" s="74">
        <f t="shared" si="5"/>
        <v>71</v>
      </c>
      <c r="Q45" s="58">
        <f t="shared" si="5"/>
        <v>202</v>
      </c>
      <c r="R45" s="59">
        <f t="shared" si="5"/>
        <v>370</v>
      </c>
    </row>
    <row r="46" spans="2:23" ht="27.75" customHeight="1" thickBot="1">
      <c r="B46" s="631" t="s">
        <v>7</v>
      </c>
      <c r="C46" s="632"/>
      <c r="D46" s="633"/>
      <c r="E46" s="35">
        <f>E45-E37</f>
        <v>869</v>
      </c>
      <c r="F46" s="37">
        <f t="shared" ref="F46:K46" si="6">F45-F37</f>
        <v>118</v>
      </c>
      <c r="G46" s="36">
        <f t="shared" si="6"/>
        <v>0</v>
      </c>
      <c r="H46" s="52">
        <f t="shared" si="6"/>
        <v>0</v>
      </c>
      <c r="I46" s="37">
        <f t="shared" si="6"/>
        <v>0</v>
      </c>
      <c r="J46" s="38">
        <f t="shared" si="6"/>
        <v>0</v>
      </c>
      <c r="K46" s="39">
        <f t="shared" si="6"/>
        <v>987</v>
      </c>
      <c r="L46" s="68">
        <f t="shared" si="5"/>
        <v>228</v>
      </c>
      <c r="M46" s="69">
        <f t="shared" si="5"/>
        <v>-69</v>
      </c>
      <c r="N46" s="54">
        <f t="shared" si="5"/>
        <v>-37</v>
      </c>
      <c r="O46" s="82">
        <f t="shared" si="5"/>
        <v>0</v>
      </c>
      <c r="P46" s="75">
        <f t="shared" si="5"/>
        <v>0</v>
      </c>
      <c r="Q46" s="69">
        <f t="shared" si="5"/>
        <v>-37</v>
      </c>
      <c r="R46" s="70">
        <f t="shared" si="5"/>
        <v>122</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357</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'15伊勢原市総括表'!D22</f>
        <v>843</v>
      </c>
      <c r="F7" s="9">
        <f>'15伊勢原市総括表'!D19</f>
        <v>1147</v>
      </c>
      <c r="G7" s="281">
        <f>'15伊勢原市総括表'!D16</f>
        <v>138</v>
      </c>
      <c r="H7" s="280">
        <f>'15伊勢原市総括表'!D17</f>
        <v>260</v>
      </c>
      <c r="I7" s="10">
        <f>'15伊勢原市総括表'!D18</f>
        <v>345</v>
      </c>
      <c r="J7" s="11">
        <f>G7+H7+I7</f>
        <v>743</v>
      </c>
      <c r="K7" s="12">
        <f>'15伊勢原市総括表'!D23</f>
        <v>2733</v>
      </c>
      <c r="L7" s="8">
        <f>'15伊勢原市総括表'!$E$22</f>
        <v>771</v>
      </c>
      <c r="M7" s="9">
        <f>'15伊勢原市総括表'!$E$19</f>
        <v>1111</v>
      </c>
      <c r="N7" s="281">
        <f>'15伊勢原市総括表'!$E$16</f>
        <v>137</v>
      </c>
      <c r="O7" s="280">
        <f>'15伊勢原市総括表'!$E$17</f>
        <v>294</v>
      </c>
      <c r="P7" s="10">
        <f>'15伊勢原市総括表'!$E$18</f>
        <v>331</v>
      </c>
      <c r="Q7" s="11">
        <f>N7+O7+P7</f>
        <v>762</v>
      </c>
      <c r="R7" s="12">
        <f>'15伊勢原市総括表'!$E$23</f>
        <v>2644</v>
      </c>
      <c r="U7" s="41"/>
    </row>
    <row r="8" spans="1:23" ht="27" customHeight="1">
      <c r="B8" s="641" t="s">
        <v>14</v>
      </c>
      <c r="C8" s="645" t="s">
        <v>11</v>
      </c>
      <c r="D8" s="646"/>
      <c r="E8" s="13">
        <f>'15伊勢原市 (2)'!$C$12</f>
        <v>1483</v>
      </c>
      <c r="F8" s="14">
        <f>'15伊勢原市 (2)'!$D$12</f>
        <v>1087</v>
      </c>
      <c r="G8" s="15">
        <f>'15伊勢原市 (2)'!$E$12</f>
        <v>123</v>
      </c>
      <c r="H8" s="49">
        <f>'15伊勢原市 (2)'!$F$12</f>
        <v>248</v>
      </c>
      <c r="I8" s="16">
        <f>'15伊勢原市 (2)'!$G$12</f>
        <v>302</v>
      </c>
      <c r="J8" s="17">
        <f>G8+H8+I8</f>
        <v>673</v>
      </c>
      <c r="K8" s="18">
        <f>'15伊勢原市 (2)'!$H$12</f>
        <v>3243</v>
      </c>
      <c r="L8" s="13">
        <f>'15伊勢原市 (2)'!$I$12</f>
        <v>1483</v>
      </c>
      <c r="M8" s="14">
        <f>'15伊勢原市 (2)'!$J$12</f>
        <v>1087</v>
      </c>
      <c r="N8" s="15">
        <f>'15伊勢原市 (2)'!$K$12</f>
        <v>123</v>
      </c>
      <c r="O8" s="49">
        <f>'15伊勢原市 (2)'!$L$12</f>
        <v>257</v>
      </c>
      <c r="P8" s="16">
        <f>'15伊勢原市 (2)'!$M$12</f>
        <v>304</v>
      </c>
      <c r="Q8" s="17">
        <f>N8+O8+P8</f>
        <v>684</v>
      </c>
      <c r="R8" s="18">
        <f>'15伊勢原市 (2)'!$N$12</f>
        <v>3254</v>
      </c>
    </row>
    <row r="9" spans="1:23" ht="27" customHeight="1">
      <c r="B9" s="642"/>
      <c r="C9" s="647" t="s">
        <v>16</v>
      </c>
      <c r="D9" s="648"/>
      <c r="E9" s="19">
        <f>'15伊勢原市 (2)'!$C$13</f>
        <v>350</v>
      </c>
      <c r="F9" s="20"/>
      <c r="G9" s="21"/>
      <c r="H9" s="50"/>
      <c r="I9" s="22"/>
      <c r="J9" s="20"/>
      <c r="K9" s="23">
        <f>'15伊勢原市 (2)'!$H$13</f>
        <v>350</v>
      </c>
      <c r="L9" s="19">
        <f>'15伊勢原市 (2)'!$I$13</f>
        <v>350</v>
      </c>
      <c r="M9" s="20"/>
      <c r="N9" s="21"/>
      <c r="O9" s="50"/>
      <c r="P9" s="22"/>
      <c r="Q9" s="20"/>
      <c r="R9" s="23">
        <f>'15伊勢原市 (2)'!$N$13</f>
        <v>350</v>
      </c>
    </row>
    <row r="10" spans="1:23" ht="27" customHeight="1">
      <c r="B10" s="643"/>
      <c r="C10" s="647" t="s">
        <v>12</v>
      </c>
      <c r="D10" s="649"/>
      <c r="E10" s="24"/>
      <c r="F10" s="25">
        <f>'15伊勢原市 (2)'!$D$22</f>
        <v>0</v>
      </c>
      <c r="G10" s="26">
        <f>'15伊勢原市 (2)'!$E$22</f>
        <v>18</v>
      </c>
      <c r="H10" s="45">
        <f>'15伊勢原市 (2)'!$F$22</f>
        <v>24</v>
      </c>
      <c r="I10" s="27">
        <f>'15伊勢原市 (2)'!$G$22</f>
        <v>27</v>
      </c>
      <c r="J10" s="28">
        <f>G10+H10+I10</f>
        <v>69</v>
      </c>
      <c r="K10" s="23">
        <f>'15伊勢原市 (2)'!$H$22</f>
        <v>69</v>
      </c>
      <c r="L10" s="24"/>
      <c r="M10" s="25">
        <f>'15伊勢原市 (2)'!$J$22</f>
        <v>0</v>
      </c>
      <c r="N10" s="26">
        <f>'15伊勢原市 (2)'!$K$22</f>
        <v>18</v>
      </c>
      <c r="O10" s="45">
        <f>'15伊勢原市 (2)'!$L$22</f>
        <v>24</v>
      </c>
      <c r="P10" s="27">
        <f>'15伊勢原市 (2)'!$M$22</f>
        <v>27</v>
      </c>
      <c r="Q10" s="28">
        <f>N10+O10+P10</f>
        <v>69</v>
      </c>
      <c r="R10" s="23">
        <f>'15伊勢原市 (2)'!$N$22</f>
        <v>69</v>
      </c>
    </row>
    <row r="11" spans="1:23" ht="27" customHeight="1">
      <c r="B11" s="643"/>
      <c r="C11" s="647" t="s">
        <v>13</v>
      </c>
      <c r="D11" s="648"/>
      <c r="E11" s="29"/>
      <c r="F11" s="25">
        <f>'15伊勢原市 (2)'!$D$23</f>
        <v>0</v>
      </c>
      <c r="G11" s="26">
        <f>'15伊勢原市 (2)'!$E$23</f>
        <v>0</v>
      </c>
      <c r="H11" s="45">
        <f>'15伊勢原市 (2)'!$F$23</f>
        <v>0</v>
      </c>
      <c r="I11" s="27">
        <f>'15伊勢原市 (2)'!$G$23</f>
        <v>0</v>
      </c>
      <c r="J11" s="28">
        <f>G11+H11+I11</f>
        <v>0</v>
      </c>
      <c r="K11" s="23">
        <f>'15伊勢原市 (2)'!$H$23</f>
        <v>0</v>
      </c>
      <c r="L11" s="29"/>
      <c r="M11" s="25">
        <f>'15伊勢原市 (2)'!$J$23</f>
        <v>0</v>
      </c>
      <c r="N11" s="26">
        <f>'15伊勢原市 (2)'!$K$23</f>
        <v>0</v>
      </c>
      <c r="O11" s="45">
        <f>'15伊勢原市 (2)'!$L$23</f>
        <v>0</v>
      </c>
      <c r="P11" s="27">
        <f>'15伊勢原市 (2)'!$M$23</f>
        <v>0</v>
      </c>
      <c r="Q11" s="28">
        <f>N11+O11+P11</f>
        <v>0</v>
      </c>
      <c r="R11" s="23">
        <f>'15伊勢原市 (2)'!$N$23</f>
        <v>0</v>
      </c>
    </row>
    <row r="12" spans="1:23" ht="27" customHeight="1">
      <c r="B12" s="643"/>
      <c r="C12" s="647" t="s">
        <v>17</v>
      </c>
      <c r="D12" s="648"/>
      <c r="E12" s="29"/>
      <c r="F12" s="25">
        <f>'15伊勢原市 (2)'!$D$24</f>
        <v>0</v>
      </c>
      <c r="G12" s="21"/>
      <c r="H12" s="50"/>
      <c r="I12" s="22"/>
      <c r="J12" s="30"/>
      <c r="K12" s="23">
        <f>'15伊勢原市 (2)'!$H$24</f>
        <v>0</v>
      </c>
      <c r="L12" s="29"/>
      <c r="M12" s="25">
        <f>'15伊勢原市 (2)'!$J$24</f>
        <v>0</v>
      </c>
      <c r="N12" s="21"/>
      <c r="O12" s="50"/>
      <c r="P12" s="22"/>
      <c r="Q12" s="30"/>
      <c r="R12" s="23">
        <f>'15伊勢原市 (2)'!$N$24</f>
        <v>0</v>
      </c>
    </row>
    <row r="13" spans="1:23" ht="27" customHeight="1">
      <c r="B13" s="643"/>
      <c r="C13" s="647" t="s">
        <v>18</v>
      </c>
      <c r="D13" s="650"/>
      <c r="E13" s="29"/>
      <c r="F13" s="25">
        <f>'15伊勢原市 (2)'!$D$25</f>
        <v>0</v>
      </c>
      <c r="G13" s="26">
        <f>'15伊勢原市 (2)'!$E$25</f>
        <v>0</v>
      </c>
      <c r="H13" s="45">
        <f>'15伊勢原市 (2)'!$F$25</f>
        <v>0</v>
      </c>
      <c r="I13" s="27">
        <f>'15伊勢原市 (2)'!$G$25</f>
        <v>0</v>
      </c>
      <c r="J13" s="28">
        <f>G13+H13+I13</f>
        <v>0</v>
      </c>
      <c r="K13" s="23">
        <f>'15伊勢原市 (2)'!$H$25</f>
        <v>0</v>
      </c>
      <c r="L13" s="29"/>
      <c r="M13" s="25">
        <f>'15伊勢原市 (2)'!$J$25</f>
        <v>0</v>
      </c>
      <c r="N13" s="26">
        <f>'15伊勢原市 (2)'!$K$25</f>
        <v>0</v>
      </c>
      <c r="O13" s="45">
        <f>'15伊勢原市 (2)'!$L$25</f>
        <v>0</v>
      </c>
      <c r="P13" s="27">
        <f>'15伊勢原市 (2)'!$M$25</f>
        <v>0</v>
      </c>
      <c r="Q13" s="28">
        <f>N13+O13+P13</f>
        <v>0</v>
      </c>
      <c r="R13" s="23">
        <f>'15伊勢原市 (2)'!$N$25</f>
        <v>0</v>
      </c>
    </row>
    <row r="14" spans="1:23" ht="27" customHeight="1">
      <c r="B14" s="643"/>
      <c r="C14" s="647" t="s">
        <v>19</v>
      </c>
      <c r="D14" s="648"/>
      <c r="E14" s="29"/>
      <c r="F14" s="20"/>
      <c r="G14" s="26">
        <f>'15伊勢原市 (2)'!$E$26</f>
        <v>0</v>
      </c>
      <c r="H14" s="45">
        <f>'15伊勢原市 (2)'!$F$26</f>
        <v>0</v>
      </c>
      <c r="I14" s="27">
        <f>'15伊勢原市 (2)'!$G$26</f>
        <v>0</v>
      </c>
      <c r="J14" s="28">
        <f>G14+H14+I14</f>
        <v>0</v>
      </c>
      <c r="K14" s="23">
        <f>'15伊勢原市 (2)'!$H$26</f>
        <v>0</v>
      </c>
      <c r="L14" s="29"/>
      <c r="M14" s="20"/>
      <c r="N14" s="26">
        <f>'15伊勢原市 (2)'!$K$26</f>
        <v>0</v>
      </c>
      <c r="O14" s="45">
        <f>'15伊勢原市 (2)'!$L$26</f>
        <v>0</v>
      </c>
      <c r="P14" s="27">
        <f>'15伊勢原市 (2)'!$M$26</f>
        <v>0</v>
      </c>
      <c r="Q14" s="28">
        <f>N14+O14+P14</f>
        <v>0</v>
      </c>
      <c r="R14" s="23">
        <f>'15伊勢原市 (2)'!$N$26</f>
        <v>0</v>
      </c>
    </row>
    <row r="15" spans="1:23" ht="27" customHeight="1" thickBot="1">
      <c r="B15" s="644"/>
      <c r="C15" s="630" t="s">
        <v>6</v>
      </c>
      <c r="D15" s="630"/>
      <c r="E15" s="19">
        <f>'15伊勢原市 (2)'!$C$27</f>
        <v>1833</v>
      </c>
      <c r="F15" s="31">
        <f>'15伊勢原市 (2)'!$D$27</f>
        <v>1087</v>
      </c>
      <c r="G15" s="32">
        <f>'15伊勢原市 (2)'!$E$27</f>
        <v>141</v>
      </c>
      <c r="H15" s="51">
        <f>'15伊勢原市 (2)'!$F$27</f>
        <v>272</v>
      </c>
      <c r="I15" s="33">
        <f>'15伊勢原市 (2)'!$G$27</f>
        <v>329</v>
      </c>
      <c r="J15" s="31">
        <f>G15+H15+I15</f>
        <v>742</v>
      </c>
      <c r="K15" s="34">
        <f>'15伊勢原市 (2)'!$H$27</f>
        <v>3662</v>
      </c>
      <c r="L15" s="19">
        <f>'15伊勢原市 (2)'!$I$27</f>
        <v>1833</v>
      </c>
      <c r="M15" s="31">
        <f>'15伊勢原市 (2)'!$J$27</f>
        <v>1087</v>
      </c>
      <c r="N15" s="32">
        <f>'15伊勢原市 (2)'!$K$27</f>
        <v>141</v>
      </c>
      <c r="O15" s="51">
        <f>'15伊勢原市 (2)'!$L$27</f>
        <v>281</v>
      </c>
      <c r="P15" s="33">
        <f>'15伊勢原市 (2)'!$M$27</f>
        <v>331</v>
      </c>
      <c r="Q15" s="31">
        <f>N15+O15+P15</f>
        <v>753</v>
      </c>
      <c r="R15" s="34">
        <f>'15伊勢原市 (2)'!$N$27</f>
        <v>3673</v>
      </c>
    </row>
    <row r="16" spans="1:23" ht="27" customHeight="1" thickBot="1">
      <c r="B16" s="631" t="s">
        <v>7</v>
      </c>
      <c r="C16" s="632"/>
      <c r="D16" s="633"/>
      <c r="E16" s="35">
        <f>E15-E7</f>
        <v>990</v>
      </c>
      <c r="F16" s="37">
        <f t="shared" ref="F16:K16" si="0">F15-F7</f>
        <v>-60</v>
      </c>
      <c r="G16" s="36">
        <f t="shared" si="0"/>
        <v>3</v>
      </c>
      <c r="H16" s="52">
        <f t="shared" si="0"/>
        <v>12</v>
      </c>
      <c r="I16" s="37">
        <f t="shared" si="0"/>
        <v>-16</v>
      </c>
      <c r="J16" s="38">
        <f t="shared" si="0"/>
        <v>-1</v>
      </c>
      <c r="K16" s="39">
        <f t="shared" si="0"/>
        <v>929</v>
      </c>
      <c r="L16" s="35">
        <f>L15-L7</f>
        <v>1062</v>
      </c>
      <c r="M16" s="37">
        <f>M15-M7</f>
        <v>-24</v>
      </c>
      <c r="N16" s="36">
        <f t="shared" ref="N16:R16" si="1">N15-N7</f>
        <v>4</v>
      </c>
      <c r="O16" s="52">
        <f t="shared" si="1"/>
        <v>-13</v>
      </c>
      <c r="P16" s="37">
        <f t="shared" si="1"/>
        <v>0</v>
      </c>
      <c r="Q16" s="38">
        <f t="shared" si="1"/>
        <v>-9</v>
      </c>
      <c r="R16" s="39">
        <f t="shared" si="1"/>
        <v>1029</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'15伊勢原市総括表'!$F$22</f>
        <v>731</v>
      </c>
      <c r="F22" s="9">
        <f>'15伊勢原市総括表'!$F$19</f>
        <v>1057</v>
      </c>
      <c r="G22" s="281">
        <f>'15伊勢原市総括表'!$F$16</f>
        <v>136</v>
      </c>
      <c r="H22" s="280">
        <f>'15伊勢原市総括表'!$F$17</f>
        <v>288</v>
      </c>
      <c r="I22" s="10">
        <f>'15伊勢原市総括表'!$F$18</f>
        <v>358</v>
      </c>
      <c r="J22" s="11">
        <f>G22+H22+I22</f>
        <v>782</v>
      </c>
      <c r="K22" s="12">
        <f>'15伊勢原市総括表'!$F$23</f>
        <v>2570</v>
      </c>
      <c r="L22" s="8">
        <f>'15伊勢原市総括表'!$G$22</f>
        <v>723</v>
      </c>
      <c r="M22" s="9">
        <f>'15伊勢原市総括表'!$G$19</f>
        <v>1041</v>
      </c>
      <c r="N22" s="281">
        <f>'15伊勢原市総括表'!$G$16</f>
        <v>134</v>
      </c>
      <c r="O22" s="280">
        <f>'15伊勢原市総括表'!$G$17</f>
        <v>284</v>
      </c>
      <c r="P22" s="10">
        <f>'15伊勢原市総括表'!$G$18</f>
        <v>350</v>
      </c>
      <c r="Q22" s="11">
        <f>N22+O22+P22</f>
        <v>768</v>
      </c>
      <c r="R22" s="12">
        <f>'15伊勢原市総括表'!$G$23</f>
        <v>2532</v>
      </c>
    </row>
    <row r="23" spans="2:23" ht="27.75" customHeight="1">
      <c r="B23" s="641" t="s">
        <v>14</v>
      </c>
      <c r="C23" s="645" t="s">
        <v>11</v>
      </c>
      <c r="D23" s="646"/>
      <c r="E23" s="13">
        <f>'15伊勢原市 (2)'!$O$12</f>
        <v>1483</v>
      </c>
      <c r="F23" s="14">
        <f>'15伊勢原市 (2)'!$P$12</f>
        <v>1087</v>
      </c>
      <c r="G23" s="15">
        <f>'15伊勢原市 (2)'!$Q$12</f>
        <v>123</v>
      </c>
      <c r="H23" s="49">
        <f>'15伊勢原市 (2)'!$R$12</f>
        <v>257</v>
      </c>
      <c r="I23" s="16">
        <f>'15伊勢原市 (2)'!$S$12</f>
        <v>320</v>
      </c>
      <c r="J23" s="17">
        <f>G23+H23+I23</f>
        <v>700</v>
      </c>
      <c r="K23" s="18">
        <f>'15伊勢原市 (2)'!$T$12</f>
        <v>3270</v>
      </c>
      <c r="L23" s="13">
        <f>'15伊勢原市 (2)'!$U$12</f>
        <v>1483</v>
      </c>
      <c r="M23" s="14">
        <f>'15伊勢原市 (2)'!$V$12</f>
        <v>1087</v>
      </c>
      <c r="N23" s="15">
        <f>'15伊勢原市 (2)'!$W$12</f>
        <v>123</v>
      </c>
      <c r="O23" s="49">
        <f>'15伊勢原市 (2)'!$X$12</f>
        <v>257</v>
      </c>
      <c r="P23" s="16">
        <f>'15伊勢原市 (2)'!$Y$12</f>
        <v>320</v>
      </c>
      <c r="Q23" s="17">
        <f>N23+O23+P23</f>
        <v>700</v>
      </c>
      <c r="R23" s="18">
        <f>'15伊勢原市 (2)'!$Z$12</f>
        <v>3270</v>
      </c>
    </row>
    <row r="24" spans="2:23" ht="27.75" customHeight="1">
      <c r="B24" s="642"/>
      <c r="C24" s="647" t="s">
        <v>16</v>
      </c>
      <c r="D24" s="648"/>
      <c r="E24" s="19">
        <f>'15伊勢原市 (2)'!$O$13</f>
        <v>350</v>
      </c>
      <c r="F24" s="20"/>
      <c r="G24" s="21"/>
      <c r="H24" s="50"/>
      <c r="I24" s="22"/>
      <c r="J24" s="20"/>
      <c r="K24" s="23">
        <f>'15伊勢原市 (2)'!$T$13</f>
        <v>350</v>
      </c>
      <c r="L24" s="19">
        <f>'15伊勢原市 (2)'!$U$13</f>
        <v>350</v>
      </c>
      <c r="M24" s="20"/>
      <c r="N24" s="21"/>
      <c r="O24" s="50"/>
      <c r="P24" s="22"/>
      <c r="Q24" s="20"/>
      <c r="R24" s="23">
        <f>'15伊勢原市 (2)'!$Z$13</f>
        <v>350</v>
      </c>
    </row>
    <row r="25" spans="2:23" ht="27.75" customHeight="1">
      <c r="B25" s="643"/>
      <c r="C25" s="647" t="s">
        <v>12</v>
      </c>
      <c r="D25" s="649"/>
      <c r="E25" s="24"/>
      <c r="F25" s="25">
        <f>'15伊勢原市 (2)'!$P$22</f>
        <v>0</v>
      </c>
      <c r="G25" s="26">
        <f>'15伊勢原市 (2)'!$Q$22</f>
        <v>18</v>
      </c>
      <c r="H25" s="45">
        <f>'15伊勢原市 (2)'!$R$22</f>
        <v>24</v>
      </c>
      <c r="I25" s="27">
        <f>'15伊勢原市 (2)'!$S$22</f>
        <v>27</v>
      </c>
      <c r="J25" s="28">
        <f>G25+H25+I25</f>
        <v>69</v>
      </c>
      <c r="K25" s="23">
        <f>'15伊勢原市 (2)'!$T$22</f>
        <v>69</v>
      </c>
      <c r="L25" s="24"/>
      <c r="M25" s="25">
        <f>'15伊勢原市 (2)'!$V$22</f>
        <v>0</v>
      </c>
      <c r="N25" s="26">
        <f>'15伊勢原市 (2)'!$W$22</f>
        <v>18</v>
      </c>
      <c r="O25" s="45">
        <f>'15伊勢原市 (2)'!$X$22</f>
        <v>24</v>
      </c>
      <c r="P25" s="27">
        <f>'15伊勢原市 (2)'!$Y$22</f>
        <v>27</v>
      </c>
      <c r="Q25" s="28">
        <f>N25+O25+P25</f>
        <v>69</v>
      </c>
      <c r="R25" s="23">
        <f>'15伊勢原市 (2)'!$Z$22</f>
        <v>69</v>
      </c>
    </row>
    <row r="26" spans="2:23" ht="27.75" customHeight="1">
      <c r="B26" s="643"/>
      <c r="C26" s="647" t="s">
        <v>13</v>
      </c>
      <c r="D26" s="648"/>
      <c r="E26" s="29"/>
      <c r="F26" s="25">
        <f>'15伊勢原市 (2)'!$P$23</f>
        <v>0</v>
      </c>
      <c r="G26" s="26">
        <f>'15伊勢原市 (2)'!$Q$23</f>
        <v>0</v>
      </c>
      <c r="H26" s="45">
        <f>'15伊勢原市 (2)'!$R$23</f>
        <v>0</v>
      </c>
      <c r="I26" s="27">
        <f>'15伊勢原市 (2)'!$S$23</f>
        <v>0</v>
      </c>
      <c r="J26" s="28">
        <f>G26+H26+I26</f>
        <v>0</v>
      </c>
      <c r="K26" s="23">
        <f>'15伊勢原市 (2)'!$T$23</f>
        <v>0</v>
      </c>
      <c r="L26" s="29"/>
      <c r="M26" s="25">
        <f>'15伊勢原市 (2)'!$V$23</f>
        <v>0</v>
      </c>
      <c r="N26" s="26">
        <f>'15伊勢原市 (2)'!$W$23</f>
        <v>0</v>
      </c>
      <c r="O26" s="45">
        <f>'15伊勢原市 (2)'!$X$23</f>
        <v>0</v>
      </c>
      <c r="P26" s="27">
        <f>'15伊勢原市 (2)'!$Y$23</f>
        <v>0</v>
      </c>
      <c r="Q26" s="28">
        <f>N26+O26+P26</f>
        <v>0</v>
      </c>
      <c r="R26" s="23">
        <f>'15伊勢原市 (2)'!$Z$23</f>
        <v>0</v>
      </c>
    </row>
    <row r="27" spans="2:23" ht="27.75" customHeight="1">
      <c r="B27" s="643"/>
      <c r="C27" s="647" t="s">
        <v>17</v>
      </c>
      <c r="D27" s="648"/>
      <c r="E27" s="29"/>
      <c r="F27" s="25">
        <f>'15伊勢原市 (2)'!$P$24</f>
        <v>0</v>
      </c>
      <c r="G27" s="21"/>
      <c r="H27" s="50"/>
      <c r="I27" s="22"/>
      <c r="J27" s="30"/>
      <c r="K27" s="23">
        <f>'15伊勢原市 (2)'!$T$24</f>
        <v>0</v>
      </c>
      <c r="L27" s="29"/>
      <c r="M27" s="25">
        <f>'15伊勢原市 (2)'!$V$24</f>
        <v>0</v>
      </c>
      <c r="N27" s="21"/>
      <c r="O27" s="50"/>
      <c r="P27" s="22"/>
      <c r="Q27" s="30"/>
      <c r="R27" s="23">
        <f>'15伊勢原市 (2)'!$Z$24</f>
        <v>0</v>
      </c>
    </row>
    <row r="28" spans="2:23" ht="27.75" customHeight="1">
      <c r="B28" s="643"/>
      <c r="C28" s="647" t="s">
        <v>18</v>
      </c>
      <c r="D28" s="650"/>
      <c r="E28" s="29"/>
      <c r="F28" s="25">
        <f>'15伊勢原市 (2)'!$P$25</f>
        <v>0</v>
      </c>
      <c r="G28" s="26">
        <f>'15伊勢原市 (2)'!$Q$25</f>
        <v>0</v>
      </c>
      <c r="H28" s="45">
        <f>'15伊勢原市 (2)'!$R$25</f>
        <v>0</v>
      </c>
      <c r="I28" s="27">
        <f>'15伊勢原市 (2)'!$S$25</f>
        <v>0</v>
      </c>
      <c r="J28" s="28">
        <f>G28+H28+I28</f>
        <v>0</v>
      </c>
      <c r="K28" s="23">
        <f>'15伊勢原市 (2)'!$T$25</f>
        <v>0</v>
      </c>
      <c r="L28" s="29"/>
      <c r="M28" s="25">
        <f>'15伊勢原市 (2)'!$V$25</f>
        <v>0</v>
      </c>
      <c r="N28" s="26">
        <f>'15伊勢原市 (2)'!$W$25</f>
        <v>0</v>
      </c>
      <c r="O28" s="45">
        <f>'15伊勢原市 (2)'!$X$25</f>
        <v>0</v>
      </c>
      <c r="P28" s="27">
        <f>'15伊勢原市 (2)'!$Y$25</f>
        <v>0</v>
      </c>
      <c r="Q28" s="28">
        <f>N28+O28+P28</f>
        <v>0</v>
      </c>
      <c r="R28" s="23">
        <f>'15伊勢原市 (2)'!$Z$25</f>
        <v>0</v>
      </c>
    </row>
    <row r="29" spans="2:23" ht="27.75" customHeight="1">
      <c r="B29" s="643"/>
      <c r="C29" s="647" t="s">
        <v>19</v>
      </c>
      <c r="D29" s="648"/>
      <c r="E29" s="29"/>
      <c r="F29" s="20"/>
      <c r="G29" s="26">
        <f>'15伊勢原市 (2)'!$Q$26</f>
        <v>0</v>
      </c>
      <c r="H29" s="45">
        <f>'15伊勢原市 (2)'!$R$26</f>
        <v>0</v>
      </c>
      <c r="I29" s="27">
        <f>'15伊勢原市 (2)'!$S$26</f>
        <v>0</v>
      </c>
      <c r="J29" s="28">
        <f>G29+H29+I29</f>
        <v>0</v>
      </c>
      <c r="K29" s="23">
        <f>'15伊勢原市 (2)'!$T$26</f>
        <v>0</v>
      </c>
      <c r="L29" s="29"/>
      <c r="M29" s="20"/>
      <c r="N29" s="26">
        <f>'15伊勢原市 (2)'!$W$26</f>
        <v>0</v>
      </c>
      <c r="O29" s="45">
        <f>'15伊勢原市 (2)'!$X$26</f>
        <v>0</v>
      </c>
      <c r="P29" s="27">
        <f>'15伊勢原市 (2)'!$Y$26</f>
        <v>0</v>
      </c>
      <c r="Q29" s="28">
        <f>N29+O29+P29</f>
        <v>0</v>
      </c>
      <c r="R29" s="23">
        <f>'15伊勢原市 (2)'!$Z$26</f>
        <v>0</v>
      </c>
    </row>
    <row r="30" spans="2:23" ht="27.75" customHeight="1" thickBot="1">
      <c r="B30" s="644"/>
      <c r="C30" s="630" t="s">
        <v>6</v>
      </c>
      <c r="D30" s="630"/>
      <c r="E30" s="19">
        <f>'15伊勢原市 (2)'!$O$27</f>
        <v>1833</v>
      </c>
      <c r="F30" s="31">
        <f>'15伊勢原市 (2)'!$P$27</f>
        <v>1087</v>
      </c>
      <c r="G30" s="32">
        <f>'15伊勢原市 (2)'!$Q$27</f>
        <v>141</v>
      </c>
      <c r="H30" s="51">
        <f>'15伊勢原市 (2)'!$R$27</f>
        <v>281</v>
      </c>
      <c r="I30" s="33">
        <f>'15伊勢原市 (2)'!$S$27</f>
        <v>347</v>
      </c>
      <c r="J30" s="31">
        <f>G30+H30+I30</f>
        <v>769</v>
      </c>
      <c r="K30" s="34">
        <f>'15伊勢原市 (2)'!$T$27</f>
        <v>3689</v>
      </c>
      <c r="L30" s="19">
        <f>'15伊勢原市 (2)'!$U$27</f>
        <v>1833</v>
      </c>
      <c r="M30" s="31">
        <f>'15伊勢原市 (2)'!$V$27</f>
        <v>1087</v>
      </c>
      <c r="N30" s="32">
        <f>'15伊勢原市 (2)'!$W$27</f>
        <v>141</v>
      </c>
      <c r="O30" s="51">
        <f>'15伊勢原市 (2)'!$X$27</f>
        <v>281</v>
      </c>
      <c r="P30" s="33">
        <f>'15伊勢原市 (2)'!$Y$27</f>
        <v>347</v>
      </c>
      <c r="Q30" s="31">
        <f>N30+O30+P30</f>
        <v>769</v>
      </c>
      <c r="R30" s="34">
        <f>'15伊勢原市 (2)'!$Z$27</f>
        <v>3689</v>
      </c>
    </row>
    <row r="31" spans="2:23" ht="27.75" customHeight="1" thickBot="1">
      <c r="B31" s="631" t="s">
        <v>7</v>
      </c>
      <c r="C31" s="632"/>
      <c r="D31" s="633"/>
      <c r="E31" s="35">
        <f>E30-E22</f>
        <v>1102</v>
      </c>
      <c r="F31" s="37">
        <f t="shared" ref="F31:K31" si="2">F30-F22</f>
        <v>30</v>
      </c>
      <c r="G31" s="36">
        <f t="shared" si="2"/>
        <v>5</v>
      </c>
      <c r="H31" s="52">
        <f t="shared" si="2"/>
        <v>-7</v>
      </c>
      <c r="I31" s="37">
        <f t="shared" si="2"/>
        <v>-11</v>
      </c>
      <c r="J31" s="38">
        <f t="shared" si="2"/>
        <v>-13</v>
      </c>
      <c r="K31" s="39">
        <f t="shared" si="2"/>
        <v>1119</v>
      </c>
      <c r="L31" s="35">
        <f>L30-L22</f>
        <v>1110</v>
      </c>
      <c r="M31" s="37">
        <f t="shared" ref="M31:R31" si="3">M30-M22</f>
        <v>46</v>
      </c>
      <c r="N31" s="36">
        <f t="shared" si="3"/>
        <v>7</v>
      </c>
      <c r="O31" s="52">
        <f t="shared" si="3"/>
        <v>-3</v>
      </c>
      <c r="P31" s="37">
        <f t="shared" si="3"/>
        <v>-3</v>
      </c>
      <c r="Q31" s="38">
        <f t="shared" si="3"/>
        <v>1</v>
      </c>
      <c r="R31" s="39">
        <f t="shared" si="3"/>
        <v>1157</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'15伊勢原市総括表'!$H$22</f>
        <v>718</v>
      </c>
      <c r="F37" s="9">
        <f>'15伊勢原市総括表'!$H$19</f>
        <v>1034</v>
      </c>
      <c r="G37" s="281">
        <f>'15伊勢原市総括表'!$H$16</f>
        <v>133</v>
      </c>
      <c r="H37" s="280">
        <f>'15伊勢原市総括表'!$H$17</f>
        <v>281</v>
      </c>
      <c r="I37" s="10">
        <f>'15伊勢原市総括表'!$H$18</f>
        <v>347</v>
      </c>
      <c r="J37" s="11">
        <f>G37+H37+I37</f>
        <v>761</v>
      </c>
      <c r="K37" s="12">
        <f>'15伊勢原市総括表'!$H$23</f>
        <v>2513</v>
      </c>
      <c r="L37" s="60">
        <f>E37-E7</f>
        <v>-125</v>
      </c>
      <c r="M37" s="53">
        <f t="shared" ref="M37:R37" si="4">F37-F7</f>
        <v>-113</v>
      </c>
      <c r="N37" s="71">
        <f t="shared" si="4"/>
        <v>-5</v>
      </c>
      <c r="O37" s="78">
        <f t="shared" si="4"/>
        <v>21</v>
      </c>
      <c r="P37" s="77">
        <f t="shared" si="4"/>
        <v>2</v>
      </c>
      <c r="Q37" s="53">
        <f t="shared" si="4"/>
        <v>18</v>
      </c>
      <c r="R37" s="61">
        <f t="shared" si="4"/>
        <v>-220</v>
      </c>
    </row>
    <row r="38" spans="2:23" ht="27.75" customHeight="1">
      <c r="B38" s="641" t="s">
        <v>14</v>
      </c>
      <c r="C38" s="645" t="s">
        <v>11</v>
      </c>
      <c r="D38" s="646"/>
      <c r="E38" s="13">
        <f>'15伊勢原市 (2)'!$AA$12</f>
        <v>1483</v>
      </c>
      <c r="F38" s="14">
        <f>'15伊勢原市 (2)'!$AB$12</f>
        <v>1087</v>
      </c>
      <c r="G38" s="15">
        <f>'15伊勢原市 (2)'!$AC$12</f>
        <v>123</v>
      </c>
      <c r="H38" s="49">
        <f>'15伊勢原市 (2)'!$AD$12</f>
        <v>257</v>
      </c>
      <c r="I38" s="16">
        <f>'15伊勢原市 (2)'!$AE$12</f>
        <v>320</v>
      </c>
      <c r="J38" s="17">
        <f>G38+H38+I38</f>
        <v>700</v>
      </c>
      <c r="K38" s="18">
        <f>'15伊勢原市 (2)'!$AF$12</f>
        <v>3270</v>
      </c>
      <c r="L38" s="63">
        <f t="shared" ref="L38:R46" si="5">E38-E8</f>
        <v>0</v>
      </c>
      <c r="M38" s="62">
        <f t="shared" si="5"/>
        <v>0</v>
      </c>
      <c r="N38" s="76">
        <f t="shared" si="5"/>
        <v>0</v>
      </c>
      <c r="O38" s="79">
        <f t="shared" si="5"/>
        <v>9</v>
      </c>
      <c r="P38" s="72">
        <f t="shared" si="5"/>
        <v>18</v>
      </c>
      <c r="Q38" s="62">
        <f t="shared" si="5"/>
        <v>27</v>
      </c>
      <c r="R38" s="64">
        <f t="shared" si="5"/>
        <v>27</v>
      </c>
    </row>
    <row r="39" spans="2:23" ht="27.75" customHeight="1">
      <c r="B39" s="642"/>
      <c r="C39" s="647" t="s">
        <v>16</v>
      </c>
      <c r="D39" s="648"/>
      <c r="E39" s="19">
        <f>'15伊勢原市 (2)'!$AA$13</f>
        <v>350</v>
      </c>
      <c r="F39" s="20"/>
      <c r="G39" s="21"/>
      <c r="H39" s="50"/>
      <c r="I39" s="22"/>
      <c r="J39" s="20"/>
      <c r="K39" s="23">
        <f>'15伊勢原市 (2)'!$AF$13</f>
        <v>350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'15伊勢原市 (2)'!$AB$22</f>
        <v>0</v>
      </c>
      <c r="G40" s="26">
        <f>'15伊勢原市 (2)'!$AC$22</f>
        <v>18</v>
      </c>
      <c r="H40" s="45">
        <f>'15伊勢原市 (2)'!$AD$22</f>
        <v>24</v>
      </c>
      <c r="I40" s="27">
        <f>'15伊勢原市 (2)'!$AE$22</f>
        <v>27</v>
      </c>
      <c r="J40" s="28">
        <f>G40+H40+I40</f>
        <v>69</v>
      </c>
      <c r="K40" s="23">
        <f>'15伊勢原市 (2)'!$AF$22</f>
        <v>69</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'15伊勢原市 (2)'!$AB$23</f>
        <v>0</v>
      </c>
      <c r="G41" s="26">
        <f>'15伊勢原市 (2)'!$AC$23</f>
        <v>0</v>
      </c>
      <c r="H41" s="45">
        <f>'15伊勢原市 (2)'!$AD$23</f>
        <v>0</v>
      </c>
      <c r="I41" s="27">
        <f>'15伊勢原市 (2)'!$AE$23</f>
        <v>0</v>
      </c>
      <c r="J41" s="28">
        <f>G41+H41+I41</f>
        <v>0</v>
      </c>
      <c r="K41" s="23">
        <f>'15伊勢原市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'15伊勢原市 (2)'!$AB$24</f>
        <v>0</v>
      </c>
      <c r="G42" s="21"/>
      <c r="H42" s="50"/>
      <c r="I42" s="22"/>
      <c r="J42" s="30"/>
      <c r="K42" s="23">
        <f>'15伊勢原市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'15伊勢原市 (2)'!$AB$25</f>
        <v>0</v>
      </c>
      <c r="G43" s="26">
        <f>'15伊勢原市 (2)'!$AC$25</f>
        <v>0</v>
      </c>
      <c r="H43" s="45">
        <f>'15伊勢原市 (2)'!$AD$25</f>
        <v>0</v>
      </c>
      <c r="I43" s="27">
        <f>'15伊勢原市 (2)'!$AE$25</f>
        <v>0</v>
      </c>
      <c r="J43" s="28">
        <f>G43+H43+I43</f>
        <v>0</v>
      </c>
      <c r="K43" s="23">
        <f>'15伊勢原市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'15伊勢原市 (2)'!$AC$26</f>
        <v>0</v>
      </c>
      <c r="H44" s="45">
        <f>'15伊勢原市 (2)'!$AD$26</f>
        <v>0</v>
      </c>
      <c r="I44" s="27">
        <f>'15伊勢原市 (2)'!$AE$26</f>
        <v>0</v>
      </c>
      <c r="J44" s="28">
        <f>G44+H44+I44</f>
        <v>0</v>
      </c>
      <c r="K44" s="23">
        <f>'15伊勢原市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'15伊勢原市 (2)'!$AA$27</f>
        <v>1833</v>
      </c>
      <c r="F45" s="31">
        <f>'15伊勢原市 (2)'!$AB$27</f>
        <v>1087</v>
      </c>
      <c r="G45" s="32">
        <f>'15伊勢原市 (2)'!$AC$27</f>
        <v>141</v>
      </c>
      <c r="H45" s="51">
        <f>'15伊勢原市 (2)'!$AD$27</f>
        <v>281</v>
      </c>
      <c r="I45" s="33">
        <f>'15伊勢原市 (2)'!$AE$27</f>
        <v>347</v>
      </c>
      <c r="J45" s="31">
        <f>G45+H45+I45</f>
        <v>769</v>
      </c>
      <c r="K45" s="34">
        <f>'15伊勢原市 (2)'!$AF$27</f>
        <v>3689</v>
      </c>
      <c r="L45" s="67">
        <f t="shared" si="5"/>
        <v>0</v>
      </c>
      <c r="M45" s="58">
        <f t="shared" si="5"/>
        <v>0</v>
      </c>
      <c r="N45" s="57">
        <f t="shared" si="5"/>
        <v>0</v>
      </c>
      <c r="O45" s="81">
        <f t="shared" si="5"/>
        <v>9</v>
      </c>
      <c r="P45" s="74">
        <f t="shared" si="5"/>
        <v>18</v>
      </c>
      <c r="Q45" s="58">
        <f t="shared" si="5"/>
        <v>27</v>
      </c>
      <c r="R45" s="59">
        <f t="shared" si="5"/>
        <v>27</v>
      </c>
    </row>
    <row r="46" spans="2:23" ht="27.75" customHeight="1" thickBot="1">
      <c r="B46" s="631" t="s">
        <v>7</v>
      </c>
      <c r="C46" s="632"/>
      <c r="D46" s="633"/>
      <c r="E46" s="35">
        <f>E45-E37</f>
        <v>1115</v>
      </c>
      <c r="F46" s="37">
        <f t="shared" ref="F46:K46" si="6">F45-F37</f>
        <v>53</v>
      </c>
      <c r="G46" s="36">
        <f t="shared" si="6"/>
        <v>8</v>
      </c>
      <c r="H46" s="52">
        <f t="shared" si="6"/>
        <v>0</v>
      </c>
      <c r="I46" s="37">
        <f t="shared" si="6"/>
        <v>0</v>
      </c>
      <c r="J46" s="38">
        <f t="shared" si="6"/>
        <v>8</v>
      </c>
      <c r="K46" s="39">
        <f t="shared" si="6"/>
        <v>1176</v>
      </c>
      <c r="L46" s="68">
        <f t="shared" si="5"/>
        <v>125</v>
      </c>
      <c r="M46" s="69">
        <f t="shared" si="5"/>
        <v>113</v>
      </c>
      <c r="N46" s="54">
        <f t="shared" si="5"/>
        <v>5</v>
      </c>
      <c r="O46" s="82">
        <f t="shared" si="5"/>
        <v>-12</v>
      </c>
      <c r="P46" s="75">
        <f t="shared" si="5"/>
        <v>16</v>
      </c>
      <c r="Q46" s="69">
        <f t="shared" si="5"/>
        <v>9</v>
      </c>
      <c r="R46" s="70">
        <f t="shared" si="5"/>
        <v>247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362</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'16海老名市総括表'!D22</f>
        <v>1869</v>
      </c>
      <c r="F7" s="9">
        <f>'16海老名市総括表'!D19</f>
        <v>1760</v>
      </c>
      <c r="G7" s="281">
        <f>'16海老名市総括表'!D16</f>
        <v>222</v>
      </c>
      <c r="H7" s="280">
        <f>'16海老名市総括表'!D17</f>
        <v>622</v>
      </c>
      <c r="I7" s="10">
        <f>'16海老名市総括表'!D18</f>
        <v>652</v>
      </c>
      <c r="J7" s="11">
        <f>G7+H7+I7</f>
        <v>1496</v>
      </c>
      <c r="K7" s="12">
        <f>'16海老名市総括表'!D23</f>
        <v>5125</v>
      </c>
      <c r="L7" s="8">
        <f>'16海老名市総括表'!$E$22</f>
        <v>1869</v>
      </c>
      <c r="M7" s="9">
        <f>'16海老名市総括表'!$E$19</f>
        <v>1822</v>
      </c>
      <c r="N7" s="281">
        <f>'16海老名市総括表'!$E$16</f>
        <v>229</v>
      </c>
      <c r="O7" s="280">
        <f>'16海老名市総括表'!$E$17</f>
        <v>644</v>
      </c>
      <c r="P7" s="10">
        <f>'16海老名市総括表'!$E$18</f>
        <v>674</v>
      </c>
      <c r="Q7" s="11">
        <f>N7+O7+P7</f>
        <v>1547</v>
      </c>
      <c r="R7" s="12">
        <f>'16海老名市総括表'!$E$23</f>
        <v>5238</v>
      </c>
      <c r="U7" s="41"/>
    </row>
    <row r="8" spans="1:23" ht="27" customHeight="1">
      <c r="B8" s="641" t="s">
        <v>14</v>
      </c>
      <c r="C8" s="645" t="s">
        <v>11</v>
      </c>
      <c r="D8" s="646"/>
      <c r="E8" s="13">
        <f>'16海老名市 (2)'!$C$12</f>
        <v>288</v>
      </c>
      <c r="F8" s="14">
        <f>'16海老名市 (2)'!$D$12</f>
        <v>1768</v>
      </c>
      <c r="G8" s="15">
        <f>'16海老名市 (2)'!$E$12</f>
        <v>195</v>
      </c>
      <c r="H8" s="49">
        <f>'16海老名市 (2)'!$F$12</f>
        <v>379</v>
      </c>
      <c r="I8" s="16">
        <f>'16海老名市 (2)'!$G$12</f>
        <v>460</v>
      </c>
      <c r="J8" s="17">
        <f>G8+H8+I8</f>
        <v>1034</v>
      </c>
      <c r="K8" s="18">
        <f>'16海老名市 (2)'!$H$12</f>
        <v>3090</v>
      </c>
      <c r="L8" s="13">
        <f>'16海老名市 (2)'!$I$12</f>
        <v>288</v>
      </c>
      <c r="M8" s="14">
        <f>'16海老名市 (2)'!$J$12</f>
        <v>1960</v>
      </c>
      <c r="N8" s="15">
        <f>'16海老名市 (2)'!$K$12</f>
        <v>213</v>
      </c>
      <c r="O8" s="49">
        <f>'16海老名市 (2)'!$L$12</f>
        <v>433</v>
      </c>
      <c r="P8" s="16">
        <f>'16海老名市 (2)'!$M$12</f>
        <v>516</v>
      </c>
      <c r="Q8" s="17">
        <f>N8+O8+P8</f>
        <v>1162</v>
      </c>
      <c r="R8" s="18">
        <f>'16海老名市 (2)'!$N$12</f>
        <v>3410</v>
      </c>
    </row>
    <row r="9" spans="1:23" ht="27" customHeight="1">
      <c r="B9" s="642"/>
      <c r="C9" s="647" t="s">
        <v>16</v>
      </c>
      <c r="D9" s="648"/>
      <c r="E9" s="19">
        <f>'16海老名市 (2)'!$C$13</f>
        <v>0</v>
      </c>
      <c r="F9" s="20"/>
      <c r="G9" s="21"/>
      <c r="H9" s="50"/>
      <c r="I9" s="22"/>
      <c r="J9" s="20"/>
      <c r="K9" s="23">
        <f>'16海老名市 (2)'!$H$13</f>
        <v>0</v>
      </c>
      <c r="L9" s="19">
        <f>'16海老名市 (2)'!$I$13</f>
        <v>0</v>
      </c>
      <c r="M9" s="20"/>
      <c r="N9" s="21"/>
      <c r="O9" s="50"/>
      <c r="P9" s="22"/>
      <c r="Q9" s="20"/>
      <c r="R9" s="23">
        <f>'16海老名市 (2)'!$N$13</f>
        <v>0</v>
      </c>
    </row>
    <row r="10" spans="1:23" ht="27" customHeight="1">
      <c r="B10" s="643"/>
      <c r="C10" s="647" t="s">
        <v>12</v>
      </c>
      <c r="D10" s="649"/>
      <c r="E10" s="24"/>
      <c r="F10" s="25">
        <f>'16海老名市 (2)'!$D$22</f>
        <v>0</v>
      </c>
      <c r="G10" s="26">
        <f>'16海老名市 (2)'!$E$22</f>
        <v>24</v>
      </c>
      <c r="H10" s="45">
        <f>'16海老名市 (2)'!$F$22</f>
        <v>56</v>
      </c>
      <c r="I10" s="27">
        <f>'16海老名市 (2)'!$G$22</f>
        <v>57</v>
      </c>
      <c r="J10" s="28">
        <f>G10+H10+I10</f>
        <v>137</v>
      </c>
      <c r="K10" s="23">
        <f>'16海老名市 (2)'!$H$22</f>
        <v>137</v>
      </c>
      <c r="L10" s="24"/>
      <c r="M10" s="25">
        <f>'16海老名市 (2)'!$J$22</f>
        <v>0</v>
      </c>
      <c r="N10" s="26">
        <f>'16海老名市 (2)'!$K$22</f>
        <v>24</v>
      </c>
      <c r="O10" s="45">
        <f>'16海老名市 (2)'!$L$22</f>
        <v>56</v>
      </c>
      <c r="P10" s="27">
        <f>'16海老名市 (2)'!$M$22</f>
        <v>57</v>
      </c>
      <c r="Q10" s="28">
        <f>N10+O10+P10</f>
        <v>137</v>
      </c>
      <c r="R10" s="23">
        <f>'16海老名市 (2)'!$N$22</f>
        <v>137</v>
      </c>
    </row>
    <row r="11" spans="1:23" ht="27" customHeight="1">
      <c r="B11" s="643"/>
      <c r="C11" s="647" t="s">
        <v>13</v>
      </c>
      <c r="D11" s="648"/>
      <c r="E11" s="29"/>
      <c r="F11" s="25">
        <f>'16海老名市 (2)'!$D$23</f>
        <v>71</v>
      </c>
      <c r="G11" s="26">
        <f>'16海老名市 (2)'!$E$23</f>
        <v>6</v>
      </c>
      <c r="H11" s="45">
        <f>'16海老名市 (2)'!$F$23</f>
        <v>17</v>
      </c>
      <c r="I11" s="27">
        <f>'16海老名市 (2)'!$G$23</f>
        <v>21</v>
      </c>
      <c r="J11" s="28">
        <f>G11+H11+I11</f>
        <v>44</v>
      </c>
      <c r="K11" s="23">
        <f>'16海老名市 (2)'!$H$23</f>
        <v>115</v>
      </c>
      <c r="L11" s="29"/>
      <c r="M11" s="25">
        <f>'16海老名市 (2)'!$J$23</f>
        <v>71</v>
      </c>
      <c r="N11" s="26">
        <f>'16海老名市 (2)'!$K$23</f>
        <v>6</v>
      </c>
      <c r="O11" s="45">
        <f>'16海老名市 (2)'!$L$23</f>
        <v>17</v>
      </c>
      <c r="P11" s="27">
        <f>'16海老名市 (2)'!$M$23</f>
        <v>21</v>
      </c>
      <c r="Q11" s="28">
        <f>N11+O11+P11</f>
        <v>44</v>
      </c>
      <c r="R11" s="23">
        <f>'16海老名市 (2)'!$N$23</f>
        <v>115</v>
      </c>
    </row>
    <row r="12" spans="1:23" ht="27" customHeight="1">
      <c r="B12" s="643"/>
      <c r="C12" s="647" t="s">
        <v>17</v>
      </c>
      <c r="D12" s="648"/>
      <c r="E12" s="29"/>
      <c r="F12" s="25">
        <f>'16海老名市 (2)'!$D$24</f>
        <v>280</v>
      </c>
      <c r="G12" s="21"/>
      <c r="H12" s="50"/>
      <c r="I12" s="22"/>
      <c r="J12" s="30"/>
      <c r="K12" s="23">
        <f>'16海老名市 (2)'!$H$24</f>
        <v>2000</v>
      </c>
      <c r="L12" s="29"/>
      <c r="M12" s="25">
        <f>'16海老名市 (2)'!$J$24</f>
        <v>280</v>
      </c>
      <c r="N12" s="21"/>
      <c r="O12" s="50"/>
      <c r="P12" s="22"/>
      <c r="Q12" s="30"/>
      <c r="R12" s="23">
        <f>'16海老名市 (2)'!$N$24</f>
        <v>2000</v>
      </c>
    </row>
    <row r="13" spans="1:23" ht="27" customHeight="1">
      <c r="B13" s="643"/>
      <c r="C13" s="647" t="s">
        <v>18</v>
      </c>
      <c r="D13" s="650"/>
      <c r="E13" s="29"/>
      <c r="F13" s="25">
        <f>'16海老名市 (2)'!$D$25</f>
        <v>27</v>
      </c>
      <c r="G13" s="26">
        <f>'16海老名市 (2)'!$E$25</f>
        <v>23</v>
      </c>
      <c r="H13" s="45">
        <f>'16海老名市 (2)'!$F$25</f>
        <v>17</v>
      </c>
      <c r="I13" s="27">
        <f>'16海老名市 (2)'!$G$25</f>
        <v>21</v>
      </c>
      <c r="J13" s="28">
        <f>G13+H13+I13</f>
        <v>61</v>
      </c>
      <c r="K13" s="23">
        <f>'16海老名市 (2)'!$H$25</f>
        <v>88</v>
      </c>
      <c r="L13" s="29"/>
      <c r="M13" s="25">
        <f>'16海老名市 (2)'!$J$25</f>
        <v>27</v>
      </c>
      <c r="N13" s="26">
        <f>'16海老名市 (2)'!$K$25</f>
        <v>23</v>
      </c>
      <c r="O13" s="45">
        <f>'16海老名市 (2)'!$L$25</f>
        <v>17</v>
      </c>
      <c r="P13" s="27">
        <f>'16海老名市 (2)'!$M$25</f>
        <v>21</v>
      </c>
      <c r="Q13" s="28">
        <f>N13+O13+P13</f>
        <v>61</v>
      </c>
      <c r="R13" s="23">
        <f>'16海老名市 (2)'!$N$25</f>
        <v>88</v>
      </c>
    </row>
    <row r="14" spans="1:23" ht="27" customHeight="1">
      <c r="B14" s="643"/>
      <c r="C14" s="647" t="s">
        <v>19</v>
      </c>
      <c r="D14" s="648"/>
      <c r="E14" s="29"/>
      <c r="F14" s="20"/>
      <c r="G14" s="26">
        <f>'16海老名市 (2)'!$E$26</f>
        <v>0</v>
      </c>
      <c r="H14" s="45">
        <f>'16海老名市 (2)'!$F$26</f>
        <v>0</v>
      </c>
      <c r="I14" s="27">
        <f>'16海老名市 (2)'!$G$26</f>
        <v>0</v>
      </c>
      <c r="J14" s="28">
        <f>G14+H14+I14</f>
        <v>0</v>
      </c>
      <c r="K14" s="23">
        <f>'16海老名市 (2)'!$H$26</f>
        <v>0</v>
      </c>
      <c r="L14" s="29"/>
      <c r="M14" s="20"/>
      <c r="N14" s="26">
        <f>'16海老名市 (2)'!$K$26</f>
        <v>0</v>
      </c>
      <c r="O14" s="45">
        <f>'16海老名市 (2)'!$L$26</f>
        <v>0</v>
      </c>
      <c r="P14" s="27">
        <f>'16海老名市 (2)'!$M$26</f>
        <v>0</v>
      </c>
      <c r="Q14" s="28">
        <f>N14+O14+P14</f>
        <v>0</v>
      </c>
      <c r="R14" s="23">
        <f>'16海老名市 (2)'!$N$26</f>
        <v>0</v>
      </c>
    </row>
    <row r="15" spans="1:23" ht="27" customHeight="1" thickBot="1">
      <c r="B15" s="644"/>
      <c r="C15" s="630" t="s">
        <v>6</v>
      </c>
      <c r="D15" s="630"/>
      <c r="E15" s="19">
        <f>'16海老名市 (2)'!$C$27</f>
        <v>2008</v>
      </c>
      <c r="F15" s="31">
        <f>'16海老名市 (2)'!$D$27</f>
        <v>2146</v>
      </c>
      <c r="G15" s="32">
        <f>'16海老名市 (2)'!$E$27</f>
        <v>248</v>
      </c>
      <c r="H15" s="51">
        <f>'16海老名市 (2)'!$F$27</f>
        <v>469</v>
      </c>
      <c r="I15" s="33">
        <f>'16海老名市 (2)'!$G$27</f>
        <v>559</v>
      </c>
      <c r="J15" s="31">
        <f>G15+H15+I15</f>
        <v>1276</v>
      </c>
      <c r="K15" s="34">
        <f>'16海老名市 (2)'!$H$27</f>
        <v>5430</v>
      </c>
      <c r="L15" s="19">
        <f>'16海老名市 (2)'!$I$27</f>
        <v>2008</v>
      </c>
      <c r="M15" s="31">
        <f>'16海老名市 (2)'!$J$27</f>
        <v>2338</v>
      </c>
      <c r="N15" s="32">
        <f>'16海老名市 (2)'!$K$27</f>
        <v>266</v>
      </c>
      <c r="O15" s="51">
        <f>'16海老名市 (2)'!$L$27</f>
        <v>523</v>
      </c>
      <c r="P15" s="33">
        <f>'16海老名市 (2)'!$M$27</f>
        <v>615</v>
      </c>
      <c r="Q15" s="31">
        <f>N15+O15+P15</f>
        <v>1404</v>
      </c>
      <c r="R15" s="34">
        <f>'16海老名市 (2)'!$N$27</f>
        <v>5750</v>
      </c>
    </row>
    <row r="16" spans="1:23" ht="27" customHeight="1" thickBot="1">
      <c r="B16" s="631" t="s">
        <v>7</v>
      </c>
      <c r="C16" s="632"/>
      <c r="D16" s="633"/>
      <c r="E16" s="35">
        <f>E15-E7</f>
        <v>139</v>
      </c>
      <c r="F16" s="37">
        <f t="shared" ref="F16:K16" si="0">F15-F7</f>
        <v>386</v>
      </c>
      <c r="G16" s="36">
        <f t="shared" si="0"/>
        <v>26</v>
      </c>
      <c r="H16" s="52">
        <f t="shared" si="0"/>
        <v>-153</v>
      </c>
      <c r="I16" s="37">
        <f t="shared" si="0"/>
        <v>-93</v>
      </c>
      <c r="J16" s="38">
        <f t="shared" si="0"/>
        <v>-220</v>
      </c>
      <c r="K16" s="39">
        <f t="shared" si="0"/>
        <v>305</v>
      </c>
      <c r="L16" s="35">
        <f>L15-L7</f>
        <v>139</v>
      </c>
      <c r="M16" s="37">
        <f>M15-M7</f>
        <v>516</v>
      </c>
      <c r="N16" s="36">
        <f t="shared" ref="N16:R16" si="1">N15-N7</f>
        <v>37</v>
      </c>
      <c r="O16" s="52">
        <f t="shared" si="1"/>
        <v>-121</v>
      </c>
      <c r="P16" s="37">
        <f t="shared" si="1"/>
        <v>-59</v>
      </c>
      <c r="Q16" s="38">
        <f t="shared" si="1"/>
        <v>-143</v>
      </c>
      <c r="R16" s="39">
        <f t="shared" si="1"/>
        <v>512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'16海老名市総括表'!$F$22</f>
        <v>1869</v>
      </c>
      <c r="F22" s="9">
        <f>'16海老名市総括表'!$F$19</f>
        <v>1889</v>
      </c>
      <c r="G22" s="281">
        <f>'16海老名市総括表'!$F$16</f>
        <v>236</v>
      </c>
      <c r="H22" s="280">
        <f>'16海老名市総括表'!$F$17</f>
        <v>661</v>
      </c>
      <c r="I22" s="10">
        <f>'16海老名市総括表'!$F$18</f>
        <v>692</v>
      </c>
      <c r="J22" s="11">
        <f>G22+H22+I22</f>
        <v>1589</v>
      </c>
      <c r="K22" s="12">
        <f>'16海老名市総括表'!$F$23</f>
        <v>5347</v>
      </c>
      <c r="L22" s="8">
        <f>'16海老名市総括表'!$G$22</f>
        <v>1869</v>
      </c>
      <c r="M22" s="9">
        <f>'16海老名市総括表'!$G$19</f>
        <v>1957</v>
      </c>
      <c r="N22" s="281">
        <f>'16海老名市総括表'!$G$16</f>
        <v>240</v>
      </c>
      <c r="O22" s="280">
        <f>'16海老名市総括表'!$G$17</f>
        <v>672</v>
      </c>
      <c r="P22" s="10">
        <f>'16海老名市総括表'!$G$18</f>
        <v>704</v>
      </c>
      <c r="Q22" s="11">
        <f>N22+O22+P22</f>
        <v>1616</v>
      </c>
      <c r="R22" s="12">
        <f>'16海老名市総括表'!$G$23</f>
        <v>5442</v>
      </c>
    </row>
    <row r="23" spans="2:23" ht="27.75" customHeight="1">
      <c r="B23" s="641" t="s">
        <v>14</v>
      </c>
      <c r="C23" s="645" t="s">
        <v>11</v>
      </c>
      <c r="D23" s="646"/>
      <c r="E23" s="13">
        <f>'16海老名市 (2)'!$O$12</f>
        <v>288</v>
      </c>
      <c r="F23" s="14">
        <f>'16海老名市 (2)'!$P$12</f>
        <v>2140</v>
      </c>
      <c r="G23" s="15">
        <f>'16海老名市 (2)'!$Q$12</f>
        <v>231</v>
      </c>
      <c r="H23" s="49">
        <f>'16海老名市 (2)'!$R$12</f>
        <v>511</v>
      </c>
      <c r="I23" s="16">
        <f>'16海老名市 (2)'!$S$12</f>
        <v>603</v>
      </c>
      <c r="J23" s="17">
        <f>G23+H23+I23</f>
        <v>1345</v>
      </c>
      <c r="K23" s="18">
        <f>'16海老名市 (2)'!$T$12</f>
        <v>3773</v>
      </c>
      <c r="L23" s="13">
        <f>'16海老名市 (2)'!$U$12</f>
        <v>288</v>
      </c>
      <c r="M23" s="14">
        <f>'16海老名市 (2)'!$V$12</f>
        <v>2140</v>
      </c>
      <c r="N23" s="15">
        <f>'16海老名市 (2)'!$W$12</f>
        <v>231</v>
      </c>
      <c r="O23" s="49">
        <f>'16海老名市 (2)'!$X$12</f>
        <v>539</v>
      </c>
      <c r="P23" s="16">
        <f>'16海老名市 (2)'!$Y$12</f>
        <v>620</v>
      </c>
      <c r="Q23" s="17">
        <f>N23+O23+P23</f>
        <v>1390</v>
      </c>
      <c r="R23" s="18">
        <f>'16海老名市 (2)'!$Z$12</f>
        <v>3818</v>
      </c>
    </row>
    <row r="24" spans="2:23" ht="27.75" customHeight="1">
      <c r="B24" s="642"/>
      <c r="C24" s="647" t="s">
        <v>16</v>
      </c>
      <c r="D24" s="648"/>
      <c r="E24" s="19">
        <f>'16海老名市 (2)'!$O$13</f>
        <v>0</v>
      </c>
      <c r="F24" s="20"/>
      <c r="G24" s="21"/>
      <c r="H24" s="50"/>
      <c r="I24" s="22"/>
      <c r="J24" s="20"/>
      <c r="K24" s="23">
        <f>'16海老名市 (2)'!$T$13</f>
        <v>0</v>
      </c>
      <c r="L24" s="19">
        <f>'16海老名市 (2)'!$U$13</f>
        <v>0</v>
      </c>
      <c r="M24" s="20"/>
      <c r="N24" s="21"/>
      <c r="O24" s="50"/>
      <c r="P24" s="22"/>
      <c r="Q24" s="20"/>
      <c r="R24" s="23">
        <f>'16海老名市 (2)'!$Z$13</f>
        <v>0</v>
      </c>
    </row>
    <row r="25" spans="2:23" ht="27.75" customHeight="1">
      <c r="B25" s="643"/>
      <c r="C25" s="647" t="s">
        <v>12</v>
      </c>
      <c r="D25" s="649"/>
      <c r="E25" s="24"/>
      <c r="F25" s="25">
        <f>'16海老名市 (2)'!$P$22</f>
        <v>0</v>
      </c>
      <c r="G25" s="26">
        <f>'16海老名市 (2)'!$Q$22</f>
        <v>24</v>
      </c>
      <c r="H25" s="45">
        <f>'16海老名市 (2)'!$R$22</f>
        <v>56</v>
      </c>
      <c r="I25" s="27">
        <f>'16海老名市 (2)'!$S$22</f>
        <v>57</v>
      </c>
      <c r="J25" s="28">
        <f>G25+H25+I25</f>
        <v>137</v>
      </c>
      <c r="K25" s="23">
        <f>'16海老名市 (2)'!$T$22</f>
        <v>137</v>
      </c>
      <c r="L25" s="24"/>
      <c r="M25" s="25">
        <f>'16海老名市 (2)'!$V$22</f>
        <v>0</v>
      </c>
      <c r="N25" s="26">
        <f>'16海老名市 (2)'!$W$22</f>
        <v>24</v>
      </c>
      <c r="O25" s="45">
        <f>'16海老名市 (2)'!$X$22</f>
        <v>56</v>
      </c>
      <c r="P25" s="27">
        <f>'16海老名市 (2)'!$Y$22</f>
        <v>57</v>
      </c>
      <c r="Q25" s="28">
        <f>N25+O25+P25</f>
        <v>137</v>
      </c>
      <c r="R25" s="23">
        <f>'16海老名市 (2)'!$Z$22</f>
        <v>137</v>
      </c>
    </row>
    <row r="26" spans="2:23" ht="27.75" customHeight="1">
      <c r="B26" s="643"/>
      <c r="C26" s="647" t="s">
        <v>13</v>
      </c>
      <c r="D26" s="648"/>
      <c r="E26" s="29"/>
      <c r="F26" s="25">
        <f>'16海老名市 (2)'!$P$23</f>
        <v>71</v>
      </c>
      <c r="G26" s="26">
        <f>'16海老名市 (2)'!$Q$23</f>
        <v>6</v>
      </c>
      <c r="H26" s="45">
        <f>'16海老名市 (2)'!$R$23</f>
        <v>17</v>
      </c>
      <c r="I26" s="27">
        <f>'16海老名市 (2)'!$S$23</f>
        <v>21</v>
      </c>
      <c r="J26" s="28">
        <f>G26+H26+I26</f>
        <v>44</v>
      </c>
      <c r="K26" s="23">
        <f>'16海老名市 (2)'!$T$23</f>
        <v>115</v>
      </c>
      <c r="L26" s="29"/>
      <c r="M26" s="25">
        <f>'16海老名市 (2)'!$V$23</f>
        <v>71</v>
      </c>
      <c r="N26" s="26">
        <f>'16海老名市 (2)'!$W$23</f>
        <v>6</v>
      </c>
      <c r="O26" s="45">
        <f>'16海老名市 (2)'!$X$23</f>
        <v>17</v>
      </c>
      <c r="P26" s="27">
        <f>'16海老名市 (2)'!$Y$23</f>
        <v>21</v>
      </c>
      <c r="Q26" s="28">
        <f>N26+O26+P26</f>
        <v>44</v>
      </c>
      <c r="R26" s="23">
        <f>'16海老名市 (2)'!$Z$23</f>
        <v>115</v>
      </c>
    </row>
    <row r="27" spans="2:23" ht="27.75" customHeight="1">
      <c r="B27" s="643"/>
      <c r="C27" s="647" t="s">
        <v>17</v>
      </c>
      <c r="D27" s="648"/>
      <c r="E27" s="29"/>
      <c r="F27" s="25">
        <f>'16海老名市 (2)'!$P$24</f>
        <v>280</v>
      </c>
      <c r="G27" s="21"/>
      <c r="H27" s="50"/>
      <c r="I27" s="22"/>
      <c r="J27" s="30"/>
      <c r="K27" s="23">
        <f>'16海老名市 (2)'!$T$24</f>
        <v>2000</v>
      </c>
      <c r="L27" s="29"/>
      <c r="M27" s="25">
        <f>'16海老名市 (2)'!$V$24</f>
        <v>280</v>
      </c>
      <c r="N27" s="21"/>
      <c r="O27" s="50"/>
      <c r="P27" s="22"/>
      <c r="Q27" s="30"/>
      <c r="R27" s="23">
        <f>'16海老名市 (2)'!$Z$24</f>
        <v>2000</v>
      </c>
    </row>
    <row r="28" spans="2:23" ht="27.75" customHeight="1">
      <c r="B28" s="643"/>
      <c r="C28" s="647" t="s">
        <v>18</v>
      </c>
      <c r="D28" s="650"/>
      <c r="E28" s="29"/>
      <c r="F28" s="25">
        <f>'16海老名市 (2)'!$P$25</f>
        <v>27</v>
      </c>
      <c r="G28" s="26">
        <f>'16海老名市 (2)'!$Q$25</f>
        <v>23</v>
      </c>
      <c r="H28" s="45">
        <f>'16海老名市 (2)'!$R$25</f>
        <v>17</v>
      </c>
      <c r="I28" s="27">
        <f>'16海老名市 (2)'!$S$25</f>
        <v>21</v>
      </c>
      <c r="J28" s="28">
        <f>G28+H28+I28</f>
        <v>61</v>
      </c>
      <c r="K28" s="23">
        <f>'16海老名市 (2)'!$T$25</f>
        <v>88</v>
      </c>
      <c r="L28" s="29"/>
      <c r="M28" s="25">
        <f>'16海老名市 (2)'!$V$25</f>
        <v>27</v>
      </c>
      <c r="N28" s="26">
        <f>'16海老名市 (2)'!$W$25</f>
        <v>23</v>
      </c>
      <c r="O28" s="45">
        <f>'16海老名市 (2)'!$X$25</f>
        <v>17</v>
      </c>
      <c r="P28" s="27">
        <f>'16海老名市 (2)'!$Y$25</f>
        <v>21</v>
      </c>
      <c r="Q28" s="28">
        <f>N28+O28+P28</f>
        <v>61</v>
      </c>
      <c r="R28" s="23">
        <f>'16海老名市 (2)'!$Z$25</f>
        <v>88</v>
      </c>
    </row>
    <row r="29" spans="2:23" ht="27.75" customHeight="1">
      <c r="B29" s="643"/>
      <c r="C29" s="647" t="s">
        <v>19</v>
      </c>
      <c r="D29" s="648"/>
      <c r="E29" s="29"/>
      <c r="F29" s="20"/>
      <c r="G29" s="26">
        <f>'16海老名市 (2)'!$Q$26</f>
        <v>0</v>
      </c>
      <c r="H29" s="45">
        <f>'16海老名市 (2)'!$R$26</f>
        <v>0</v>
      </c>
      <c r="I29" s="27">
        <f>'16海老名市 (2)'!$S$26</f>
        <v>0</v>
      </c>
      <c r="J29" s="28">
        <f>G29+H29+I29</f>
        <v>0</v>
      </c>
      <c r="K29" s="23">
        <f>'16海老名市 (2)'!$T$26</f>
        <v>0</v>
      </c>
      <c r="L29" s="29"/>
      <c r="M29" s="20"/>
      <c r="N29" s="26">
        <f>'16海老名市 (2)'!$W$26</f>
        <v>0</v>
      </c>
      <c r="O29" s="45">
        <f>'16海老名市 (2)'!$X$26</f>
        <v>0</v>
      </c>
      <c r="P29" s="27">
        <f>'16海老名市 (2)'!$Y$26</f>
        <v>0</v>
      </c>
      <c r="Q29" s="28">
        <f>N29+O29+P29</f>
        <v>0</v>
      </c>
      <c r="R29" s="23">
        <f>'16海老名市 (2)'!$Z$26</f>
        <v>0</v>
      </c>
    </row>
    <row r="30" spans="2:23" ht="27.75" customHeight="1" thickBot="1">
      <c r="B30" s="644"/>
      <c r="C30" s="630" t="s">
        <v>6</v>
      </c>
      <c r="D30" s="630"/>
      <c r="E30" s="19">
        <f>'16海老名市 (2)'!$O$27</f>
        <v>2008</v>
      </c>
      <c r="F30" s="31">
        <f>'16海老名市 (2)'!$P$27</f>
        <v>2518</v>
      </c>
      <c r="G30" s="32">
        <f>'16海老名市 (2)'!$Q$27</f>
        <v>284</v>
      </c>
      <c r="H30" s="51">
        <f>'16海老名市 (2)'!$R$27</f>
        <v>601</v>
      </c>
      <c r="I30" s="33">
        <f>'16海老名市 (2)'!$S$27</f>
        <v>702</v>
      </c>
      <c r="J30" s="31">
        <f>G30+H30+I30</f>
        <v>1587</v>
      </c>
      <c r="K30" s="34">
        <f>'16海老名市 (2)'!$T$27</f>
        <v>6113</v>
      </c>
      <c r="L30" s="19">
        <f>'16海老名市 (2)'!$U$27</f>
        <v>2008</v>
      </c>
      <c r="M30" s="31">
        <f>'16海老名市 (2)'!$V$27</f>
        <v>2518</v>
      </c>
      <c r="N30" s="32">
        <f>'16海老名市 (2)'!$W$27</f>
        <v>284</v>
      </c>
      <c r="O30" s="51">
        <f>'16海老名市 (2)'!$X$27</f>
        <v>629</v>
      </c>
      <c r="P30" s="33">
        <f>'16海老名市 (2)'!$Y$27</f>
        <v>719</v>
      </c>
      <c r="Q30" s="31">
        <f>N30+O30+P30</f>
        <v>1632</v>
      </c>
      <c r="R30" s="34">
        <f>'16海老名市 (2)'!$Z$27</f>
        <v>6158</v>
      </c>
    </row>
    <row r="31" spans="2:23" ht="27.75" customHeight="1" thickBot="1">
      <c r="B31" s="631" t="s">
        <v>7</v>
      </c>
      <c r="C31" s="632"/>
      <c r="D31" s="633"/>
      <c r="E31" s="35">
        <f>E30-E22</f>
        <v>139</v>
      </c>
      <c r="F31" s="37">
        <f t="shared" ref="F31:K31" si="2">F30-F22</f>
        <v>629</v>
      </c>
      <c r="G31" s="36">
        <f t="shared" si="2"/>
        <v>48</v>
      </c>
      <c r="H31" s="52">
        <f t="shared" si="2"/>
        <v>-60</v>
      </c>
      <c r="I31" s="37">
        <f t="shared" si="2"/>
        <v>10</v>
      </c>
      <c r="J31" s="38">
        <f t="shared" si="2"/>
        <v>-2</v>
      </c>
      <c r="K31" s="39">
        <f t="shared" si="2"/>
        <v>766</v>
      </c>
      <c r="L31" s="35">
        <f>L30-L22</f>
        <v>139</v>
      </c>
      <c r="M31" s="37">
        <f t="shared" ref="M31:R31" si="3">M30-M22</f>
        <v>561</v>
      </c>
      <c r="N31" s="36">
        <f t="shared" si="3"/>
        <v>44</v>
      </c>
      <c r="O31" s="52">
        <f t="shared" si="3"/>
        <v>-43</v>
      </c>
      <c r="P31" s="37">
        <f t="shared" si="3"/>
        <v>15</v>
      </c>
      <c r="Q31" s="38">
        <f t="shared" si="3"/>
        <v>16</v>
      </c>
      <c r="R31" s="39">
        <f t="shared" si="3"/>
        <v>716</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'16海老名市総括表'!$H$22</f>
        <v>1869</v>
      </c>
      <c r="F37" s="9">
        <f>'16海老名市総括表'!$H$19</f>
        <v>2010</v>
      </c>
      <c r="G37" s="281">
        <f>'16海老名市総括表'!$H$16</f>
        <v>242</v>
      </c>
      <c r="H37" s="280">
        <f>'16海老名市総括表'!$H$17</f>
        <v>679</v>
      </c>
      <c r="I37" s="10">
        <f>'16海老名市総括表'!$H$18</f>
        <v>711</v>
      </c>
      <c r="J37" s="11">
        <f>G37+H37+I37</f>
        <v>1632</v>
      </c>
      <c r="K37" s="12">
        <f>'16海老名市総括表'!$H$23</f>
        <v>5511</v>
      </c>
      <c r="L37" s="60">
        <f>E37-E7</f>
        <v>0</v>
      </c>
      <c r="M37" s="53">
        <f t="shared" ref="M37:R37" si="4">F37-F7</f>
        <v>250</v>
      </c>
      <c r="N37" s="71">
        <f t="shared" si="4"/>
        <v>20</v>
      </c>
      <c r="O37" s="78">
        <f t="shared" si="4"/>
        <v>57</v>
      </c>
      <c r="P37" s="77">
        <f t="shared" si="4"/>
        <v>59</v>
      </c>
      <c r="Q37" s="53">
        <f t="shared" si="4"/>
        <v>136</v>
      </c>
      <c r="R37" s="61">
        <f t="shared" si="4"/>
        <v>386</v>
      </c>
    </row>
    <row r="38" spans="2:23" ht="27.75" customHeight="1">
      <c r="B38" s="641" t="s">
        <v>14</v>
      </c>
      <c r="C38" s="645" t="s">
        <v>11</v>
      </c>
      <c r="D38" s="646"/>
      <c r="E38" s="13">
        <f>'16海老名市 (2)'!$AA$12</f>
        <v>288</v>
      </c>
      <c r="F38" s="14">
        <f>'16海老名市 (2)'!$AB$12</f>
        <v>2215</v>
      </c>
      <c r="G38" s="15">
        <f>'16海老名市 (2)'!$AC$12</f>
        <v>237</v>
      </c>
      <c r="H38" s="49">
        <f>'16海老名市 (2)'!$AD$12</f>
        <v>589</v>
      </c>
      <c r="I38" s="16">
        <f>'16海老名市 (2)'!$AE$12</f>
        <v>696</v>
      </c>
      <c r="J38" s="17">
        <f>G38+H38+I38</f>
        <v>1522</v>
      </c>
      <c r="K38" s="18">
        <f>'16海老名市 (2)'!$AF$12</f>
        <v>4025</v>
      </c>
      <c r="L38" s="63">
        <f t="shared" ref="L38:R46" si="5">E38-E8</f>
        <v>0</v>
      </c>
      <c r="M38" s="62">
        <f t="shared" si="5"/>
        <v>447</v>
      </c>
      <c r="N38" s="76">
        <f t="shared" si="5"/>
        <v>42</v>
      </c>
      <c r="O38" s="79">
        <f t="shared" si="5"/>
        <v>210</v>
      </c>
      <c r="P38" s="72">
        <f t="shared" si="5"/>
        <v>236</v>
      </c>
      <c r="Q38" s="62">
        <f t="shared" si="5"/>
        <v>488</v>
      </c>
      <c r="R38" s="64">
        <f t="shared" si="5"/>
        <v>935</v>
      </c>
    </row>
    <row r="39" spans="2:23" ht="27.75" customHeight="1">
      <c r="B39" s="642"/>
      <c r="C39" s="647" t="s">
        <v>16</v>
      </c>
      <c r="D39" s="648"/>
      <c r="E39" s="19">
        <f>'16海老名市 (2)'!$AA$13</f>
        <v>0</v>
      </c>
      <c r="F39" s="20"/>
      <c r="G39" s="21"/>
      <c r="H39" s="50"/>
      <c r="I39" s="22"/>
      <c r="J39" s="20"/>
      <c r="K39" s="23">
        <f>'16海老名市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'16海老名市 (2)'!$AB$22</f>
        <v>0</v>
      </c>
      <c r="G40" s="26">
        <f>'16海老名市 (2)'!$AC$22</f>
        <v>24</v>
      </c>
      <c r="H40" s="45">
        <f>'16海老名市 (2)'!$AD$22</f>
        <v>56</v>
      </c>
      <c r="I40" s="27">
        <f>'16海老名市 (2)'!$AE$22</f>
        <v>57</v>
      </c>
      <c r="J40" s="28">
        <f>G40+H40+I40</f>
        <v>137</v>
      </c>
      <c r="K40" s="23">
        <f>'16海老名市 (2)'!$AF$22</f>
        <v>137</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'16海老名市 (2)'!$AB$23</f>
        <v>71</v>
      </c>
      <c r="G41" s="26">
        <f>'16海老名市 (2)'!$AC$23</f>
        <v>6</v>
      </c>
      <c r="H41" s="45">
        <f>'16海老名市 (2)'!$AD$23</f>
        <v>17</v>
      </c>
      <c r="I41" s="27">
        <f>'16海老名市 (2)'!$AE$23</f>
        <v>21</v>
      </c>
      <c r="J41" s="28">
        <f>G41+H41+I41</f>
        <v>44</v>
      </c>
      <c r="K41" s="23">
        <f>'16海老名市 (2)'!$AF$23</f>
        <v>115</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'16海老名市 (2)'!$AB$24</f>
        <v>280</v>
      </c>
      <c r="G42" s="21"/>
      <c r="H42" s="50"/>
      <c r="I42" s="22"/>
      <c r="J42" s="30"/>
      <c r="K42" s="23">
        <f>'16海老名市 (2)'!$AF$24</f>
        <v>2000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'16海老名市 (2)'!$AB$25</f>
        <v>27</v>
      </c>
      <c r="G43" s="26">
        <f>'16海老名市 (2)'!$AC$25</f>
        <v>23</v>
      </c>
      <c r="H43" s="45">
        <f>'16海老名市 (2)'!$AD$25</f>
        <v>17</v>
      </c>
      <c r="I43" s="27">
        <f>'16海老名市 (2)'!$AE$25</f>
        <v>21</v>
      </c>
      <c r="J43" s="28">
        <f>G43+H43+I43</f>
        <v>61</v>
      </c>
      <c r="K43" s="23">
        <f>'16海老名市 (2)'!$AF$25</f>
        <v>88</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'16海老名市 (2)'!$AC$26</f>
        <v>0</v>
      </c>
      <c r="H44" s="45">
        <f>'16海老名市 (2)'!$AD$26</f>
        <v>0</v>
      </c>
      <c r="I44" s="27">
        <f>'16海老名市 (2)'!$AE$26</f>
        <v>0</v>
      </c>
      <c r="J44" s="28">
        <f>G44+H44+I44</f>
        <v>0</v>
      </c>
      <c r="K44" s="23">
        <f>'16海老名市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'16海老名市 (2)'!$AA$27</f>
        <v>2008</v>
      </c>
      <c r="F45" s="31">
        <f>'16海老名市 (2)'!$AB$27</f>
        <v>2593</v>
      </c>
      <c r="G45" s="32">
        <f>'16海老名市 (2)'!$AC$27</f>
        <v>290</v>
      </c>
      <c r="H45" s="51">
        <f>'16海老名市 (2)'!$AD$27</f>
        <v>679</v>
      </c>
      <c r="I45" s="33">
        <f>'16海老名市 (2)'!$AE$27</f>
        <v>795</v>
      </c>
      <c r="J45" s="31">
        <f>G45+H45+I45</f>
        <v>1764</v>
      </c>
      <c r="K45" s="34">
        <f>'16海老名市 (2)'!$AF$27</f>
        <v>6365</v>
      </c>
      <c r="L45" s="67">
        <f t="shared" si="5"/>
        <v>0</v>
      </c>
      <c r="M45" s="58">
        <f t="shared" si="5"/>
        <v>447</v>
      </c>
      <c r="N45" s="57">
        <f t="shared" si="5"/>
        <v>42</v>
      </c>
      <c r="O45" s="81">
        <f t="shared" si="5"/>
        <v>210</v>
      </c>
      <c r="P45" s="74">
        <f t="shared" si="5"/>
        <v>236</v>
      </c>
      <c r="Q45" s="58">
        <f t="shared" si="5"/>
        <v>488</v>
      </c>
      <c r="R45" s="59">
        <f t="shared" si="5"/>
        <v>935</v>
      </c>
    </row>
    <row r="46" spans="2:23" ht="27.75" customHeight="1" thickBot="1">
      <c r="B46" s="631" t="s">
        <v>7</v>
      </c>
      <c r="C46" s="632"/>
      <c r="D46" s="633"/>
      <c r="E46" s="35">
        <f>E45-E37</f>
        <v>139</v>
      </c>
      <c r="F46" s="37">
        <f t="shared" ref="F46:K46" si="6">F45-F37</f>
        <v>583</v>
      </c>
      <c r="G46" s="36">
        <f t="shared" si="6"/>
        <v>48</v>
      </c>
      <c r="H46" s="52">
        <f t="shared" si="6"/>
        <v>0</v>
      </c>
      <c r="I46" s="37">
        <f t="shared" si="6"/>
        <v>84</v>
      </c>
      <c r="J46" s="38">
        <f t="shared" si="6"/>
        <v>132</v>
      </c>
      <c r="K46" s="39">
        <f t="shared" si="6"/>
        <v>854</v>
      </c>
      <c r="L46" s="68">
        <f t="shared" si="5"/>
        <v>0</v>
      </c>
      <c r="M46" s="69">
        <f t="shared" si="5"/>
        <v>197</v>
      </c>
      <c r="N46" s="54">
        <f t="shared" si="5"/>
        <v>22</v>
      </c>
      <c r="O46" s="82">
        <f t="shared" si="5"/>
        <v>153</v>
      </c>
      <c r="P46" s="75">
        <f t="shared" si="5"/>
        <v>177</v>
      </c>
      <c r="Q46" s="69">
        <f t="shared" si="5"/>
        <v>352</v>
      </c>
      <c r="R46" s="70">
        <f t="shared" si="5"/>
        <v>549</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361</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'17座間市総括表'!D22</f>
        <v>1230</v>
      </c>
      <c r="F7" s="9">
        <f>'17座間市総括表'!D19</f>
        <v>1357</v>
      </c>
      <c r="G7" s="281">
        <f>'17座間市総括表'!D16</f>
        <v>151</v>
      </c>
      <c r="H7" s="280">
        <f>'17座間市総括表'!D17</f>
        <v>355</v>
      </c>
      <c r="I7" s="10">
        <f>'17座間市総括表'!D18</f>
        <v>370</v>
      </c>
      <c r="J7" s="11">
        <f>G7+H7+I7</f>
        <v>876</v>
      </c>
      <c r="K7" s="12">
        <f>'17座間市総括表'!D23</f>
        <v>3463</v>
      </c>
      <c r="L7" s="8">
        <f>'17座間市総括表'!$E$22</f>
        <v>1164</v>
      </c>
      <c r="M7" s="9">
        <f>'17座間市総括表'!$E$19</f>
        <v>1352</v>
      </c>
      <c r="N7" s="281">
        <f>'17座間市総括表'!$E$16</f>
        <v>155</v>
      </c>
      <c r="O7" s="280">
        <f>'17座間市総括表'!$E$17</f>
        <v>359</v>
      </c>
      <c r="P7" s="10">
        <f>'17座間市総括表'!$E$18</f>
        <v>356</v>
      </c>
      <c r="Q7" s="11">
        <f>N7+O7+P7</f>
        <v>870</v>
      </c>
      <c r="R7" s="12">
        <f>'17座間市総括表'!$E$23</f>
        <v>3386</v>
      </c>
      <c r="U7" s="41"/>
    </row>
    <row r="8" spans="1:23" ht="27" customHeight="1">
      <c r="B8" s="641" t="s">
        <v>14</v>
      </c>
      <c r="C8" s="645" t="s">
        <v>11</v>
      </c>
      <c r="D8" s="646"/>
      <c r="E8" s="13">
        <f>'17座間市 (2)'!$C$12</f>
        <v>874</v>
      </c>
      <c r="F8" s="14">
        <f>'17座間市 (2)'!$D$12</f>
        <v>1237</v>
      </c>
      <c r="G8" s="15">
        <f>'17座間市 (2)'!$E$12</f>
        <v>143</v>
      </c>
      <c r="H8" s="49">
        <f>'17座間市 (2)'!$F$12</f>
        <v>282</v>
      </c>
      <c r="I8" s="16">
        <f>'17座間市 (2)'!$G$12</f>
        <v>325</v>
      </c>
      <c r="J8" s="17">
        <f>G8+H8+I8</f>
        <v>750</v>
      </c>
      <c r="K8" s="18">
        <f>'17座間市 (2)'!$H$12</f>
        <v>2861</v>
      </c>
      <c r="L8" s="13">
        <f>'17座間市 (2)'!$I$12</f>
        <v>874</v>
      </c>
      <c r="M8" s="14">
        <f>'17座間市 (2)'!$J$12</f>
        <v>1237</v>
      </c>
      <c r="N8" s="15">
        <f>'17座間市 (2)'!$K$12</f>
        <v>146</v>
      </c>
      <c r="O8" s="49">
        <f>'17座間市 (2)'!$L$12</f>
        <v>290</v>
      </c>
      <c r="P8" s="16">
        <f>'17座間市 (2)'!$M$12</f>
        <v>333</v>
      </c>
      <c r="Q8" s="17">
        <f>N8+O8+P8</f>
        <v>769</v>
      </c>
      <c r="R8" s="18">
        <f>'17座間市 (2)'!$N$12</f>
        <v>2880</v>
      </c>
    </row>
    <row r="9" spans="1:23" ht="27" customHeight="1">
      <c r="B9" s="642"/>
      <c r="C9" s="647" t="s">
        <v>16</v>
      </c>
      <c r="D9" s="648"/>
      <c r="E9" s="19">
        <f>'17座間市 (2)'!$C$13</f>
        <v>394</v>
      </c>
      <c r="F9" s="20"/>
      <c r="G9" s="21"/>
      <c r="H9" s="50"/>
      <c r="I9" s="22"/>
      <c r="J9" s="20"/>
      <c r="K9" s="23">
        <f>'17座間市 (2)'!$H$13</f>
        <v>394</v>
      </c>
      <c r="L9" s="19">
        <f>'17座間市 (2)'!$I$13</f>
        <v>394</v>
      </c>
      <c r="M9" s="20"/>
      <c r="N9" s="21"/>
      <c r="O9" s="50"/>
      <c r="P9" s="22"/>
      <c r="Q9" s="20"/>
      <c r="R9" s="23">
        <f>'17座間市 (2)'!$N$13</f>
        <v>394</v>
      </c>
    </row>
    <row r="10" spans="1:23" ht="27" customHeight="1">
      <c r="B10" s="643"/>
      <c r="C10" s="647" t="s">
        <v>12</v>
      </c>
      <c r="D10" s="649"/>
      <c r="E10" s="24"/>
      <c r="F10" s="25">
        <f>'17座間市 (2)'!$D$22</f>
        <v>0</v>
      </c>
      <c r="G10" s="26">
        <f>'17座間市 (2)'!$E$22</f>
        <v>18</v>
      </c>
      <c r="H10" s="45">
        <f>'17座間市 (2)'!$F$22</f>
        <v>38</v>
      </c>
      <c r="I10" s="27">
        <f>'17座間市 (2)'!$G$22</f>
        <v>39</v>
      </c>
      <c r="J10" s="28">
        <f>G10+H10+I10</f>
        <v>95</v>
      </c>
      <c r="K10" s="23">
        <f>'17座間市 (2)'!$H$22</f>
        <v>95</v>
      </c>
      <c r="L10" s="24"/>
      <c r="M10" s="25">
        <f>'17座間市 (2)'!$J$22</f>
        <v>0</v>
      </c>
      <c r="N10" s="26">
        <f>'17座間市 (2)'!$K$22</f>
        <v>21</v>
      </c>
      <c r="O10" s="45">
        <f>'17座間市 (2)'!$L$22</f>
        <v>46</v>
      </c>
      <c r="P10" s="27">
        <f>'17座間市 (2)'!$M$22</f>
        <v>47</v>
      </c>
      <c r="Q10" s="28">
        <f>N10+O10+P10</f>
        <v>114</v>
      </c>
      <c r="R10" s="23">
        <f>'17座間市 (2)'!$N$22</f>
        <v>114</v>
      </c>
    </row>
    <row r="11" spans="1:23" ht="27" customHeight="1">
      <c r="B11" s="643"/>
      <c r="C11" s="647" t="s">
        <v>13</v>
      </c>
      <c r="D11" s="648"/>
      <c r="E11" s="29"/>
      <c r="F11" s="25">
        <f>'17座間市 (2)'!$D$23</f>
        <v>0</v>
      </c>
      <c r="G11" s="26">
        <f>'17座間市 (2)'!$E$23</f>
        <v>0</v>
      </c>
      <c r="H11" s="45">
        <f>'17座間市 (2)'!$F$23</f>
        <v>0</v>
      </c>
      <c r="I11" s="27">
        <f>'17座間市 (2)'!$G$23</f>
        <v>0</v>
      </c>
      <c r="J11" s="28">
        <f>G11+H11+I11</f>
        <v>0</v>
      </c>
      <c r="K11" s="23">
        <f>'17座間市 (2)'!$H$23</f>
        <v>0</v>
      </c>
      <c r="L11" s="29"/>
      <c r="M11" s="25">
        <f>'17座間市 (2)'!$J$23</f>
        <v>0</v>
      </c>
      <c r="N11" s="26">
        <f>'17座間市 (2)'!$K$23</f>
        <v>0</v>
      </c>
      <c r="O11" s="45">
        <f>'17座間市 (2)'!$L$23</f>
        <v>0</v>
      </c>
      <c r="P11" s="27">
        <f>'17座間市 (2)'!$M$23</f>
        <v>0</v>
      </c>
      <c r="Q11" s="28">
        <f>N11+O11+P11</f>
        <v>0</v>
      </c>
      <c r="R11" s="23">
        <f>'17座間市 (2)'!$N$23</f>
        <v>0</v>
      </c>
    </row>
    <row r="12" spans="1:23" ht="27" customHeight="1">
      <c r="B12" s="643"/>
      <c r="C12" s="647" t="s">
        <v>17</v>
      </c>
      <c r="D12" s="648"/>
      <c r="E12" s="29"/>
      <c r="F12" s="25">
        <f>'17座間市 (2)'!$D$24</f>
        <v>362</v>
      </c>
      <c r="G12" s="21"/>
      <c r="H12" s="50"/>
      <c r="I12" s="22"/>
      <c r="J12" s="30"/>
      <c r="K12" s="23">
        <f>'17座間市 (2)'!$H$24</f>
        <v>362</v>
      </c>
      <c r="L12" s="29"/>
      <c r="M12" s="25">
        <f>'17座間市 (2)'!$J$24</f>
        <v>362</v>
      </c>
      <c r="N12" s="21"/>
      <c r="O12" s="50"/>
      <c r="P12" s="22"/>
      <c r="Q12" s="30"/>
      <c r="R12" s="23">
        <f>'17座間市 (2)'!$N$24</f>
        <v>362</v>
      </c>
    </row>
    <row r="13" spans="1:23" ht="27" customHeight="1">
      <c r="B13" s="643"/>
      <c r="C13" s="647" t="s">
        <v>18</v>
      </c>
      <c r="D13" s="650"/>
      <c r="E13" s="29"/>
      <c r="F13" s="25">
        <f>'17座間市 (2)'!$D$25</f>
        <v>0</v>
      </c>
      <c r="G13" s="26">
        <f>'17座間市 (2)'!$E$25</f>
        <v>6</v>
      </c>
      <c r="H13" s="45">
        <f>'17座間市 (2)'!$F$25</f>
        <v>8</v>
      </c>
      <c r="I13" s="27">
        <f>'17座間市 (2)'!$G$25</f>
        <v>8</v>
      </c>
      <c r="J13" s="28">
        <f>G13+H13+I13</f>
        <v>22</v>
      </c>
      <c r="K13" s="23">
        <f>'17座間市 (2)'!$H$25</f>
        <v>22</v>
      </c>
      <c r="L13" s="29"/>
      <c r="M13" s="25">
        <f>'17座間市 (2)'!$J$25</f>
        <v>0</v>
      </c>
      <c r="N13" s="26">
        <f>'17座間市 (2)'!$K$25</f>
        <v>6</v>
      </c>
      <c r="O13" s="45">
        <f>'17座間市 (2)'!$L$25</f>
        <v>8</v>
      </c>
      <c r="P13" s="27">
        <f>'17座間市 (2)'!$M$25</f>
        <v>8</v>
      </c>
      <c r="Q13" s="28">
        <f>N13+O13+P13</f>
        <v>22</v>
      </c>
      <c r="R13" s="23">
        <f>'17座間市 (2)'!$N$25</f>
        <v>22</v>
      </c>
    </row>
    <row r="14" spans="1:23" ht="27" customHeight="1">
      <c r="B14" s="643"/>
      <c r="C14" s="647" t="s">
        <v>19</v>
      </c>
      <c r="D14" s="648"/>
      <c r="E14" s="29"/>
      <c r="F14" s="20"/>
      <c r="G14" s="26">
        <f>'17座間市 (2)'!$E$26</f>
        <v>0</v>
      </c>
      <c r="H14" s="45">
        <f>'17座間市 (2)'!$F$26</f>
        <v>0</v>
      </c>
      <c r="I14" s="27">
        <f>'17座間市 (2)'!$G$26</f>
        <v>0</v>
      </c>
      <c r="J14" s="28">
        <f>G14+H14+I14</f>
        <v>0</v>
      </c>
      <c r="K14" s="23">
        <f>'17座間市 (2)'!$H$26</f>
        <v>0</v>
      </c>
      <c r="L14" s="29"/>
      <c r="M14" s="20"/>
      <c r="N14" s="26">
        <f>'17座間市 (2)'!$K$26</f>
        <v>0</v>
      </c>
      <c r="O14" s="45">
        <f>'17座間市 (2)'!$L$26</f>
        <v>0</v>
      </c>
      <c r="P14" s="27">
        <f>'17座間市 (2)'!$M$26</f>
        <v>0</v>
      </c>
      <c r="Q14" s="28">
        <f>N14+O14+P14</f>
        <v>0</v>
      </c>
      <c r="R14" s="23">
        <f>'17座間市 (2)'!$N$26</f>
        <v>0</v>
      </c>
    </row>
    <row r="15" spans="1:23" ht="27" customHeight="1" thickBot="1">
      <c r="B15" s="644"/>
      <c r="C15" s="630" t="s">
        <v>6</v>
      </c>
      <c r="D15" s="630"/>
      <c r="E15" s="19">
        <f>'17座間市 (2)'!$C$27</f>
        <v>1268</v>
      </c>
      <c r="F15" s="31">
        <f>'17座間市 (2)'!$D$27</f>
        <v>1599</v>
      </c>
      <c r="G15" s="32">
        <f>'17座間市 (2)'!$E$27</f>
        <v>167</v>
      </c>
      <c r="H15" s="51">
        <f>'17座間市 (2)'!$F$27</f>
        <v>328</v>
      </c>
      <c r="I15" s="33">
        <f>'17座間市 (2)'!$G$27</f>
        <v>372</v>
      </c>
      <c r="J15" s="31">
        <f>G15+H15+I15</f>
        <v>867</v>
      </c>
      <c r="K15" s="34">
        <f>'17座間市 (2)'!$H$27</f>
        <v>3734</v>
      </c>
      <c r="L15" s="19">
        <f>'17座間市 (2)'!$I$27</f>
        <v>1268</v>
      </c>
      <c r="M15" s="31">
        <f>'17座間市 (2)'!$J$27</f>
        <v>1599</v>
      </c>
      <c r="N15" s="32">
        <f>'17座間市 (2)'!$K$27</f>
        <v>173</v>
      </c>
      <c r="O15" s="51">
        <f>'17座間市 (2)'!$L$27</f>
        <v>344</v>
      </c>
      <c r="P15" s="33">
        <f>'17座間市 (2)'!$M$27</f>
        <v>388</v>
      </c>
      <c r="Q15" s="31">
        <f>N15+O15+P15</f>
        <v>905</v>
      </c>
      <c r="R15" s="34">
        <f>'17座間市 (2)'!$N$27</f>
        <v>3772</v>
      </c>
    </row>
    <row r="16" spans="1:23" ht="27" customHeight="1" thickBot="1">
      <c r="B16" s="631" t="s">
        <v>7</v>
      </c>
      <c r="C16" s="632"/>
      <c r="D16" s="633"/>
      <c r="E16" s="35">
        <f>E15-E7</f>
        <v>38</v>
      </c>
      <c r="F16" s="37">
        <f t="shared" ref="F16:K16" si="0">F15-F7</f>
        <v>242</v>
      </c>
      <c r="G16" s="36">
        <f t="shared" si="0"/>
        <v>16</v>
      </c>
      <c r="H16" s="52">
        <f t="shared" si="0"/>
        <v>-27</v>
      </c>
      <c r="I16" s="37">
        <f t="shared" si="0"/>
        <v>2</v>
      </c>
      <c r="J16" s="38">
        <f t="shared" si="0"/>
        <v>-9</v>
      </c>
      <c r="K16" s="39">
        <f t="shared" si="0"/>
        <v>271</v>
      </c>
      <c r="L16" s="35">
        <f>L15-L7</f>
        <v>104</v>
      </c>
      <c r="M16" s="37">
        <f>M15-M7</f>
        <v>247</v>
      </c>
      <c r="N16" s="36">
        <f t="shared" ref="N16:R16" si="1">N15-N7</f>
        <v>18</v>
      </c>
      <c r="O16" s="52">
        <f t="shared" si="1"/>
        <v>-15</v>
      </c>
      <c r="P16" s="37">
        <f t="shared" si="1"/>
        <v>32</v>
      </c>
      <c r="Q16" s="38">
        <f t="shared" si="1"/>
        <v>35</v>
      </c>
      <c r="R16" s="39">
        <f t="shared" si="1"/>
        <v>386</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'17座間市総括表'!$F$22</f>
        <v>1075</v>
      </c>
      <c r="F22" s="9">
        <f>'17座間市総括表'!$F$19</f>
        <v>1315</v>
      </c>
      <c r="G22" s="281">
        <f>'17座間市総括表'!$F$16</f>
        <v>158</v>
      </c>
      <c r="H22" s="280">
        <f>'17座間市総括表'!$F$17</f>
        <v>364</v>
      </c>
      <c r="I22" s="10">
        <f>'17座間市総括表'!$F$18</f>
        <v>360</v>
      </c>
      <c r="J22" s="11">
        <f>G22+H22+I22</f>
        <v>882</v>
      </c>
      <c r="K22" s="12">
        <f>'17座間市総括表'!$F$23</f>
        <v>3272</v>
      </c>
      <c r="L22" s="8">
        <f>'17座間市総括表'!$G$22</f>
        <v>987</v>
      </c>
      <c r="M22" s="9">
        <f>'17座間市総括表'!$G$19</f>
        <v>1278</v>
      </c>
      <c r="N22" s="281">
        <f>'17座間市総括表'!$G$16</f>
        <v>161</v>
      </c>
      <c r="O22" s="280">
        <f>'17座間市総括表'!$G$17</f>
        <v>369</v>
      </c>
      <c r="P22" s="10">
        <f>'17座間市総括表'!$G$18</f>
        <v>365</v>
      </c>
      <c r="Q22" s="11">
        <f>N22+O22+P22</f>
        <v>895</v>
      </c>
      <c r="R22" s="12">
        <f>'17座間市総括表'!$G$23</f>
        <v>3160</v>
      </c>
    </row>
    <row r="23" spans="2:23" ht="27.75" customHeight="1">
      <c r="B23" s="641" t="s">
        <v>14</v>
      </c>
      <c r="C23" s="645" t="s">
        <v>11</v>
      </c>
      <c r="D23" s="646"/>
      <c r="E23" s="13">
        <f>'17座間市 (2)'!$O$12</f>
        <v>874</v>
      </c>
      <c r="F23" s="14">
        <f>'17座間市 (2)'!$P$12</f>
        <v>1237</v>
      </c>
      <c r="G23" s="15">
        <f>'17座間市 (2)'!$Q$12</f>
        <v>146</v>
      </c>
      <c r="H23" s="49">
        <f>'17座間市 (2)'!$R$12</f>
        <v>290</v>
      </c>
      <c r="I23" s="16">
        <f>'17座間市 (2)'!$S$12</f>
        <v>333</v>
      </c>
      <c r="J23" s="17">
        <f>G23+H23+I23</f>
        <v>769</v>
      </c>
      <c r="K23" s="18">
        <f>'17座間市 (2)'!$T$12</f>
        <v>2880</v>
      </c>
      <c r="L23" s="13">
        <f>'17座間市 (2)'!$U$12</f>
        <v>874</v>
      </c>
      <c r="M23" s="14">
        <f>'17座間市 (2)'!$V$12</f>
        <v>1229</v>
      </c>
      <c r="N23" s="15">
        <f>'17座間市 (2)'!$W$12</f>
        <v>153</v>
      </c>
      <c r="O23" s="49">
        <f>'17座間市 (2)'!$X$12</f>
        <v>296</v>
      </c>
      <c r="P23" s="16">
        <f>'17座間市 (2)'!$Y$12</f>
        <v>339</v>
      </c>
      <c r="Q23" s="17">
        <f>N23+O23+P23</f>
        <v>788</v>
      </c>
      <c r="R23" s="18">
        <f>'17座間市 (2)'!$Z$12</f>
        <v>2891</v>
      </c>
    </row>
    <row r="24" spans="2:23" ht="27.75" customHeight="1">
      <c r="B24" s="642"/>
      <c r="C24" s="647" t="s">
        <v>16</v>
      </c>
      <c r="D24" s="648"/>
      <c r="E24" s="19">
        <f>'17座間市 (2)'!$O$13</f>
        <v>394</v>
      </c>
      <c r="F24" s="20"/>
      <c r="G24" s="21"/>
      <c r="H24" s="50"/>
      <c r="I24" s="22"/>
      <c r="J24" s="20"/>
      <c r="K24" s="23">
        <f>'17座間市 (2)'!$T$13</f>
        <v>394</v>
      </c>
      <c r="L24" s="19">
        <f>'17座間市 (2)'!$U$13</f>
        <v>394</v>
      </c>
      <c r="M24" s="20"/>
      <c r="N24" s="21"/>
      <c r="O24" s="50"/>
      <c r="P24" s="22"/>
      <c r="Q24" s="20"/>
      <c r="R24" s="23">
        <f>'17座間市 (2)'!$Z$13</f>
        <v>394</v>
      </c>
    </row>
    <row r="25" spans="2:23" ht="27.75" customHeight="1">
      <c r="B25" s="643"/>
      <c r="C25" s="647" t="s">
        <v>12</v>
      </c>
      <c r="D25" s="649"/>
      <c r="E25" s="24"/>
      <c r="F25" s="25">
        <f>'17座間市 (2)'!$P$22</f>
        <v>0</v>
      </c>
      <c r="G25" s="26">
        <f>'17座間市 (2)'!$Q$22</f>
        <v>21</v>
      </c>
      <c r="H25" s="45">
        <f>'17座間市 (2)'!$R$22</f>
        <v>46</v>
      </c>
      <c r="I25" s="27">
        <f>'17座間市 (2)'!$S$22</f>
        <v>47</v>
      </c>
      <c r="J25" s="28">
        <f>G25+H25+I25</f>
        <v>114</v>
      </c>
      <c r="K25" s="23">
        <f>'17座間市 (2)'!$T$22</f>
        <v>114</v>
      </c>
      <c r="L25" s="24"/>
      <c r="M25" s="25">
        <f>'17座間市 (2)'!$V$22</f>
        <v>0</v>
      </c>
      <c r="N25" s="26">
        <f>'17座間市 (2)'!$W$22</f>
        <v>21</v>
      </c>
      <c r="O25" s="45">
        <f>'17座間市 (2)'!$X$22</f>
        <v>46</v>
      </c>
      <c r="P25" s="27">
        <f>'17座間市 (2)'!$Y$22</f>
        <v>47</v>
      </c>
      <c r="Q25" s="28">
        <f>N25+O25+P25</f>
        <v>114</v>
      </c>
      <c r="R25" s="23">
        <f>'17座間市 (2)'!$Z$22</f>
        <v>114</v>
      </c>
    </row>
    <row r="26" spans="2:23" ht="27.75" customHeight="1">
      <c r="B26" s="643"/>
      <c r="C26" s="647" t="s">
        <v>13</v>
      </c>
      <c r="D26" s="648"/>
      <c r="E26" s="29"/>
      <c r="F26" s="25">
        <f>'17座間市 (2)'!$P$23</f>
        <v>0</v>
      </c>
      <c r="G26" s="26">
        <f>'17座間市 (2)'!$Q$23</f>
        <v>0</v>
      </c>
      <c r="H26" s="45">
        <f>'17座間市 (2)'!$R$23</f>
        <v>0</v>
      </c>
      <c r="I26" s="27">
        <f>'17座間市 (2)'!$S$23</f>
        <v>0</v>
      </c>
      <c r="J26" s="28">
        <f>G26+H26+I26</f>
        <v>0</v>
      </c>
      <c r="K26" s="23">
        <f>'17座間市 (2)'!$T$23</f>
        <v>0</v>
      </c>
      <c r="L26" s="29"/>
      <c r="M26" s="25">
        <f>'17座間市 (2)'!$V$23</f>
        <v>0</v>
      </c>
      <c r="N26" s="26">
        <f>'17座間市 (2)'!$W$23</f>
        <v>0</v>
      </c>
      <c r="O26" s="45">
        <f>'17座間市 (2)'!$X$23</f>
        <v>0</v>
      </c>
      <c r="P26" s="27">
        <f>'17座間市 (2)'!$Y$23</f>
        <v>0</v>
      </c>
      <c r="Q26" s="28">
        <f>N26+O26+P26</f>
        <v>0</v>
      </c>
      <c r="R26" s="23">
        <f>'17座間市 (2)'!$Z$23</f>
        <v>0</v>
      </c>
    </row>
    <row r="27" spans="2:23" ht="27.75" customHeight="1">
      <c r="B27" s="643"/>
      <c r="C27" s="647" t="s">
        <v>17</v>
      </c>
      <c r="D27" s="648"/>
      <c r="E27" s="29"/>
      <c r="F27" s="25">
        <f>'17座間市 (2)'!$P$24</f>
        <v>362</v>
      </c>
      <c r="G27" s="21"/>
      <c r="H27" s="50"/>
      <c r="I27" s="22"/>
      <c r="J27" s="30"/>
      <c r="K27" s="23">
        <f>'17座間市 (2)'!$T$24</f>
        <v>362</v>
      </c>
      <c r="L27" s="29"/>
      <c r="M27" s="25">
        <f>'17座間市 (2)'!$V$24</f>
        <v>362</v>
      </c>
      <c r="N27" s="21"/>
      <c r="O27" s="50"/>
      <c r="P27" s="22"/>
      <c r="Q27" s="30"/>
      <c r="R27" s="23">
        <f>'17座間市 (2)'!$Z$24</f>
        <v>362</v>
      </c>
    </row>
    <row r="28" spans="2:23" ht="27.75" customHeight="1">
      <c r="B28" s="643"/>
      <c r="C28" s="647" t="s">
        <v>18</v>
      </c>
      <c r="D28" s="650"/>
      <c r="E28" s="29"/>
      <c r="F28" s="25">
        <f>'17座間市 (2)'!$P$25</f>
        <v>0</v>
      </c>
      <c r="G28" s="26">
        <f>'17座間市 (2)'!$Q$25</f>
        <v>6</v>
      </c>
      <c r="H28" s="45">
        <f>'17座間市 (2)'!$R$25</f>
        <v>8</v>
      </c>
      <c r="I28" s="27">
        <f>'17座間市 (2)'!$S$25</f>
        <v>8</v>
      </c>
      <c r="J28" s="28">
        <f>G28+H28+I28</f>
        <v>22</v>
      </c>
      <c r="K28" s="23">
        <f>'17座間市 (2)'!$T$25</f>
        <v>22</v>
      </c>
      <c r="L28" s="29"/>
      <c r="M28" s="25">
        <f>'17座間市 (2)'!$V$25</f>
        <v>0</v>
      </c>
      <c r="N28" s="26">
        <f>'17座間市 (2)'!$W$25</f>
        <v>6</v>
      </c>
      <c r="O28" s="45">
        <f>'17座間市 (2)'!$X$25</f>
        <v>8</v>
      </c>
      <c r="P28" s="27">
        <f>'17座間市 (2)'!$Y$25</f>
        <v>8</v>
      </c>
      <c r="Q28" s="28">
        <f>N28+O28+P28</f>
        <v>22</v>
      </c>
      <c r="R28" s="23">
        <f>'17座間市 (2)'!$Z$25</f>
        <v>22</v>
      </c>
    </row>
    <row r="29" spans="2:23" ht="27.75" customHeight="1">
      <c r="B29" s="643"/>
      <c r="C29" s="647" t="s">
        <v>19</v>
      </c>
      <c r="D29" s="648"/>
      <c r="E29" s="29"/>
      <c r="F29" s="20"/>
      <c r="G29" s="26">
        <f>'17座間市 (2)'!$Q$26</f>
        <v>0</v>
      </c>
      <c r="H29" s="45">
        <f>'17座間市 (2)'!$R$26</f>
        <v>0</v>
      </c>
      <c r="I29" s="27">
        <f>'17座間市 (2)'!$S$26</f>
        <v>0</v>
      </c>
      <c r="J29" s="28">
        <f>G29+H29+I29</f>
        <v>0</v>
      </c>
      <c r="K29" s="23">
        <f>'17座間市 (2)'!$T$26</f>
        <v>0</v>
      </c>
      <c r="L29" s="29"/>
      <c r="M29" s="20"/>
      <c r="N29" s="26">
        <f>'17座間市 (2)'!$W$26</f>
        <v>0</v>
      </c>
      <c r="O29" s="45">
        <f>'17座間市 (2)'!$X$26</f>
        <v>0</v>
      </c>
      <c r="P29" s="27">
        <f>'17座間市 (2)'!$Y$26</f>
        <v>0</v>
      </c>
      <c r="Q29" s="28">
        <f>N29+O29+P29</f>
        <v>0</v>
      </c>
      <c r="R29" s="23">
        <f>'17座間市 (2)'!$Z$26</f>
        <v>0</v>
      </c>
    </row>
    <row r="30" spans="2:23" ht="27.75" customHeight="1" thickBot="1">
      <c r="B30" s="644"/>
      <c r="C30" s="630" t="s">
        <v>6</v>
      </c>
      <c r="D30" s="630"/>
      <c r="E30" s="19">
        <f>'17座間市 (2)'!$O$27</f>
        <v>1268</v>
      </c>
      <c r="F30" s="31">
        <f>'17座間市 (2)'!$P$27</f>
        <v>1599</v>
      </c>
      <c r="G30" s="32">
        <f>'17座間市 (2)'!$Q$27</f>
        <v>173</v>
      </c>
      <c r="H30" s="51">
        <f>'17座間市 (2)'!$R$27</f>
        <v>344</v>
      </c>
      <c r="I30" s="33">
        <f>'17座間市 (2)'!$S$27</f>
        <v>388</v>
      </c>
      <c r="J30" s="31">
        <f>G30+H30+I30</f>
        <v>905</v>
      </c>
      <c r="K30" s="34">
        <f>'17座間市 (2)'!$T$27</f>
        <v>3772</v>
      </c>
      <c r="L30" s="19">
        <f>'17座間市 (2)'!$U$27</f>
        <v>1268</v>
      </c>
      <c r="M30" s="31">
        <f>'17座間市 (2)'!$V$27</f>
        <v>1591</v>
      </c>
      <c r="N30" s="32">
        <f>'17座間市 (2)'!$W$27</f>
        <v>180</v>
      </c>
      <c r="O30" s="51">
        <f>'17座間市 (2)'!$X$27</f>
        <v>350</v>
      </c>
      <c r="P30" s="33">
        <f>'17座間市 (2)'!$Y$27</f>
        <v>394</v>
      </c>
      <c r="Q30" s="31">
        <f>N30+O30+P30</f>
        <v>924</v>
      </c>
      <c r="R30" s="34">
        <f>'17座間市 (2)'!$Z$27</f>
        <v>3783</v>
      </c>
    </row>
    <row r="31" spans="2:23" ht="27.75" customHeight="1" thickBot="1">
      <c r="B31" s="631" t="s">
        <v>7</v>
      </c>
      <c r="C31" s="632"/>
      <c r="D31" s="633"/>
      <c r="E31" s="35">
        <f>E30-E22</f>
        <v>193</v>
      </c>
      <c r="F31" s="37">
        <f t="shared" ref="F31:K31" si="2">F30-F22</f>
        <v>284</v>
      </c>
      <c r="G31" s="36">
        <f t="shared" si="2"/>
        <v>15</v>
      </c>
      <c r="H31" s="52">
        <f t="shared" si="2"/>
        <v>-20</v>
      </c>
      <c r="I31" s="37">
        <f t="shared" si="2"/>
        <v>28</v>
      </c>
      <c r="J31" s="38">
        <f t="shared" si="2"/>
        <v>23</v>
      </c>
      <c r="K31" s="39">
        <f t="shared" si="2"/>
        <v>500</v>
      </c>
      <c r="L31" s="35">
        <f>L30-L22</f>
        <v>281</v>
      </c>
      <c r="M31" s="37">
        <f t="shared" ref="M31:R31" si="3">M30-M22</f>
        <v>313</v>
      </c>
      <c r="N31" s="36">
        <f t="shared" si="3"/>
        <v>19</v>
      </c>
      <c r="O31" s="52">
        <f t="shared" si="3"/>
        <v>-19</v>
      </c>
      <c r="P31" s="37">
        <f t="shared" si="3"/>
        <v>29</v>
      </c>
      <c r="Q31" s="38">
        <f t="shared" si="3"/>
        <v>29</v>
      </c>
      <c r="R31" s="39">
        <f t="shared" si="3"/>
        <v>623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'17座間市総括表'!$H$22</f>
        <v>929</v>
      </c>
      <c r="F37" s="9">
        <f>'17座間市総括表'!$H$19</f>
        <v>1267</v>
      </c>
      <c r="G37" s="281">
        <f>'17座間市総括表'!$H$16</f>
        <v>164</v>
      </c>
      <c r="H37" s="280">
        <f>'17座間市総括表'!$H$17</f>
        <v>374</v>
      </c>
      <c r="I37" s="10">
        <f>'17座間市総括表'!$H$18</f>
        <v>370</v>
      </c>
      <c r="J37" s="11">
        <f>G37+H37+I37</f>
        <v>908</v>
      </c>
      <c r="K37" s="12">
        <f>'17座間市総括表'!$H$23</f>
        <v>3104</v>
      </c>
      <c r="L37" s="60">
        <f>E37-E7</f>
        <v>-301</v>
      </c>
      <c r="M37" s="53">
        <f t="shared" ref="M37:R37" si="4">F37-F7</f>
        <v>-90</v>
      </c>
      <c r="N37" s="71">
        <f t="shared" si="4"/>
        <v>13</v>
      </c>
      <c r="O37" s="78">
        <f t="shared" si="4"/>
        <v>19</v>
      </c>
      <c r="P37" s="77">
        <f t="shared" si="4"/>
        <v>0</v>
      </c>
      <c r="Q37" s="53">
        <f t="shared" si="4"/>
        <v>32</v>
      </c>
      <c r="R37" s="61">
        <f t="shared" si="4"/>
        <v>-359</v>
      </c>
    </row>
    <row r="38" spans="2:23" ht="27.75" customHeight="1">
      <c r="B38" s="641" t="s">
        <v>14</v>
      </c>
      <c r="C38" s="645" t="s">
        <v>11</v>
      </c>
      <c r="D38" s="646"/>
      <c r="E38" s="13">
        <f>'17座間市 (2)'!$AA$12</f>
        <v>874</v>
      </c>
      <c r="F38" s="14">
        <f>'17座間市 (2)'!$AB$12</f>
        <v>1232</v>
      </c>
      <c r="G38" s="15">
        <f>'17座間市 (2)'!$AC$12</f>
        <v>153</v>
      </c>
      <c r="H38" s="49">
        <f>'17座間市 (2)'!$AD$12</f>
        <v>321</v>
      </c>
      <c r="I38" s="16">
        <f>'17座間市 (2)'!$AE$12</f>
        <v>353</v>
      </c>
      <c r="J38" s="17">
        <f>G38+H38+I38</f>
        <v>827</v>
      </c>
      <c r="K38" s="18">
        <f>'17座間市 (2)'!$AF$12</f>
        <v>2933</v>
      </c>
      <c r="L38" s="63">
        <f t="shared" ref="L38:R46" si="5">E38-E8</f>
        <v>0</v>
      </c>
      <c r="M38" s="62">
        <f t="shared" si="5"/>
        <v>-5</v>
      </c>
      <c r="N38" s="76">
        <f t="shared" si="5"/>
        <v>10</v>
      </c>
      <c r="O38" s="79">
        <f t="shared" si="5"/>
        <v>39</v>
      </c>
      <c r="P38" s="72">
        <f t="shared" si="5"/>
        <v>28</v>
      </c>
      <c r="Q38" s="62">
        <f t="shared" si="5"/>
        <v>77</v>
      </c>
      <c r="R38" s="64">
        <f t="shared" si="5"/>
        <v>72</v>
      </c>
    </row>
    <row r="39" spans="2:23" ht="27.75" customHeight="1">
      <c r="B39" s="642"/>
      <c r="C39" s="647" t="s">
        <v>16</v>
      </c>
      <c r="D39" s="648"/>
      <c r="E39" s="19">
        <f>'17座間市 (2)'!$AA$13</f>
        <v>394</v>
      </c>
      <c r="F39" s="20"/>
      <c r="G39" s="21"/>
      <c r="H39" s="50"/>
      <c r="I39" s="22"/>
      <c r="J39" s="20"/>
      <c r="K39" s="23">
        <f>'17座間市 (2)'!$AF$13</f>
        <v>394</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'17座間市 (2)'!$AB$22</f>
        <v>0</v>
      </c>
      <c r="G40" s="26">
        <f>'17座間市 (2)'!$AC$22</f>
        <v>21</v>
      </c>
      <c r="H40" s="45">
        <f>'17座間市 (2)'!$AD$22</f>
        <v>46</v>
      </c>
      <c r="I40" s="27">
        <f>'17座間市 (2)'!$AE$22</f>
        <v>47</v>
      </c>
      <c r="J40" s="28">
        <f>G40+H40+I40</f>
        <v>114</v>
      </c>
      <c r="K40" s="23">
        <f>'17座間市 (2)'!$AF$22</f>
        <v>114</v>
      </c>
      <c r="L40" s="65">
        <f t="shared" si="5"/>
        <v>0</v>
      </c>
      <c r="M40" s="56">
        <f t="shared" si="5"/>
        <v>0</v>
      </c>
      <c r="N40" s="55">
        <f t="shared" si="5"/>
        <v>3</v>
      </c>
      <c r="O40" s="80">
        <f t="shared" si="5"/>
        <v>8</v>
      </c>
      <c r="P40" s="73">
        <f t="shared" si="5"/>
        <v>8</v>
      </c>
      <c r="Q40" s="56">
        <f t="shared" si="5"/>
        <v>19</v>
      </c>
      <c r="R40" s="66">
        <f t="shared" si="5"/>
        <v>19</v>
      </c>
    </row>
    <row r="41" spans="2:23" ht="27.75" customHeight="1">
      <c r="B41" s="643"/>
      <c r="C41" s="647" t="s">
        <v>13</v>
      </c>
      <c r="D41" s="648"/>
      <c r="E41" s="29"/>
      <c r="F41" s="25">
        <f>'17座間市 (2)'!$AB$23</f>
        <v>0</v>
      </c>
      <c r="G41" s="26">
        <f>'17座間市 (2)'!$AC$23</f>
        <v>0</v>
      </c>
      <c r="H41" s="45">
        <f>'17座間市 (2)'!$AD$23</f>
        <v>0</v>
      </c>
      <c r="I41" s="27">
        <f>'17座間市 (2)'!$AE$23</f>
        <v>0</v>
      </c>
      <c r="J41" s="28">
        <f>G41+H41+I41</f>
        <v>0</v>
      </c>
      <c r="K41" s="23">
        <f>'17座間市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'17座間市 (2)'!$AB$24</f>
        <v>362</v>
      </c>
      <c r="G42" s="21"/>
      <c r="H42" s="50"/>
      <c r="I42" s="22"/>
      <c r="J42" s="30"/>
      <c r="K42" s="23">
        <f>'17座間市 (2)'!$AF$24</f>
        <v>362</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'17座間市 (2)'!$AB$25</f>
        <v>0</v>
      </c>
      <c r="G43" s="26">
        <f>'17座間市 (2)'!$AC$25</f>
        <v>6</v>
      </c>
      <c r="H43" s="45">
        <f>'17座間市 (2)'!$AD$25</f>
        <v>8</v>
      </c>
      <c r="I43" s="27">
        <f>'17座間市 (2)'!$AE$25</f>
        <v>8</v>
      </c>
      <c r="J43" s="28">
        <f>G43+H43+I43</f>
        <v>22</v>
      </c>
      <c r="K43" s="23">
        <f>'17座間市 (2)'!$AF$25</f>
        <v>22</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'17座間市 (2)'!$AC$26</f>
        <v>0</v>
      </c>
      <c r="H44" s="45">
        <f>'17座間市 (2)'!$AD$26</f>
        <v>0</v>
      </c>
      <c r="I44" s="27">
        <f>'17座間市 (2)'!$AE$26</f>
        <v>0</v>
      </c>
      <c r="J44" s="28">
        <f>G44+H44+I44</f>
        <v>0</v>
      </c>
      <c r="K44" s="23">
        <f>'17座間市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'17座間市 (2)'!$AA$27</f>
        <v>1268</v>
      </c>
      <c r="F45" s="31">
        <f>'17座間市 (2)'!$AB$27</f>
        <v>1594</v>
      </c>
      <c r="G45" s="32">
        <f>'17座間市 (2)'!$AC$27</f>
        <v>180</v>
      </c>
      <c r="H45" s="51">
        <f>'17座間市 (2)'!$AD$27</f>
        <v>375</v>
      </c>
      <c r="I45" s="33">
        <f>'17座間市 (2)'!$AE$27</f>
        <v>408</v>
      </c>
      <c r="J45" s="31">
        <f>G45+H45+I45</f>
        <v>963</v>
      </c>
      <c r="K45" s="34">
        <f>'17座間市 (2)'!$AF$27</f>
        <v>3825</v>
      </c>
      <c r="L45" s="67">
        <f t="shared" si="5"/>
        <v>0</v>
      </c>
      <c r="M45" s="58">
        <f t="shared" si="5"/>
        <v>-5</v>
      </c>
      <c r="N45" s="57">
        <f t="shared" si="5"/>
        <v>13</v>
      </c>
      <c r="O45" s="81">
        <f t="shared" si="5"/>
        <v>47</v>
      </c>
      <c r="P45" s="74">
        <f t="shared" si="5"/>
        <v>36</v>
      </c>
      <c r="Q45" s="58">
        <f t="shared" si="5"/>
        <v>96</v>
      </c>
      <c r="R45" s="59">
        <f t="shared" si="5"/>
        <v>91</v>
      </c>
    </row>
    <row r="46" spans="2:23" ht="27.75" customHeight="1" thickBot="1">
      <c r="B46" s="631" t="s">
        <v>7</v>
      </c>
      <c r="C46" s="632"/>
      <c r="D46" s="633"/>
      <c r="E46" s="35">
        <f>E45-E37</f>
        <v>339</v>
      </c>
      <c r="F46" s="37">
        <f t="shared" ref="F46:K46" si="6">F45-F37</f>
        <v>327</v>
      </c>
      <c r="G46" s="36">
        <f t="shared" si="6"/>
        <v>16</v>
      </c>
      <c r="H46" s="52">
        <f t="shared" si="6"/>
        <v>1</v>
      </c>
      <c r="I46" s="37">
        <f t="shared" si="6"/>
        <v>38</v>
      </c>
      <c r="J46" s="38">
        <f t="shared" si="6"/>
        <v>55</v>
      </c>
      <c r="K46" s="39">
        <f t="shared" si="6"/>
        <v>721</v>
      </c>
      <c r="L46" s="68">
        <f t="shared" si="5"/>
        <v>301</v>
      </c>
      <c r="M46" s="69">
        <f t="shared" si="5"/>
        <v>85</v>
      </c>
      <c r="N46" s="54">
        <f t="shared" si="5"/>
        <v>0</v>
      </c>
      <c r="O46" s="82">
        <f t="shared" si="5"/>
        <v>28</v>
      </c>
      <c r="P46" s="75">
        <f t="shared" si="5"/>
        <v>36</v>
      </c>
      <c r="Q46" s="69">
        <f t="shared" si="5"/>
        <v>64</v>
      </c>
      <c r="R46" s="70">
        <f t="shared" si="5"/>
        <v>450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360</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'18南足柄市総括表'!D22</f>
        <v>210</v>
      </c>
      <c r="F7" s="9">
        <f>'18南足柄市総括表'!D19</f>
        <v>378</v>
      </c>
      <c r="G7" s="281">
        <f>'18南足柄市総括表'!D16</f>
        <v>48</v>
      </c>
      <c r="H7" s="280">
        <f>'18南足柄市総括表'!D17</f>
        <v>41</v>
      </c>
      <c r="I7" s="10">
        <f>'18南足柄市総括表'!D18</f>
        <v>102</v>
      </c>
      <c r="J7" s="11">
        <f>G7+H7+I7</f>
        <v>191</v>
      </c>
      <c r="K7" s="12">
        <f>'18南足柄市総括表'!D23</f>
        <v>779</v>
      </c>
      <c r="L7" s="8">
        <f>'18南足柄市総括表'!$E$22</f>
        <v>185</v>
      </c>
      <c r="M7" s="9">
        <f>'18南足柄市総括表'!$E$19</f>
        <v>333</v>
      </c>
      <c r="N7" s="281">
        <f>'18南足柄市総括表'!$E$16</f>
        <v>46</v>
      </c>
      <c r="O7" s="280">
        <f>'18南足柄市総括表'!$E$17</f>
        <v>48</v>
      </c>
      <c r="P7" s="10">
        <f>'18南足柄市総括表'!$E$18</f>
        <v>41</v>
      </c>
      <c r="Q7" s="11">
        <f>N7+O7+P7</f>
        <v>135</v>
      </c>
      <c r="R7" s="12">
        <f>'18南足柄市総括表'!$E$23</f>
        <v>653</v>
      </c>
      <c r="U7" s="41"/>
    </row>
    <row r="8" spans="1:23" ht="27" customHeight="1">
      <c r="B8" s="641" t="s">
        <v>14</v>
      </c>
      <c r="C8" s="645" t="s">
        <v>11</v>
      </c>
      <c r="D8" s="646"/>
      <c r="E8" s="13">
        <f>'18南足柄市 (2)'!$C$12</f>
        <v>304</v>
      </c>
      <c r="F8" s="14">
        <f>'18南足柄市 (2)'!$D$12</f>
        <v>449</v>
      </c>
      <c r="G8" s="15">
        <f>'18南足柄市 (2)'!$E$12</f>
        <v>44</v>
      </c>
      <c r="H8" s="49">
        <f>'18南足柄市 (2)'!$F$12</f>
        <v>69</v>
      </c>
      <c r="I8" s="16">
        <f>'18南足柄市 (2)'!$G$12</f>
        <v>90</v>
      </c>
      <c r="J8" s="17">
        <f>G8+H8+I8</f>
        <v>203</v>
      </c>
      <c r="K8" s="18">
        <f>'18南足柄市 (2)'!$H$12</f>
        <v>956</v>
      </c>
      <c r="L8" s="13">
        <f>'18南足柄市 (2)'!$I$12</f>
        <v>304</v>
      </c>
      <c r="M8" s="14">
        <f>'18南足柄市 (2)'!$J$12</f>
        <v>449</v>
      </c>
      <c r="N8" s="15">
        <f>'18南足柄市 (2)'!$K$12</f>
        <v>44</v>
      </c>
      <c r="O8" s="49">
        <f>'18南足柄市 (2)'!$L$12</f>
        <v>69</v>
      </c>
      <c r="P8" s="16">
        <f>'18南足柄市 (2)'!$M$12</f>
        <v>90</v>
      </c>
      <c r="Q8" s="17">
        <f>N8+O8+P8</f>
        <v>203</v>
      </c>
      <c r="R8" s="18">
        <f>'18南足柄市 (2)'!$N$12</f>
        <v>956</v>
      </c>
    </row>
    <row r="9" spans="1:23" ht="27" customHeight="1">
      <c r="B9" s="642"/>
      <c r="C9" s="647" t="s">
        <v>16</v>
      </c>
      <c r="D9" s="648"/>
      <c r="E9" s="19">
        <f>'18南足柄市 (2)'!$C$13</f>
        <v>0</v>
      </c>
      <c r="F9" s="20"/>
      <c r="G9" s="21"/>
      <c r="H9" s="50"/>
      <c r="I9" s="22"/>
      <c r="J9" s="20"/>
      <c r="K9" s="23">
        <f>'18南足柄市 (2)'!$H$13</f>
        <v>0</v>
      </c>
      <c r="L9" s="19">
        <f>'18南足柄市 (2)'!$I$13</f>
        <v>0</v>
      </c>
      <c r="M9" s="20"/>
      <c r="N9" s="21"/>
      <c r="O9" s="50"/>
      <c r="P9" s="22"/>
      <c r="Q9" s="20"/>
      <c r="R9" s="23">
        <f>'18南足柄市 (2)'!$N$13</f>
        <v>0</v>
      </c>
    </row>
    <row r="10" spans="1:23" ht="27" customHeight="1">
      <c r="B10" s="643"/>
      <c r="C10" s="647" t="s">
        <v>12</v>
      </c>
      <c r="D10" s="649"/>
      <c r="E10" s="24"/>
      <c r="F10" s="25">
        <f>'18南足柄市 (2)'!$D$22</f>
        <v>0</v>
      </c>
      <c r="G10" s="26">
        <f>'18南足柄市 (2)'!$E$22</f>
        <v>16</v>
      </c>
      <c r="H10" s="45">
        <f>'18南足柄市 (2)'!$F$22</f>
        <v>18</v>
      </c>
      <c r="I10" s="27">
        <f>'18南足柄市 (2)'!$G$22</f>
        <v>21</v>
      </c>
      <c r="J10" s="28">
        <f>G10+H10+I10</f>
        <v>55</v>
      </c>
      <c r="K10" s="23">
        <f>'18南足柄市 (2)'!$H$22</f>
        <v>55</v>
      </c>
      <c r="L10" s="24"/>
      <c r="M10" s="25">
        <f>'18南足柄市 (2)'!$J$22</f>
        <v>0</v>
      </c>
      <c r="N10" s="26">
        <f>'18南足柄市 (2)'!$K$22</f>
        <v>16</v>
      </c>
      <c r="O10" s="45">
        <f>'18南足柄市 (2)'!$L$22</f>
        <v>18</v>
      </c>
      <c r="P10" s="27">
        <f>'18南足柄市 (2)'!$M$22</f>
        <v>21</v>
      </c>
      <c r="Q10" s="28">
        <f>N10+O10+P10</f>
        <v>55</v>
      </c>
      <c r="R10" s="23">
        <f>'18南足柄市 (2)'!$N$22</f>
        <v>55</v>
      </c>
    </row>
    <row r="11" spans="1:23" ht="27" customHeight="1">
      <c r="B11" s="643"/>
      <c r="C11" s="647" t="s">
        <v>13</v>
      </c>
      <c r="D11" s="648"/>
      <c r="E11" s="29"/>
      <c r="F11" s="25">
        <f>'18南足柄市 (2)'!$D$23</f>
        <v>0</v>
      </c>
      <c r="G11" s="26">
        <f>'18南足柄市 (2)'!$E$23</f>
        <v>0</v>
      </c>
      <c r="H11" s="45">
        <f>'18南足柄市 (2)'!$F$23</f>
        <v>0</v>
      </c>
      <c r="I11" s="27">
        <f>'18南足柄市 (2)'!$G$23</f>
        <v>0</v>
      </c>
      <c r="J11" s="28">
        <f>G11+H11+I11</f>
        <v>0</v>
      </c>
      <c r="K11" s="23">
        <f>'18南足柄市 (2)'!$H$23</f>
        <v>0</v>
      </c>
      <c r="L11" s="29"/>
      <c r="M11" s="25">
        <f>'18南足柄市 (2)'!$J$23</f>
        <v>0</v>
      </c>
      <c r="N11" s="26">
        <f>'18南足柄市 (2)'!$K$23</f>
        <v>0</v>
      </c>
      <c r="O11" s="45">
        <f>'18南足柄市 (2)'!$L$23</f>
        <v>0</v>
      </c>
      <c r="P11" s="27">
        <f>'18南足柄市 (2)'!$M$23</f>
        <v>0</v>
      </c>
      <c r="Q11" s="28">
        <f>N11+O11+P11</f>
        <v>0</v>
      </c>
      <c r="R11" s="23">
        <f>'18南足柄市 (2)'!$N$23</f>
        <v>0</v>
      </c>
    </row>
    <row r="12" spans="1:23" ht="27" customHeight="1">
      <c r="B12" s="643"/>
      <c r="C12" s="647" t="s">
        <v>17</v>
      </c>
      <c r="D12" s="648"/>
      <c r="E12" s="29"/>
      <c r="F12" s="25">
        <f>'18南足柄市 (2)'!$D$24</f>
        <v>0</v>
      </c>
      <c r="G12" s="21"/>
      <c r="H12" s="50"/>
      <c r="I12" s="22"/>
      <c r="J12" s="30"/>
      <c r="K12" s="23">
        <f>'18南足柄市 (2)'!$H$24</f>
        <v>0</v>
      </c>
      <c r="L12" s="29"/>
      <c r="M12" s="25">
        <f>'18南足柄市 (2)'!$J$24</f>
        <v>0</v>
      </c>
      <c r="N12" s="21"/>
      <c r="O12" s="50"/>
      <c r="P12" s="22"/>
      <c r="Q12" s="30"/>
      <c r="R12" s="23">
        <f>'18南足柄市 (2)'!$N$24</f>
        <v>0</v>
      </c>
    </row>
    <row r="13" spans="1:23" ht="27" customHeight="1">
      <c r="B13" s="643"/>
      <c r="C13" s="647" t="s">
        <v>18</v>
      </c>
      <c r="D13" s="650"/>
      <c r="E13" s="29"/>
      <c r="F13" s="25">
        <f>'18南足柄市 (2)'!$D$25</f>
        <v>0</v>
      </c>
      <c r="G13" s="26">
        <f>'18南足柄市 (2)'!$E$25</f>
        <v>3</v>
      </c>
      <c r="H13" s="45">
        <f>'18南足柄市 (2)'!$F$25</f>
        <v>7</v>
      </c>
      <c r="I13" s="27">
        <f>'18南足柄市 (2)'!$G$25</f>
        <v>4</v>
      </c>
      <c r="J13" s="28">
        <f>G13+H13+I13</f>
        <v>14</v>
      </c>
      <c r="K13" s="23">
        <f>'18南足柄市 (2)'!$H$25</f>
        <v>14</v>
      </c>
      <c r="L13" s="29"/>
      <c r="M13" s="25">
        <f>'18南足柄市 (2)'!$J$25</f>
        <v>0</v>
      </c>
      <c r="N13" s="26">
        <f>'18南足柄市 (2)'!$K$25</f>
        <v>3</v>
      </c>
      <c r="O13" s="45">
        <f>'18南足柄市 (2)'!$L$25</f>
        <v>7</v>
      </c>
      <c r="P13" s="27">
        <f>'18南足柄市 (2)'!$M$25</f>
        <v>4</v>
      </c>
      <c r="Q13" s="28">
        <f>N13+O13+P13</f>
        <v>14</v>
      </c>
      <c r="R13" s="23">
        <f>'18南足柄市 (2)'!$N$25</f>
        <v>14</v>
      </c>
    </row>
    <row r="14" spans="1:23" ht="27" customHeight="1">
      <c r="B14" s="643"/>
      <c r="C14" s="647" t="s">
        <v>19</v>
      </c>
      <c r="D14" s="648"/>
      <c r="E14" s="29"/>
      <c r="F14" s="20"/>
      <c r="G14" s="26">
        <f>'18南足柄市 (2)'!$E$26</f>
        <v>0</v>
      </c>
      <c r="H14" s="45">
        <f>'18南足柄市 (2)'!$F$26</f>
        <v>0</v>
      </c>
      <c r="I14" s="27">
        <f>'18南足柄市 (2)'!$G$26</f>
        <v>0</v>
      </c>
      <c r="J14" s="28">
        <f>G14+H14+I14</f>
        <v>0</v>
      </c>
      <c r="K14" s="23">
        <f>'18南足柄市 (2)'!$H$26</f>
        <v>0</v>
      </c>
      <c r="L14" s="29"/>
      <c r="M14" s="20"/>
      <c r="N14" s="26">
        <f>'18南足柄市 (2)'!$K$26</f>
        <v>0</v>
      </c>
      <c r="O14" s="45">
        <f>'18南足柄市 (2)'!$L$26</f>
        <v>0</v>
      </c>
      <c r="P14" s="27">
        <f>'18南足柄市 (2)'!$M$26</f>
        <v>0</v>
      </c>
      <c r="Q14" s="28">
        <f>N14+O14+P14</f>
        <v>0</v>
      </c>
      <c r="R14" s="23">
        <f>'18南足柄市 (2)'!$N$26</f>
        <v>0</v>
      </c>
    </row>
    <row r="15" spans="1:23" ht="27" customHeight="1" thickBot="1">
      <c r="B15" s="644"/>
      <c r="C15" s="630" t="s">
        <v>6</v>
      </c>
      <c r="D15" s="630"/>
      <c r="E15" s="19">
        <f>'18南足柄市 (2)'!$C$27</f>
        <v>304</v>
      </c>
      <c r="F15" s="31">
        <f>'18南足柄市 (2)'!$D$27</f>
        <v>449</v>
      </c>
      <c r="G15" s="32">
        <f>'18南足柄市 (2)'!$E$27</f>
        <v>63</v>
      </c>
      <c r="H15" s="51">
        <f>'18南足柄市 (2)'!$F$27</f>
        <v>94</v>
      </c>
      <c r="I15" s="33">
        <f>'18南足柄市 (2)'!$G$27</f>
        <v>115</v>
      </c>
      <c r="J15" s="31">
        <f>G15+H15+I15</f>
        <v>272</v>
      </c>
      <c r="K15" s="34">
        <f>'18南足柄市 (2)'!$H$27</f>
        <v>1025</v>
      </c>
      <c r="L15" s="19">
        <f>'18南足柄市 (2)'!$I$27</f>
        <v>304</v>
      </c>
      <c r="M15" s="31">
        <f>'18南足柄市 (2)'!$J$27</f>
        <v>449</v>
      </c>
      <c r="N15" s="32">
        <f>'18南足柄市 (2)'!$K$27</f>
        <v>63</v>
      </c>
      <c r="O15" s="51">
        <f>'18南足柄市 (2)'!$L$27</f>
        <v>94</v>
      </c>
      <c r="P15" s="33">
        <f>'18南足柄市 (2)'!$M$27</f>
        <v>115</v>
      </c>
      <c r="Q15" s="31">
        <f>N15+O15+P15</f>
        <v>272</v>
      </c>
      <c r="R15" s="34">
        <f>'18南足柄市 (2)'!$N$27</f>
        <v>1025</v>
      </c>
    </row>
    <row r="16" spans="1:23" ht="27" customHeight="1" thickBot="1">
      <c r="B16" s="631" t="s">
        <v>7</v>
      </c>
      <c r="C16" s="632"/>
      <c r="D16" s="633"/>
      <c r="E16" s="35">
        <f>E15-E7</f>
        <v>94</v>
      </c>
      <c r="F16" s="37">
        <f t="shared" ref="F16:K16" si="0">F15-F7</f>
        <v>71</v>
      </c>
      <c r="G16" s="36">
        <f t="shared" si="0"/>
        <v>15</v>
      </c>
      <c r="H16" s="52">
        <f t="shared" si="0"/>
        <v>53</v>
      </c>
      <c r="I16" s="37">
        <f t="shared" si="0"/>
        <v>13</v>
      </c>
      <c r="J16" s="38">
        <f t="shared" si="0"/>
        <v>81</v>
      </c>
      <c r="K16" s="39">
        <f t="shared" si="0"/>
        <v>246</v>
      </c>
      <c r="L16" s="35">
        <f>L15-L7</f>
        <v>119</v>
      </c>
      <c r="M16" s="37">
        <f>M15-M7</f>
        <v>116</v>
      </c>
      <c r="N16" s="36">
        <f t="shared" ref="N16:R16" si="1">N15-N7</f>
        <v>17</v>
      </c>
      <c r="O16" s="52">
        <f t="shared" si="1"/>
        <v>46</v>
      </c>
      <c r="P16" s="37">
        <f t="shared" si="1"/>
        <v>74</v>
      </c>
      <c r="Q16" s="38">
        <f t="shared" si="1"/>
        <v>137</v>
      </c>
      <c r="R16" s="39">
        <f t="shared" si="1"/>
        <v>372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'18南足柄市総括表'!$F$22</f>
        <v>171</v>
      </c>
      <c r="F22" s="9">
        <f>'18南足柄市総括表'!$F$19</f>
        <v>308</v>
      </c>
      <c r="G22" s="281">
        <f>'18南足柄市総括表'!$F$16</f>
        <v>45</v>
      </c>
      <c r="H22" s="280">
        <f>'18南足柄市総括表'!$F$17</f>
        <v>46</v>
      </c>
      <c r="I22" s="10">
        <f>'18南足柄市総括表'!$F$18</f>
        <v>48</v>
      </c>
      <c r="J22" s="11">
        <f>G22+H22+I22</f>
        <v>139</v>
      </c>
      <c r="K22" s="12">
        <f>'18南足柄市総括表'!$F$23</f>
        <v>618</v>
      </c>
      <c r="L22" s="8">
        <f>'18南足柄市総括表'!$G$22</f>
        <v>160</v>
      </c>
      <c r="M22" s="9">
        <f>'18南足柄市総括表'!$G$19</f>
        <v>289</v>
      </c>
      <c r="N22" s="281">
        <f>'18南足柄市総括表'!$G$16</f>
        <v>44</v>
      </c>
      <c r="O22" s="280">
        <f>'18南足柄市総括表'!$G$17</f>
        <v>45</v>
      </c>
      <c r="P22" s="10">
        <f>'18南足柄市総括表'!$G$18</f>
        <v>45</v>
      </c>
      <c r="Q22" s="11">
        <f>N22+O22+P22</f>
        <v>134</v>
      </c>
      <c r="R22" s="12">
        <f>'18南足柄市総括表'!$G$23</f>
        <v>583</v>
      </c>
    </row>
    <row r="23" spans="2:23" ht="27.75" customHeight="1">
      <c r="B23" s="641" t="s">
        <v>14</v>
      </c>
      <c r="C23" s="645" t="s">
        <v>11</v>
      </c>
      <c r="D23" s="646"/>
      <c r="E23" s="13">
        <f>'18南足柄市 (2)'!$O$12</f>
        <v>304</v>
      </c>
      <c r="F23" s="14">
        <f>'18南足柄市 (2)'!$P$12</f>
        <v>449</v>
      </c>
      <c r="G23" s="15">
        <f>'18南足柄市 (2)'!$Q$12</f>
        <v>44</v>
      </c>
      <c r="H23" s="49">
        <f>'18南足柄市 (2)'!$R$12</f>
        <v>69</v>
      </c>
      <c r="I23" s="16">
        <f>'18南足柄市 (2)'!$S$12</f>
        <v>90</v>
      </c>
      <c r="J23" s="17">
        <f>G23+H23+I23</f>
        <v>203</v>
      </c>
      <c r="K23" s="18">
        <f>'18南足柄市 (2)'!$T$12</f>
        <v>956</v>
      </c>
      <c r="L23" s="13">
        <f>'18南足柄市 (2)'!$U$12</f>
        <v>304</v>
      </c>
      <c r="M23" s="14">
        <f>'18南足柄市 (2)'!$V$12</f>
        <v>449</v>
      </c>
      <c r="N23" s="15">
        <f>'18南足柄市 (2)'!$W$12</f>
        <v>44</v>
      </c>
      <c r="O23" s="49">
        <f>'18南足柄市 (2)'!$X$12</f>
        <v>69</v>
      </c>
      <c r="P23" s="16">
        <f>'18南足柄市 (2)'!$Y$12</f>
        <v>90</v>
      </c>
      <c r="Q23" s="17">
        <f>N23+O23+P23</f>
        <v>203</v>
      </c>
      <c r="R23" s="18">
        <f>'18南足柄市 (2)'!$Z$12</f>
        <v>956</v>
      </c>
    </row>
    <row r="24" spans="2:23" ht="27.75" customHeight="1">
      <c r="B24" s="642"/>
      <c r="C24" s="647" t="s">
        <v>16</v>
      </c>
      <c r="D24" s="648"/>
      <c r="E24" s="19">
        <f>'18南足柄市 (2)'!$O$13</f>
        <v>0</v>
      </c>
      <c r="F24" s="20"/>
      <c r="G24" s="21"/>
      <c r="H24" s="50"/>
      <c r="I24" s="22"/>
      <c r="J24" s="20"/>
      <c r="K24" s="23">
        <f>'18南足柄市 (2)'!$T$13</f>
        <v>0</v>
      </c>
      <c r="L24" s="19">
        <f>'18南足柄市 (2)'!$U$13</f>
        <v>0</v>
      </c>
      <c r="M24" s="20"/>
      <c r="N24" s="21"/>
      <c r="O24" s="50"/>
      <c r="P24" s="22"/>
      <c r="Q24" s="20"/>
      <c r="R24" s="23">
        <f>'18南足柄市 (2)'!$Z$13</f>
        <v>0</v>
      </c>
    </row>
    <row r="25" spans="2:23" ht="27.75" customHeight="1">
      <c r="B25" s="643"/>
      <c r="C25" s="647" t="s">
        <v>12</v>
      </c>
      <c r="D25" s="649"/>
      <c r="E25" s="24"/>
      <c r="F25" s="25">
        <f>'18南足柄市 (2)'!$P$22</f>
        <v>0</v>
      </c>
      <c r="G25" s="26">
        <f>'18南足柄市 (2)'!$Q$22</f>
        <v>16</v>
      </c>
      <c r="H25" s="45">
        <f>'18南足柄市 (2)'!$R$22</f>
        <v>18</v>
      </c>
      <c r="I25" s="27">
        <f>'18南足柄市 (2)'!$S$22</f>
        <v>21</v>
      </c>
      <c r="J25" s="28">
        <f>G25+H25+I25</f>
        <v>55</v>
      </c>
      <c r="K25" s="23">
        <f>'18南足柄市 (2)'!$T$22</f>
        <v>55</v>
      </c>
      <c r="L25" s="24"/>
      <c r="M25" s="25">
        <f>'18南足柄市 (2)'!$V$22</f>
        <v>0</v>
      </c>
      <c r="N25" s="26">
        <f>'18南足柄市 (2)'!$W$22</f>
        <v>16</v>
      </c>
      <c r="O25" s="45">
        <f>'18南足柄市 (2)'!$X$22</f>
        <v>18</v>
      </c>
      <c r="P25" s="27">
        <f>'18南足柄市 (2)'!$Y$22</f>
        <v>21</v>
      </c>
      <c r="Q25" s="28">
        <f>N25+O25+P25</f>
        <v>55</v>
      </c>
      <c r="R25" s="23">
        <f>'18南足柄市 (2)'!$Z$22</f>
        <v>55</v>
      </c>
    </row>
    <row r="26" spans="2:23" ht="27.75" customHeight="1">
      <c r="B26" s="643"/>
      <c r="C26" s="647" t="s">
        <v>13</v>
      </c>
      <c r="D26" s="648"/>
      <c r="E26" s="29"/>
      <c r="F26" s="25">
        <f>'18南足柄市 (2)'!$P$23</f>
        <v>0</v>
      </c>
      <c r="G26" s="26">
        <f>'18南足柄市 (2)'!$Q$23</f>
        <v>0</v>
      </c>
      <c r="H26" s="45">
        <f>'18南足柄市 (2)'!$R$23</f>
        <v>0</v>
      </c>
      <c r="I26" s="27">
        <f>'18南足柄市 (2)'!$S$23</f>
        <v>0</v>
      </c>
      <c r="J26" s="28">
        <f>G26+H26+I26</f>
        <v>0</v>
      </c>
      <c r="K26" s="23">
        <f>'18南足柄市 (2)'!$T$23</f>
        <v>0</v>
      </c>
      <c r="L26" s="29"/>
      <c r="M26" s="25">
        <f>'18南足柄市 (2)'!$V$23</f>
        <v>0</v>
      </c>
      <c r="N26" s="26">
        <f>'18南足柄市 (2)'!$W$23</f>
        <v>0</v>
      </c>
      <c r="O26" s="45">
        <f>'18南足柄市 (2)'!$X$23</f>
        <v>0</v>
      </c>
      <c r="P26" s="27">
        <f>'18南足柄市 (2)'!$Y$23</f>
        <v>0</v>
      </c>
      <c r="Q26" s="28">
        <f>N26+O26+P26</f>
        <v>0</v>
      </c>
      <c r="R26" s="23">
        <f>'18南足柄市 (2)'!$Z$23</f>
        <v>0</v>
      </c>
    </row>
    <row r="27" spans="2:23" ht="27.75" customHeight="1">
      <c r="B27" s="643"/>
      <c r="C27" s="647" t="s">
        <v>17</v>
      </c>
      <c r="D27" s="648"/>
      <c r="E27" s="29"/>
      <c r="F27" s="25">
        <f>'18南足柄市 (2)'!$P$24</f>
        <v>0</v>
      </c>
      <c r="G27" s="21"/>
      <c r="H27" s="50"/>
      <c r="I27" s="22"/>
      <c r="J27" s="30"/>
      <c r="K27" s="23">
        <f>'18南足柄市 (2)'!$T$24</f>
        <v>0</v>
      </c>
      <c r="L27" s="29"/>
      <c r="M27" s="25">
        <f>'18南足柄市 (2)'!$V$24</f>
        <v>0</v>
      </c>
      <c r="N27" s="21"/>
      <c r="O27" s="50"/>
      <c r="P27" s="22"/>
      <c r="Q27" s="30"/>
      <c r="R27" s="23">
        <f>'18南足柄市 (2)'!$Z$24</f>
        <v>0</v>
      </c>
    </row>
    <row r="28" spans="2:23" ht="27.75" customHeight="1">
      <c r="B28" s="643"/>
      <c r="C28" s="647" t="s">
        <v>18</v>
      </c>
      <c r="D28" s="650"/>
      <c r="E28" s="29"/>
      <c r="F28" s="25">
        <f>'18南足柄市 (2)'!$P$25</f>
        <v>0</v>
      </c>
      <c r="G28" s="26">
        <f>'18南足柄市 (2)'!$Q$25</f>
        <v>3</v>
      </c>
      <c r="H28" s="45">
        <f>'18南足柄市 (2)'!$R$25</f>
        <v>7</v>
      </c>
      <c r="I28" s="27">
        <f>'18南足柄市 (2)'!$S$25</f>
        <v>4</v>
      </c>
      <c r="J28" s="28">
        <f>G28+H28+I28</f>
        <v>14</v>
      </c>
      <c r="K28" s="23">
        <f>'18南足柄市 (2)'!$T$25</f>
        <v>14</v>
      </c>
      <c r="L28" s="29"/>
      <c r="M28" s="25">
        <f>'18南足柄市 (2)'!$V$25</f>
        <v>0</v>
      </c>
      <c r="N28" s="26">
        <f>'18南足柄市 (2)'!$W$25</f>
        <v>3</v>
      </c>
      <c r="O28" s="45">
        <f>'18南足柄市 (2)'!$X$25</f>
        <v>7</v>
      </c>
      <c r="P28" s="27">
        <f>'18南足柄市 (2)'!$Y$25</f>
        <v>4</v>
      </c>
      <c r="Q28" s="28">
        <f>N28+O28+P28</f>
        <v>14</v>
      </c>
      <c r="R28" s="23">
        <f>'18南足柄市 (2)'!$Z$25</f>
        <v>14</v>
      </c>
    </row>
    <row r="29" spans="2:23" ht="27.75" customHeight="1">
      <c r="B29" s="643"/>
      <c r="C29" s="647" t="s">
        <v>19</v>
      </c>
      <c r="D29" s="648"/>
      <c r="E29" s="29"/>
      <c r="F29" s="20"/>
      <c r="G29" s="26">
        <f>'18南足柄市 (2)'!$Q$26</f>
        <v>0</v>
      </c>
      <c r="H29" s="45">
        <f>'18南足柄市 (2)'!$R$26</f>
        <v>0</v>
      </c>
      <c r="I29" s="27">
        <f>'18南足柄市 (2)'!$S$26</f>
        <v>0</v>
      </c>
      <c r="J29" s="28">
        <f>G29+H29+I29</f>
        <v>0</v>
      </c>
      <c r="K29" s="23">
        <f>'18南足柄市 (2)'!$T$26</f>
        <v>0</v>
      </c>
      <c r="L29" s="29"/>
      <c r="M29" s="20"/>
      <c r="N29" s="26">
        <f>'18南足柄市 (2)'!$W$26</f>
        <v>0</v>
      </c>
      <c r="O29" s="45">
        <f>'18南足柄市 (2)'!$X$26</f>
        <v>0</v>
      </c>
      <c r="P29" s="27">
        <f>'18南足柄市 (2)'!$Y$26</f>
        <v>0</v>
      </c>
      <c r="Q29" s="28">
        <f>N29+O29+P29</f>
        <v>0</v>
      </c>
      <c r="R29" s="23">
        <f>'18南足柄市 (2)'!$Z$26</f>
        <v>0</v>
      </c>
    </row>
    <row r="30" spans="2:23" ht="27.75" customHeight="1" thickBot="1">
      <c r="B30" s="644"/>
      <c r="C30" s="630" t="s">
        <v>6</v>
      </c>
      <c r="D30" s="630"/>
      <c r="E30" s="19">
        <f>'18南足柄市 (2)'!$O$27</f>
        <v>304</v>
      </c>
      <c r="F30" s="31">
        <f>'18南足柄市 (2)'!$P$27</f>
        <v>449</v>
      </c>
      <c r="G30" s="32">
        <f>'18南足柄市 (2)'!$Q$27</f>
        <v>63</v>
      </c>
      <c r="H30" s="51">
        <f>'18南足柄市 (2)'!$R$27</f>
        <v>94</v>
      </c>
      <c r="I30" s="33">
        <f>'18南足柄市 (2)'!$S$27</f>
        <v>115</v>
      </c>
      <c r="J30" s="31">
        <f>G30+H30+I30</f>
        <v>272</v>
      </c>
      <c r="K30" s="34">
        <f>'18南足柄市 (2)'!$T$27</f>
        <v>1025</v>
      </c>
      <c r="L30" s="19">
        <f>'18南足柄市 (2)'!$U$27</f>
        <v>304</v>
      </c>
      <c r="M30" s="31">
        <f>'18南足柄市 (2)'!$V$27</f>
        <v>449</v>
      </c>
      <c r="N30" s="32">
        <f>'18南足柄市 (2)'!$W$27</f>
        <v>63</v>
      </c>
      <c r="O30" s="51">
        <f>'18南足柄市 (2)'!$X$27</f>
        <v>94</v>
      </c>
      <c r="P30" s="33">
        <f>'18南足柄市 (2)'!$Y$27</f>
        <v>115</v>
      </c>
      <c r="Q30" s="31">
        <f>N30+O30+P30</f>
        <v>272</v>
      </c>
      <c r="R30" s="34">
        <f>'18南足柄市 (2)'!$Z$27</f>
        <v>1025</v>
      </c>
    </row>
    <row r="31" spans="2:23" ht="27.75" customHeight="1" thickBot="1">
      <c r="B31" s="631" t="s">
        <v>7</v>
      </c>
      <c r="C31" s="632"/>
      <c r="D31" s="633"/>
      <c r="E31" s="35">
        <f>E30-E22</f>
        <v>133</v>
      </c>
      <c r="F31" s="37">
        <f t="shared" ref="F31:K31" si="2">F30-F22</f>
        <v>141</v>
      </c>
      <c r="G31" s="36">
        <f t="shared" si="2"/>
        <v>18</v>
      </c>
      <c r="H31" s="52">
        <f t="shared" si="2"/>
        <v>48</v>
      </c>
      <c r="I31" s="37">
        <f t="shared" si="2"/>
        <v>67</v>
      </c>
      <c r="J31" s="38">
        <f t="shared" si="2"/>
        <v>133</v>
      </c>
      <c r="K31" s="39">
        <f t="shared" si="2"/>
        <v>407</v>
      </c>
      <c r="L31" s="35">
        <f>L30-L22</f>
        <v>144</v>
      </c>
      <c r="M31" s="37">
        <f t="shared" ref="M31:R31" si="3">M30-M22</f>
        <v>160</v>
      </c>
      <c r="N31" s="36">
        <f t="shared" si="3"/>
        <v>19</v>
      </c>
      <c r="O31" s="52">
        <f t="shared" si="3"/>
        <v>49</v>
      </c>
      <c r="P31" s="37">
        <f t="shared" si="3"/>
        <v>70</v>
      </c>
      <c r="Q31" s="38">
        <f t="shared" si="3"/>
        <v>138</v>
      </c>
      <c r="R31" s="39">
        <f t="shared" si="3"/>
        <v>442</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'18南足柄市総括表'!$H$22</f>
        <v>153</v>
      </c>
      <c r="F37" s="9">
        <f>'18南足柄市総括表'!$H$19</f>
        <v>276</v>
      </c>
      <c r="G37" s="281">
        <f>'18南足柄市総括表'!$H$16</f>
        <v>43</v>
      </c>
      <c r="H37" s="280">
        <f>'18南足柄市総括表'!$H$17</f>
        <v>44</v>
      </c>
      <c r="I37" s="10">
        <f>'18南足柄市総括表'!$H$18</f>
        <v>44</v>
      </c>
      <c r="J37" s="11">
        <f>G37+H37+I37</f>
        <v>131</v>
      </c>
      <c r="K37" s="12">
        <f>'18南足柄市総括表'!$H$23</f>
        <v>560</v>
      </c>
      <c r="L37" s="60">
        <f>E37-E7</f>
        <v>-57</v>
      </c>
      <c r="M37" s="53">
        <f t="shared" ref="M37:R37" si="4">F37-F7</f>
        <v>-102</v>
      </c>
      <c r="N37" s="71">
        <f t="shared" si="4"/>
        <v>-5</v>
      </c>
      <c r="O37" s="78">
        <f t="shared" si="4"/>
        <v>3</v>
      </c>
      <c r="P37" s="77">
        <f t="shared" si="4"/>
        <v>-58</v>
      </c>
      <c r="Q37" s="53">
        <f t="shared" si="4"/>
        <v>-60</v>
      </c>
      <c r="R37" s="61">
        <f t="shared" si="4"/>
        <v>-219</v>
      </c>
    </row>
    <row r="38" spans="2:23" ht="27.75" customHeight="1">
      <c r="B38" s="641" t="s">
        <v>14</v>
      </c>
      <c r="C38" s="645" t="s">
        <v>11</v>
      </c>
      <c r="D38" s="646"/>
      <c r="E38" s="13">
        <f>'18南足柄市 (2)'!$AA$12</f>
        <v>304</v>
      </c>
      <c r="F38" s="14">
        <f>'18南足柄市 (2)'!$AB$12</f>
        <v>449</v>
      </c>
      <c r="G38" s="15">
        <f>'18南足柄市 (2)'!$AC$12</f>
        <v>44</v>
      </c>
      <c r="H38" s="49">
        <f>'18南足柄市 (2)'!$AD$12</f>
        <v>69</v>
      </c>
      <c r="I38" s="16">
        <f>'18南足柄市 (2)'!$AE$12</f>
        <v>90</v>
      </c>
      <c r="J38" s="17">
        <f>G38+H38+I38</f>
        <v>203</v>
      </c>
      <c r="K38" s="18">
        <f>'18南足柄市 (2)'!$AF$12</f>
        <v>956</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'18南足柄市 (2)'!$AA$13</f>
        <v>0</v>
      </c>
      <c r="F39" s="20"/>
      <c r="G39" s="21"/>
      <c r="H39" s="50"/>
      <c r="I39" s="22"/>
      <c r="J39" s="20"/>
      <c r="K39" s="23">
        <f>'18南足柄市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'18南足柄市 (2)'!$AB$22</f>
        <v>0</v>
      </c>
      <c r="G40" s="26">
        <f>'18南足柄市 (2)'!$AC$22</f>
        <v>16</v>
      </c>
      <c r="H40" s="45">
        <f>'18南足柄市 (2)'!$AD$22</f>
        <v>18</v>
      </c>
      <c r="I40" s="27">
        <f>'18南足柄市 (2)'!$AE$22</f>
        <v>21</v>
      </c>
      <c r="J40" s="28">
        <f>G40+H40+I40</f>
        <v>55</v>
      </c>
      <c r="K40" s="23">
        <f>'18南足柄市 (2)'!$AF$22</f>
        <v>55</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'18南足柄市 (2)'!$AB$23</f>
        <v>0</v>
      </c>
      <c r="G41" s="26">
        <f>'18南足柄市 (2)'!$AC$23</f>
        <v>0</v>
      </c>
      <c r="H41" s="45">
        <f>'18南足柄市 (2)'!$AD$23</f>
        <v>0</v>
      </c>
      <c r="I41" s="27">
        <f>'18南足柄市 (2)'!$AE$23</f>
        <v>0</v>
      </c>
      <c r="J41" s="28">
        <f>G41+H41+I41</f>
        <v>0</v>
      </c>
      <c r="K41" s="23">
        <f>'18南足柄市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'18南足柄市 (2)'!$AB$24</f>
        <v>0</v>
      </c>
      <c r="G42" s="21"/>
      <c r="H42" s="50"/>
      <c r="I42" s="22"/>
      <c r="J42" s="30"/>
      <c r="K42" s="23">
        <f>'18南足柄市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'18南足柄市 (2)'!$AB$25</f>
        <v>0</v>
      </c>
      <c r="G43" s="26">
        <f>'18南足柄市 (2)'!$AC$25</f>
        <v>3</v>
      </c>
      <c r="H43" s="45">
        <f>'18南足柄市 (2)'!$AD$25</f>
        <v>7</v>
      </c>
      <c r="I43" s="27">
        <f>'18南足柄市 (2)'!$AE$25</f>
        <v>4</v>
      </c>
      <c r="J43" s="28">
        <f>G43+H43+I43</f>
        <v>14</v>
      </c>
      <c r="K43" s="23">
        <f>'18南足柄市 (2)'!$AF$25</f>
        <v>14</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'18南足柄市 (2)'!$AC$26</f>
        <v>0</v>
      </c>
      <c r="H44" s="45">
        <f>'18南足柄市 (2)'!$AD$26</f>
        <v>0</v>
      </c>
      <c r="I44" s="27">
        <f>'18南足柄市 (2)'!$AE$26</f>
        <v>0</v>
      </c>
      <c r="J44" s="28">
        <f>G44+H44+I44</f>
        <v>0</v>
      </c>
      <c r="K44" s="23">
        <f>'18南足柄市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'18南足柄市 (2)'!$AA$27</f>
        <v>304</v>
      </c>
      <c r="F45" s="31">
        <f>'18南足柄市 (2)'!$AB$27</f>
        <v>449</v>
      </c>
      <c r="G45" s="32">
        <f>'18南足柄市 (2)'!$AC$27</f>
        <v>63</v>
      </c>
      <c r="H45" s="51">
        <f>'18南足柄市 (2)'!$AD$27</f>
        <v>94</v>
      </c>
      <c r="I45" s="33">
        <f>'18南足柄市 (2)'!$AE$27</f>
        <v>115</v>
      </c>
      <c r="J45" s="31">
        <f>G45+H45+I45</f>
        <v>272</v>
      </c>
      <c r="K45" s="34">
        <f>'18南足柄市 (2)'!$AF$27</f>
        <v>1025</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151</v>
      </c>
      <c r="F46" s="37">
        <f t="shared" ref="F46:K46" si="6">F45-F37</f>
        <v>173</v>
      </c>
      <c r="G46" s="36">
        <f t="shared" si="6"/>
        <v>20</v>
      </c>
      <c r="H46" s="52">
        <f t="shared" si="6"/>
        <v>50</v>
      </c>
      <c r="I46" s="37">
        <f t="shared" si="6"/>
        <v>71</v>
      </c>
      <c r="J46" s="38">
        <f t="shared" si="6"/>
        <v>141</v>
      </c>
      <c r="K46" s="39">
        <f t="shared" si="6"/>
        <v>465</v>
      </c>
      <c r="L46" s="68">
        <f t="shared" si="5"/>
        <v>57</v>
      </c>
      <c r="M46" s="69">
        <f t="shared" si="5"/>
        <v>102</v>
      </c>
      <c r="N46" s="54">
        <f t="shared" si="5"/>
        <v>5</v>
      </c>
      <c r="O46" s="82">
        <f t="shared" si="5"/>
        <v>-3</v>
      </c>
      <c r="P46" s="75">
        <f t="shared" si="5"/>
        <v>58</v>
      </c>
      <c r="Q46" s="69">
        <f t="shared" si="5"/>
        <v>60</v>
      </c>
      <c r="R46" s="70">
        <f t="shared" si="5"/>
        <v>219</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U69"/>
  <sheetViews>
    <sheetView showGridLines="0" tabSelected="1" view="pageBreakPreview"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5.88671875" style="4" customWidth="1"/>
    <col min="20" max="23" width="8.109375" style="4" customWidth="1"/>
    <col min="24" max="16384" width="9" style="4"/>
  </cols>
  <sheetData>
    <row r="1" spans="1:21" ht="26.4" customHeight="1">
      <c r="A1" s="47" t="s">
        <v>20</v>
      </c>
      <c r="B1" s="46"/>
    </row>
    <row r="2" spans="1:21" ht="26.4" customHeight="1">
      <c r="A2" s="47" t="s">
        <v>21</v>
      </c>
      <c r="B2" s="46"/>
    </row>
    <row r="3" spans="1:21" s="3" customFormat="1" ht="27" customHeight="1" thickBot="1">
      <c r="B3" s="1" t="s">
        <v>9</v>
      </c>
      <c r="C3" s="2"/>
      <c r="D3" s="2"/>
      <c r="E3" s="2"/>
      <c r="F3" s="2"/>
      <c r="G3" s="2"/>
      <c r="H3" s="2"/>
      <c r="I3" s="2"/>
      <c r="J3" s="677"/>
      <c r="K3" s="678"/>
      <c r="L3" s="2"/>
      <c r="M3" s="2"/>
      <c r="N3" s="2"/>
      <c r="O3" s="2"/>
      <c r="P3" s="2"/>
      <c r="Q3" s="677" t="s">
        <v>0</v>
      </c>
      <c r="R3" s="678"/>
      <c r="U3" s="40"/>
    </row>
    <row r="4" spans="1:21" ht="16.95" customHeight="1">
      <c r="B4" s="651"/>
      <c r="C4" s="652"/>
      <c r="D4" s="653"/>
      <c r="E4" s="660" t="s">
        <v>24</v>
      </c>
      <c r="F4" s="661"/>
      <c r="G4" s="661"/>
      <c r="H4" s="661"/>
      <c r="I4" s="661"/>
      <c r="J4" s="661"/>
      <c r="K4" s="679"/>
      <c r="L4" s="660" t="s">
        <v>25</v>
      </c>
      <c r="M4" s="661"/>
      <c r="N4" s="661"/>
      <c r="O4" s="661"/>
      <c r="P4" s="661"/>
      <c r="Q4" s="661"/>
      <c r="R4" s="679"/>
    </row>
    <row r="5" spans="1:21" ht="16.9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1"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1" ht="27" customHeight="1" thickBot="1">
      <c r="B7" s="638" t="s">
        <v>15</v>
      </c>
      <c r="C7" s="639"/>
      <c r="D7" s="640"/>
      <c r="E7" s="8">
        <f>'1横浜市総括表'!$D$22</f>
        <v>27561</v>
      </c>
      <c r="F7" s="9">
        <f>'1横浜市総括表'!$D$19</f>
        <v>49018</v>
      </c>
      <c r="G7" s="281">
        <f>'1横浜市総括表'!$D$16</f>
        <v>6281</v>
      </c>
      <c r="H7" s="280">
        <f>'1横浜市総括表'!$D$17</f>
        <v>13862</v>
      </c>
      <c r="I7" s="10">
        <f>'1横浜市総括表'!$D$18</f>
        <v>14812</v>
      </c>
      <c r="J7" s="11">
        <f>G7+H7+I7</f>
        <v>34955</v>
      </c>
      <c r="K7" s="12">
        <f>'1横浜市総括表'!$D$23</f>
        <v>111534</v>
      </c>
      <c r="L7" s="8">
        <f>'1横浜市総括表'!$E$22</f>
        <v>26812</v>
      </c>
      <c r="M7" s="9">
        <f>'1横浜市総括表'!$E$19</f>
        <v>47436</v>
      </c>
      <c r="N7" s="281">
        <f>'1横浜市総括表'!$E$16</f>
        <v>6249</v>
      </c>
      <c r="O7" s="280">
        <f>'1横浜市総括表'!$E$17</f>
        <v>14164</v>
      </c>
      <c r="P7" s="10">
        <f>'1横浜市総括表'!$E$18</f>
        <v>14830</v>
      </c>
      <c r="Q7" s="11">
        <f>N7+O7+P7</f>
        <v>35243</v>
      </c>
      <c r="R7" s="12">
        <f>'1横浜市総括表'!$E$23</f>
        <v>109491</v>
      </c>
      <c r="S7" s="41"/>
    </row>
    <row r="8" spans="1:21" ht="27" customHeight="1">
      <c r="B8" s="641" t="s">
        <v>14</v>
      </c>
      <c r="C8" s="645" t="s">
        <v>11</v>
      </c>
      <c r="D8" s="646"/>
      <c r="E8" s="13">
        <f>'1横浜市'!$C$12</f>
        <v>20561</v>
      </c>
      <c r="F8" s="14">
        <f>'1横浜市'!$D$12</f>
        <v>40280</v>
      </c>
      <c r="G8" s="15">
        <f>'1横浜市'!$E$12</f>
        <v>5408</v>
      </c>
      <c r="H8" s="49">
        <f>'1横浜市'!$F$12</f>
        <v>11634</v>
      </c>
      <c r="I8" s="16">
        <f>'1横浜市'!$G$12</f>
        <v>12424</v>
      </c>
      <c r="J8" s="17">
        <f>G8+H8+I8</f>
        <v>29466</v>
      </c>
      <c r="K8" s="18">
        <f>'1横浜市'!$H$12</f>
        <v>90307</v>
      </c>
      <c r="L8" s="13">
        <f>'1横浜市'!$I$12</f>
        <v>18748</v>
      </c>
      <c r="M8" s="14">
        <f>'1横浜市'!$J$12</f>
        <v>38980</v>
      </c>
      <c r="N8" s="15">
        <f>'1横浜市'!$K$12</f>
        <v>5372</v>
      </c>
      <c r="O8" s="49">
        <f>'1横浜市'!$L$12</f>
        <v>11849</v>
      </c>
      <c r="P8" s="16">
        <f>'1横浜市'!$M$12</f>
        <v>12426</v>
      </c>
      <c r="Q8" s="17">
        <f>N8+O8+P8</f>
        <v>29647</v>
      </c>
      <c r="R8" s="18">
        <f>'1横浜市'!$N$12</f>
        <v>87375</v>
      </c>
    </row>
    <row r="9" spans="1:21" ht="27" customHeight="1">
      <c r="B9" s="642"/>
      <c r="C9" s="647" t="s">
        <v>16</v>
      </c>
      <c r="D9" s="648"/>
      <c r="E9" s="19">
        <f>'1横浜市'!$C$13</f>
        <v>17631</v>
      </c>
      <c r="F9" s="20"/>
      <c r="G9" s="21"/>
      <c r="H9" s="50"/>
      <c r="I9" s="22"/>
      <c r="J9" s="20"/>
      <c r="K9" s="23">
        <f>'1横浜市'!$H$13</f>
        <v>17631</v>
      </c>
      <c r="L9" s="19">
        <f>'1横浜市'!$I$13</f>
        <v>16036</v>
      </c>
      <c r="M9" s="20"/>
      <c r="N9" s="21"/>
      <c r="O9" s="50"/>
      <c r="P9" s="22"/>
      <c r="Q9" s="20"/>
      <c r="R9" s="23">
        <f>'1横浜市'!$N$13</f>
        <v>16036</v>
      </c>
    </row>
    <row r="10" spans="1:21" ht="27" customHeight="1">
      <c r="B10" s="643"/>
      <c r="C10" s="647" t="s">
        <v>12</v>
      </c>
      <c r="D10" s="649"/>
      <c r="E10" s="24"/>
      <c r="F10" s="25">
        <f>'1横浜市'!$D$22</f>
        <v>0</v>
      </c>
      <c r="G10" s="26">
        <f>'1横浜市'!$E$22</f>
        <v>619</v>
      </c>
      <c r="H10" s="45">
        <f>'1横浜市'!$F$22</f>
        <v>1761</v>
      </c>
      <c r="I10" s="27">
        <f>'1横浜市'!$G$22</f>
        <v>1747</v>
      </c>
      <c r="J10" s="28">
        <f>G10+H10+I10</f>
        <v>4127</v>
      </c>
      <c r="K10" s="23">
        <f>'1横浜市'!$H$22</f>
        <v>4127</v>
      </c>
      <c r="L10" s="24"/>
      <c r="M10" s="25">
        <f>'1横浜市'!$J$22</f>
        <v>0</v>
      </c>
      <c r="N10" s="26">
        <f>'1横浜市'!$K$22</f>
        <v>624</v>
      </c>
      <c r="O10" s="45">
        <f>'1横浜市'!$L$22</f>
        <v>1836</v>
      </c>
      <c r="P10" s="27">
        <f>'1横浜市'!$M$22</f>
        <v>1762</v>
      </c>
      <c r="Q10" s="28">
        <f>N10+O10+P10</f>
        <v>4222</v>
      </c>
      <c r="R10" s="23">
        <f>'1横浜市'!$N$22</f>
        <v>4222</v>
      </c>
    </row>
    <row r="11" spans="1:21" ht="27" customHeight="1">
      <c r="B11" s="643"/>
      <c r="C11" s="647" t="s">
        <v>13</v>
      </c>
      <c r="D11" s="648"/>
      <c r="E11" s="29"/>
      <c r="F11" s="25">
        <f>'1横浜市'!$D$23</f>
        <v>22</v>
      </c>
      <c r="G11" s="26">
        <f>'1横浜市'!$E$23</f>
        <v>42</v>
      </c>
      <c r="H11" s="45">
        <f>'1横浜市'!$F$23</f>
        <v>140</v>
      </c>
      <c r="I11" s="27">
        <f>'1横浜市'!$G$23</f>
        <v>124</v>
      </c>
      <c r="J11" s="28">
        <f>G11+H11+I11</f>
        <v>306</v>
      </c>
      <c r="K11" s="23">
        <f>'1横浜市'!$H$23</f>
        <v>328</v>
      </c>
      <c r="L11" s="29"/>
      <c r="M11" s="25">
        <f>'1横浜市'!$J$23</f>
        <v>21</v>
      </c>
      <c r="N11" s="26">
        <f>'1横浜市'!$K$23</f>
        <v>42</v>
      </c>
      <c r="O11" s="45">
        <f>'1横浜市'!$L$23</f>
        <v>146</v>
      </c>
      <c r="P11" s="27">
        <f>'1横浜市'!$M$23</f>
        <v>125</v>
      </c>
      <c r="Q11" s="28">
        <f>N11+O11+P11</f>
        <v>313</v>
      </c>
      <c r="R11" s="23">
        <f>'1横浜市'!$N$23</f>
        <v>334</v>
      </c>
    </row>
    <row r="12" spans="1:21" ht="27" customHeight="1">
      <c r="B12" s="643"/>
      <c r="C12" s="647" t="s">
        <v>17</v>
      </c>
      <c r="D12" s="648"/>
      <c r="E12" s="29"/>
      <c r="F12" s="25">
        <f>'1横浜市'!$D$24</f>
        <v>8473</v>
      </c>
      <c r="G12" s="21"/>
      <c r="H12" s="50"/>
      <c r="I12" s="22"/>
      <c r="J12" s="30"/>
      <c r="K12" s="23">
        <f>'1横浜市'!$H$24</f>
        <v>8473</v>
      </c>
      <c r="L12" s="29"/>
      <c r="M12" s="25">
        <f>'1横浜市'!$J$24</f>
        <v>8200</v>
      </c>
      <c r="N12" s="21"/>
      <c r="O12" s="50"/>
      <c r="P12" s="22"/>
      <c r="Q12" s="30"/>
      <c r="R12" s="23">
        <f>'1横浜市'!$N$24</f>
        <v>8200</v>
      </c>
    </row>
    <row r="13" spans="1:21" ht="27" customHeight="1">
      <c r="B13" s="643"/>
      <c r="C13" s="647" t="s">
        <v>18</v>
      </c>
      <c r="D13" s="650"/>
      <c r="E13" s="29"/>
      <c r="F13" s="25">
        <f>'1横浜市'!$D$25</f>
        <v>243</v>
      </c>
      <c r="G13" s="26">
        <f>'1横浜市'!$E$25</f>
        <v>212</v>
      </c>
      <c r="H13" s="45">
        <f>'1横浜市'!$F$25</f>
        <v>327</v>
      </c>
      <c r="I13" s="27">
        <f>'1横浜市'!$G$25</f>
        <v>328</v>
      </c>
      <c r="J13" s="28">
        <f>G13+H13+I13</f>
        <v>867</v>
      </c>
      <c r="K13" s="23">
        <f>'1横浜市'!$H$25</f>
        <v>1110</v>
      </c>
      <c r="L13" s="29"/>
      <c r="M13" s="25">
        <f>'1横浜市'!$J$25</f>
        <v>235</v>
      </c>
      <c r="N13" s="26">
        <f>'1横浜市'!$K$25</f>
        <v>211</v>
      </c>
      <c r="O13" s="45">
        <f>'1横浜市'!$L$25</f>
        <v>333</v>
      </c>
      <c r="P13" s="27">
        <f>'1横浜市'!$M$25</f>
        <v>328</v>
      </c>
      <c r="Q13" s="28">
        <f>N13+O13+P13</f>
        <v>872</v>
      </c>
      <c r="R13" s="23">
        <f>'1横浜市'!$N$25</f>
        <v>1107</v>
      </c>
    </row>
    <row r="14" spans="1:21" ht="27" customHeight="1">
      <c r="B14" s="643"/>
      <c r="C14" s="647" t="s">
        <v>19</v>
      </c>
      <c r="D14" s="648"/>
      <c r="E14" s="29"/>
      <c r="F14" s="20"/>
      <c r="G14" s="26">
        <f>'1横浜市'!$E$26</f>
        <v>0</v>
      </c>
      <c r="H14" s="45">
        <f>'1横浜市'!$F$26</f>
        <v>0</v>
      </c>
      <c r="I14" s="27">
        <f>'1横浜市'!$G$26</f>
        <v>189</v>
      </c>
      <c r="J14" s="28">
        <f>G14+H14+I14</f>
        <v>189</v>
      </c>
      <c r="K14" s="23">
        <f>'1横浜市'!$H$26</f>
        <v>189</v>
      </c>
      <c r="L14" s="29"/>
      <c r="M14" s="20"/>
      <c r="N14" s="26">
        <f>'1横浜市'!$K$26</f>
        <v>0</v>
      </c>
      <c r="O14" s="45">
        <f>'1横浜市'!$L$26</f>
        <v>0</v>
      </c>
      <c r="P14" s="27">
        <f>'1横浜市'!$M$26</f>
        <v>189</v>
      </c>
      <c r="Q14" s="28">
        <f>N14+O14+P14</f>
        <v>189</v>
      </c>
      <c r="R14" s="23">
        <f>'1横浜市'!$N$26</f>
        <v>189</v>
      </c>
    </row>
    <row r="15" spans="1:21" ht="27" customHeight="1" thickBot="1">
      <c r="B15" s="644"/>
      <c r="C15" s="630" t="s">
        <v>6</v>
      </c>
      <c r="D15" s="630"/>
      <c r="E15" s="19">
        <f>'1横浜市'!$C$27</f>
        <v>38192</v>
      </c>
      <c r="F15" s="31">
        <f>'1横浜市'!$D$27</f>
        <v>49018</v>
      </c>
      <c r="G15" s="32">
        <f>'1横浜市'!$E$27</f>
        <v>6281</v>
      </c>
      <c r="H15" s="51">
        <f>'1横浜市'!$F$27</f>
        <v>13862</v>
      </c>
      <c r="I15" s="33">
        <f>'1横浜市'!$G$27</f>
        <v>14812</v>
      </c>
      <c r="J15" s="31">
        <f>G15+H15+I15</f>
        <v>34955</v>
      </c>
      <c r="K15" s="34">
        <f>'1横浜市'!$H$27</f>
        <v>122165</v>
      </c>
      <c r="L15" s="19">
        <f>'1横浜市'!$I$27</f>
        <v>34784</v>
      </c>
      <c r="M15" s="31">
        <f>'1横浜市'!$J$27</f>
        <v>47436</v>
      </c>
      <c r="N15" s="32">
        <f>'1横浜市'!$K$27</f>
        <v>6249</v>
      </c>
      <c r="O15" s="51">
        <f>'1横浜市'!$L$27</f>
        <v>14164</v>
      </c>
      <c r="P15" s="33">
        <f>'1横浜市'!$M$27</f>
        <v>14830</v>
      </c>
      <c r="Q15" s="31">
        <f>N15+O15+P15</f>
        <v>35243</v>
      </c>
      <c r="R15" s="34">
        <f>'1横浜市'!$N$27</f>
        <v>117463</v>
      </c>
    </row>
    <row r="16" spans="1:21" ht="27" customHeight="1" thickBot="1">
      <c r="B16" s="631" t="s">
        <v>7</v>
      </c>
      <c r="C16" s="632"/>
      <c r="D16" s="633"/>
      <c r="E16" s="35">
        <f>E15-E7</f>
        <v>10631</v>
      </c>
      <c r="F16" s="37">
        <f t="shared" ref="F16:R16" si="0">F15-F7</f>
        <v>0</v>
      </c>
      <c r="G16" s="36">
        <f t="shared" si="0"/>
        <v>0</v>
      </c>
      <c r="H16" s="52">
        <f t="shared" si="0"/>
        <v>0</v>
      </c>
      <c r="I16" s="37">
        <f t="shared" si="0"/>
        <v>0</v>
      </c>
      <c r="J16" s="38">
        <f t="shared" si="0"/>
        <v>0</v>
      </c>
      <c r="K16" s="39">
        <f t="shared" si="0"/>
        <v>10631</v>
      </c>
      <c r="L16" s="35">
        <f>L15-L7</f>
        <v>7972</v>
      </c>
      <c r="M16" s="37">
        <f>M15-M7</f>
        <v>0</v>
      </c>
      <c r="N16" s="36">
        <f t="shared" si="0"/>
        <v>0</v>
      </c>
      <c r="O16" s="52">
        <f t="shared" si="0"/>
        <v>0</v>
      </c>
      <c r="P16" s="37">
        <f t="shared" si="0"/>
        <v>0</v>
      </c>
      <c r="Q16" s="38">
        <f t="shared" si="0"/>
        <v>0</v>
      </c>
      <c r="R16" s="39">
        <f t="shared" si="0"/>
        <v>7972</v>
      </c>
    </row>
    <row r="17" spans="2:21" ht="15" customHeight="1">
      <c r="B17" s="675"/>
      <c r="C17" s="676"/>
      <c r="D17" s="676"/>
      <c r="E17" s="676"/>
      <c r="F17" s="676"/>
      <c r="G17" s="676"/>
      <c r="H17" s="676"/>
      <c r="I17" s="676"/>
      <c r="J17" s="676"/>
      <c r="K17" s="676"/>
      <c r="L17" s="42"/>
      <c r="M17" s="42"/>
      <c r="N17" s="42"/>
      <c r="O17" s="42"/>
      <c r="P17" s="42"/>
      <c r="Q17" s="42"/>
      <c r="R17" s="42"/>
    </row>
    <row r="18" spans="2:21" s="3" customFormat="1" ht="17.25" customHeight="1" thickBot="1">
      <c r="B18" s="1"/>
      <c r="C18" s="2"/>
      <c r="D18" s="2"/>
      <c r="E18" s="2"/>
      <c r="F18" s="2"/>
      <c r="G18" s="2"/>
      <c r="H18" s="2"/>
      <c r="I18" s="2"/>
      <c r="J18" s="677"/>
      <c r="K18" s="678"/>
      <c r="L18" s="2"/>
      <c r="M18" s="2"/>
      <c r="N18" s="2"/>
      <c r="O18" s="2"/>
      <c r="P18" s="2"/>
      <c r="Q18" s="677" t="s">
        <v>0</v>
      </c>
      <c r="R18" s="678"/>
      <c r="U18" s="40"/>
    </row>
    <row r="19" spans="2:21" ht="18" customHeight="1">
      <c r="B19" s="651"/>
      <c r="C19" s="652"/>
      <c r="D19" s="653"/>
      <c r="E19" s="660" t="s">
        <v>26</v>
      </c>
      <c r="F19" s="661"/>
      <c r="G19" s="661"/>
      <c r="H19" s="661"/>
      <c r="I19" s="661"/>
      <c r="J19" s="661"/>
      <c r="K19" s="679"/>
      <c r="L19" s="660" t="s">
        <v>27</v>
      </c>
      <c r="M19" s="661"/>
      <c r="N19" s="661"/>
      <c r="O19" s="661"/>
      <c r="P19" s="661"/>
      <c r="Q19" s="661"/>
      <c r="R19" s="679"/>
    </row>
    <row r="20" spans="2:21"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1"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1" ht="27.75" customHeight="1" thickBot="1">
      <c r="B22" s="638" t="s">
        <v>15</v>
      </c>
      <c r="C22" s="639"/>
      <c r="D22" s="640"/>
      <c r="E22" s="8">
        <f>'1横浜市総括表'!$F$22</f>
        <v>26063</v>
      </c>
      <c r="F22" s="9">
        <f>'1横浜市総括表'!$F$19</f>
        <v>45854</v>
      </c>
      <c r="G22" s="281">
        <f>'1横浜市総括表'!$F$16</f>
        <v>6217</v>
      </c>
      <c r="H22" s="280">
        <f>'1横浜市総括表'!$F$17</f>
        <v>14466</v>
      </c>
      <c r="I22" s="10">
        <f>'1横浜市総括表'!$F$18</f>
        <v>14848</v>
      </c>
      <c r="J22" s="11">
        <f>G22+H22+I22</f>
        <v>35531</v>
      </c>
      <c r="K22" s="12">
        <f>'1横浜市総括表'!$F$23</f>
        <v>107448</v>
      </c>
      <c r="L22" s="8">
        <f>'1横浜市総括表'!$G$22</f>
        <v>25314</v>
      </c>
      <c r="M22" s="9">
        <f>'1横浜市総括表'!$G$19</f>
        <v>44272</v>
      </c>
      <c r="N22" s="281">
        <f>'1横浜市総括表'!$G$16</f>
        <v>6185</v>
      </c>
      <c r="O22" s="280">
        <f>'1横浜市総括表'!$G$17</f>
        <v>14768</v>
      </c>
      <c r="P22" s="10">
        <f>'1横浜市総括表'!$G$18</f>
        <v>14866</v>
      </c>
      <c r="Q22" s="11">
        <f>N22+O22+P22</f>
        <v>35819</v>
      </c>
      <c r="R22" s="12">
        <f>'1横浜市総括表'!$G$23</f>
        <v>105405</v>
      </c>
    </row>
    <row r="23" spans="2:21" ht="27.75" customHeight="1">
      <c r="B23" s="641" t="s">
        <v>14</v>
      </c>
      <c r="C23" s="645" t="s">
        <v>11</v>
      </c>
      <c r="D23" s="646"/>
      <c r="E23" s="13">
        <f>'1横浜市'!$O$12</f>
        <v>16937</v>
      </c>
      <c r="F23" s="14">
        <f>'1横浜市'!$P$12</f>
        <v>37680</v>
      </c>
      <c r="G23" s="15">
        <f>'1横浜市'!$Q$12</f>
        <v>5336</v>
      </c>
      <c r="H23" s="49">
        <f>'1横浜市'!$R$12</f>
        <v>12064</v>
      </c>
      <c r="I23" s="16">
        <f>'1横浜市'!$S$12</f>
        <v>12428</v>
      </c>
      <c r="J23" s="17">
        <f>G23+H23+I23</f>
        <v>29828</v>
      </c>
      <c r="K23" s="18">
        <f>'1横浜市'!$T$12</f>
        <v>84445</v>
      </c>
      <c r="L23" s="13">
        <f>'1横浜市'!$U$12</f>
        <v>15123</v>
      </c>
      <c r="M23" s="14">
        <f>'1横浜市'!$V$12</f>
        <v>36380</v>
      </c>
      <c r="N23" s="15">
        <f>'1横浜市'!$W$12</f>
        <v>5301</v>
      </c>
      <c r="O23" s="49">
        <f>'1横浜市'!$X$12</f>
        <v>12278</v>
      </c>
      <c r="P23" s="16">
        <f>'1横浜市'!$Y$12</f>
        <v>12431</v>
      </c>
      <c r="Q23" s="17">
        <f>N23+O23+P23</f>
        <v>30010</v>
      </c>
      <c r="R23" s="18">
        <f>'1横浜市'!$Z$12</f>
        <v>81513</v>
      </c>
    </row>
    <row r="24" spans="2:21" ht="27.75" customHeight="1">
      <c r="B24" s="642"/>
      <c r="C24" s="647" t="s">
        <v>16</v>
      </c>
      <c r="D24" s="648"/>
      <c r="E24" s="19">
        <f>'1横浜市'!$O$13</f>
        <v>14439</v>
      </c>
      <c r="F24" s="20"/>
      <c r="G24" s="21"/>
      <c r="H24" s="50"/>
      <c r="I24" s="22"/>
      <c r="J24" s="20"/>
      <c r="K24" s="23">
        <f>'1横浜市'!$T$13</f>
        <v>14439</v>
      </c>
      <c r="L24" s="19">
        <f>'1横浜市'!$U$13</f>
        <v>12845</v>
      </c>
      <c r="M24" s="20"/>
      <c r="N24" s="21"/>
      <c r="O24" s="50"/>
      <c r="P24" s="22"/>
      <c r="Q24" s="20"/>
      <c r="R24" s="23">
        <f>'1横浜市'!$Z$13</f>
        <v>12845</v>
      </c>
    </row>
    <row r="25" spans="2:21" ht="27.75" customHeight="1">
      <c r="B25" s="643"/>
      <c r="C25" s="647" t="s">
        <v>12</v>
      </c>
      <c r="D25" s="649"/>
      <c r="E25" s="24"/>
      <c r="F25" s="25">
        <f>'1横浜市'!$P$22</f>
        <v>0</v>
      </c>
      <c r="G25" s="26">
        <f>'1横浜市'!$Q$22</f>
        <v>629</v>
      </c>
      <c r="H25" s="45">
        <f>'1横浜市'!$R$22</f>
        <v>1911</v>
      </c>
      <c r="I25" s="27">
        <f>'1横浜市'!$S$22</f>
        <v>1776</v>
      </c>
      <c r="J25" s="28">
        <f>G25+H25+I25</f>
        <v>4316</v>
      </c>
      <c r="K25" s="23">
        <f>'1横浜市'!$T$22</f>
        <v>4316</v>
      </c>
      <c r="L25" s="24"/>
      <c r="M25" s="25">
        <f>'1横浜市'!$V$22</f>
        <v>0</v>
      </c>
      <c r="N25" s="26">
        <f>'1横浜市'!$W$22</f>
        <v>633</v>
      </c>
      <c r="O25" s="45">
        <f>'1横浜市'!$X$22</f>
        <v>1987</v>
      </c>
      <c r="P25" s="27">
        <f>'1横浜市'!$Y$22</f>
        <v>1790</v>
      </c>
      <c r="Q25" s="28">
        <f>N25+O25+P25</f>
        <v>4410</v>
      </c>
      <c r="R25" s="23">
        <f>'1横浜市'!$Z$22</f>
        <v>4410</v>
      </c>
    </row>
    <row r="26" spans="2:21" ht="27.75" customHeight="1">
      <c r="B26" s="643"/>
      <c r="C26" s="647" t="s">
        <v>13</v>
      </c>
      <c r="D26" s="648"/>
      <c r="E26" s="29"/>
      <c r="F26" s="25">
        <f>'1横浜市'!$P$23</f>
        <v>20</v>
      </c>
      <c r="G26" s="26">
        <f>'1横浜市'!$Q$23</f>
        <v>42</v>
      </c>
      <c r="H26" s="45">
        <f>'1横浜市'!$R$23</f>
        <v>152</v>
      </c>
      <c r="I26" s="27">
        <f>'1横浜市'!$S$23</f>
        <v>127</v>
      </c>
      <c r="J26" s="28">
        <f>G26+H26+I26</f>
        <v>321</v>
      </c>
      <c r="K26" s="23">
        <f>'1横浜市'!$T$23</f>
        <v>341</v>
      </c>
      <c r="L26" s="29"/>
      <c r="M26" s="25">
        <f>'1横浜市'!$V$23</f>
        <v>19</v>
      </c>
      <c r="N26" s="26">
        <f>'1横浜市'!$W$23</f>
        <v>43</v>
      </c>
      <c r="O26" s="45">
        <f>'1横浜市'!$X$23</f>
        <v>158</v>
      </c>
      <c r="P26" s="27">
        <f>'1横浜市'!$Y$23</f>
        <v>128</v>
      </c>
      <c r="Q26" s="28">
        <f>N26+O26+P26</f>
        <v>329</v>
      </c>
      <c r="R26" s="23">
        <f>'1横浜市'!$Z$23</f>
        <v>348</v>
      </c>
    </row>
    <row r="27" spans="2:21" ht="27.75" customHeight="1">
      <c r="B27" s="643"/>
      <c r="C27" s="647" t="s">
        <v>17</v>
      </c>
      <c r="D27" s="648"/>
      <c r="E27" s="29"/>
      <c r="F27" s="25">
        <f>'1横浜市'!$P$24</f>
        <v>7926</v>
      </c>
      <c r="G27" s="21"/>
      <c r="H27" s="50"/>
      <c r="I27" s="22"/>
      <c r="J27" s="30"/>
      <c r="K27" s="23">
        <f>'1横浜市'!$T$24</f>
        <v>7926</v>
      </c>
      <c r="L27" s="29"/>
      <c r="M27" s="25">
        <f>'1横浜市'!$V$24</f>
        <v>7653</v>
      </c>
      <c r="N27" s="21"/>
      <c r="O27" s="50"/>
      <c r="P27" s="22"/>
      <c r="Q27" s="30"/>
      <c r="R27" s="23">
        <f>'1横浜市'!$Z$24</f>
        <v>7653</v>
      </c>
    </row>
    <row r="28" spans="2:21" ht="27.75" customHeight="1">
      <c r="B28" s="643"/>
      <c r="C28" s="647" t="s">
        <v>18</v>
      </c>
      <c r="D28" s="650"/>
      <c r="E28" s="29"/>
      <c r="F28" s="25">
        <f>'1横浜市'!$P$25</f>
        <v>228</v>
      </c>
      <c r="G28" s="26">
        <f>'1横浜市'!$Q$25</f>
        <v>210</v>
      </c>
      <c r="H28" s="45">
        <f>'1横浜市'!$R$25</f>
        <v>339</v>
      </c>
      <c r="I28" s="27">
        <f>'1横浜市'!$S$25</f>
        <v>328</v>
      </c>
      <c r="J28" s="28">
        <f>G28+H28+I28</f>
        <v>877</v>
      </c>
      <c r="K28" s="23">
        <f>'1横浜市'!$T$25</f>
        <v>1105</v>
      </c>
      <c r="L28" s="29"/>
      <c r="M28" s="25">
        <f>'1横浜市'!$V$25</f>
        <v>220</v>
      </c>
      <c r="N28" s="26">
        <f>'1横浜市'!$W$25</f>
        <v>208</v>
      </c>
      <c r="O28" s="45">
        <f>'1横浜市'!$X$25</f>
        <v>345</v>
      </c>
      <c r="P28" s="27">
        <f>'1横浜市'!$Y$25</f>
        <v>328</v>
      </c>
      <c r="Q28" s="28">
        <f>N28+O28+P28</f>
        <v>881</v>
      </c>
      <c r="R28" s="23">
        <f>'1横浜市'!$Z$25</f>
        <v>1101</v>
      </c>
    </row>
    <row r="29" spans="2:21" ht="27.75" customHeight="1">
      <c r="B29" s="643"/>
      <c r="C29" s="647" t="s">
        <v>19</v>
      </c>
      <c r="D29" s="648"/>
      <c r="E29" s="29"/>
      <c r="F29" s="20"/>
      <c r="G29" s="26">
        <f>'1横浜市'!$Q$26</f>
        <v>0</v>
      </c>
      <c r="H29" s="45">
        <f>'1横浜市'!$R$26</f>
        <v>0</v>
      </c>
      <c r="I29" s="27">
        <f>'1横浜市'!$S$26</f>
        <v>189</v>
      </c>
      <c r="J29" s="28">
        <f>G29+H29+I29</f>
        <v>189</v>
      </c>
      <c r="K29" s="23">
        <f>'1横浜市'!$T$26</f>
        <v>189</v>
      </c>
      <c r="L29" s="29"/>
      <c r="M29" s="20"/>
      <c r="N29" s="26">
        <f>'1横浜市'!$W$26</f>
        <v>0</v>
      </c>
      <c r="O29" s="45">
        <f>'1横浜市'!$X$26</f>
        <v>0</v>
      </c>
      <c r="P29" s="27">
        <f>'1横浜市'!$Y$26</f>
        <v>189</v>
      </c>
      <c r="Q29" s="28">
        <f>N29+O29+P29</f>
        <v>189</v>
      </c>
      <c r="R29" s="23">
        <f>'1横浜市'!$Z$26</f>
        <v>189</v>
      </c>
    </row>
    <row r="30" spans="2:21" ht="27.75" customHeight="1" thickBot="1">
      <c r="B30" s="644"/>
      <c r="C30" s="630" t="s">
        <v>6</v>
      </c>
      <c r="D30" s="630"/>
      <c r="E30" s="19">
        <f>'1横浜市'!$O$27</f>
        <v>31376</v>
      </c>
      <c r="F30" s="31">
        <f>'1横浜市'!$P$27</f>
        <v>45854</v>
      </c>
      <c r="G30" s="32">
        <f>'1横浜市'!$Q$27</f>
        <v>6217</v>
      </c>
      <c r="H30" s="51">
        <f>'1横浜市'!$R$27</f>
        <v>14466</v>
      </c>
      <c r="I30" s="33">
        <f>'1横浜市'!$S$27</f>
        <v>14848</v>
      </c>
      <c r="J30" s="31">
        <f>G30+H30+I30</f>
        <v>35531</v>
      </c>
      <c r="K30" s="34">
        <f>'1横浜市'!$T$27</f>
        <v>112761</v>
      </c>
      <c r="L30" s="19">
        <f>'1横浜市'!$U$27</f>
        <v>27968</v>
      </c>
      <c r="M30" s="31">
        <f>'1横浜市'!$V$27</f>
        <v>44272</v>
      </c>
      <c r="N30" s="32">
        <f>'1横浜市'!$W$27</f>
        <v>6185</v>
      </c>
      <c r="O30" s="51">
        <f>'1横浜市'!$X$27</f>
        <v>14768</v>
      </c>
      <c r="P30" s="33">
        <f>'1横浜市'!$Y$27</f>
        <v>14866</v>
      </c>
      <c r="Q30" s="31">
        <f>N30+O30+P30</f>
        <v>35819</v>
      </c>
      <c r="R30" s="34">
        <f>'1横浜市'!$Z$27</f>
        <v>108059</v>
      </c>
    </row>
    <row r="31" spans="2:21" ht="27.75" customHeight="1" thickBot="1">
      <c r="B31" s="631" t="s">
        <v>7</v>
      </c>
      <c r="C31" s="632"/>
      <c r="D31" s="633"/>
      <c r="E31" s="35">
        <f>E30-E22</f>
        <v>5313</v>
      </c>
      <c r="F31" s="37">
        <f t="shared" ref="F31:K31" si="1">F30-F22</f>
        <v>0</v>
      </c>
      <c r="G31" s="36">
        <f t="shared" si="1"/>
        <v>0</v>
      </c>
      <c r="H31" s="52">
        <f t="shared" si="1"/>
        <v>0</v>
      </c>
      <c r="I31" s="37">
        <f t="shared" si="1"/>
        <v>0</v>
      </c>
      <c r="J31" s="38">
        <f t="shared" si="1"/>
        <v>0</v>
      </c>
      <c r="K31" s="39">
        <f t="shared" si="1"/>
        <v>5313</v>
      </c>
      <c r="L31" s="35">
        <f>L30-L22</f>
        <v>2654</v>
      </c>
      <c r="M31" s="37">
        <f t="shared" ref="M31:R31" si="2">M30-M22</f>
        <v>0</v>
      </c>
      <c r="N31" s="36">
        <f t="shared" si="2"/>
        <v>0</v>
      </c>
      <c r="O31" s="52">
        <f t="shared" si="2"/>
        <v>0</v>
      </c>
      <c r="P31" s="37">
        <f t="shared" si="2"/>
        <v>0</v>
      </c>
      <c r="Q31" s="38">
        <f t="shared" si="2"/>
        <v>0</v>
      </c>
      <c r="R31" s="39">
        <f t="shared" si="2"/>
        <v>2654</v>
      </c>
    </row>
    <row r="32" spans="2:21" ht="15" customHeight="1">
      <c r="B32" s="675"/>
      <c r="C32" s="676"/>
      <c r="D32" s="676"/>
      <c r="E32" s="676"/>
      <c r="F32" s="676"/>
      <c r="G32" s="676"/>
      <c r="H32" s="676"/>
      <c r="I32" s="676"/>
      <c r="J32" s="676"/>
      <c r="K32" s="676"/>
      <c r="L32" s="42"/>
      <c r="M32" s="42"/>
      <c r="N32" s="42"/>
      <c r="O32" s="42"/>
      <c r="P32" s="42"/>
      <c r="Q32" s="42"/>
      <c r="R32" s="42"/>
    </row>
    <row r="33" spans="2:21" s="3" customFormat="1" ht="17.25" customHeight="1" thickBot="1">
      <c r="B33" s="1"/>
      <c r="C33" s="2"/>
      <c r="D33" s="2"/>
      <c r="E33" s="2"/>
      <c r="F33" s="2"/>
      <c r="G33" s="2"/>
      <c r="H33" s="2"/>
      <c r="I33" s="2"/>
      <c r="J33" s="677"/>
      <c r="K33" s="677"/>
      <c r="L33" s="2"/>
      <c r="M33" s="2"/>
      <c r="N33" s="2"/>
      <c r="O33" s="2"/>
      <c r="P33" s="2"/>
      <c r="Q33" s="677" t="s">
        <v>0</v>
      </c>
      <c r="R33" s="677"/>
      <c r="U33" s="40"/>
    </row>
    <row r="34" spans="2:21" ht="17.25" customHeight="1">
      <c r="B34" s="651"/>
      <c r="C34" s="652"/>
      <c r="D34" s="653"/>
      <c r="E34" s="660" t="s">
        <v>28</v>
      </c>
      <c r="F34" s="661"/>
      <c r="G34" s="661"/>
      <c r="H34" s="661"/>
      <c r="I34" s="661"/>
      <c r="J34" s="661"/>
      <c r="K34" s="662"/>
      <c r="L34" s="663" t="s">
        <v>29</v>
      </c>
      <c r="M34" s="664"/>
      <c r="N34" s="664"/>
      <c r="O34" s="664"/>
      <c r="P34" s="664"/>
      <c r="Q34" s="664"/>
      <c r="R34" s="665"/>
    </row>
    <row r="35" spans="2:21"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1"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1" ht="27.75" customHeight="1" thickBot="1">
      <c r="B37" s="638" t="s">
        <v>15</v>
      </c>
      <c r="C37" s="639"/>
      <c r="D37" s="640"/>
      <c r="E37" s="8">
        <f>'1横浜市総括表'!$H$22</f>
        <v>24561</v>
      </c>
      <c r="F37" s="9">
        <f>'1横浜市総括表'!$H$19</f>
        <v>42692</v>
      </c>
      <c r="G37" s="281">
        <f>'1横浜市総括表'!$H$16</f>
        <v>6154</v>
      </c>
      <c r="H37" s="280">
        <f>'1横浜市総括表'!$H$17</f>
        <v>15069</v>
      </c>
      <c r="I37" s="10">
        <f>'1横浜市総括表'!$H$18</f>
        <v>14885</v>
      </c>
      <c r="J37" s="11">
        <f>G37+H37+I37</f>
        <v>36108</v>
      </c>
      <c r="K37" s="12">
        <f>'1横浜市総括表'!$H$23</f>
        <v>103361</v>
      </c>
      <c r="L37" s="60">
        <f>E37-E7</f>
        <v>-3000</v>
      </c>
      <c r="M37" s="53">
        <f t="shared" ref="M37:R37" si="3">F37-F7</f>
        <v>-6326</v>
      </c>
      <c r="N37" s="71">
        <f t="shared" si="3"/>
        <v>-127</v>
      </c>
      <c r="O37" s="78">
        <f t="shared" si="3"/>
        <v>1207</v>
      </c>
      <c r="P37" s="77">
        <f t="shared" si="3"/>
        <v>73</v>
      </c>
      <c r="Q37" s="53">
        <f t="shared" si="3"/>
        <v>1153</v>
      </c>
      <c r="R37" s="61">
        <f t="shared" si="3"/>
        <v>-8173</v>
      </c>
    </row>
    <row r="38" spans="2:21" ht="27.75" customHeight="1">
      <c r="B38" s="641" t="s">
        <v>14</v>
      </c>
      <c r="C38" s="645" t="s">
        <v>11</v>
      </c>
      <c r="D38" s="646"/>
      <c r="E38" s="13">
        <f>'1横浜市'!$AA$12</f>
        <v>13313</v>
      </c>
      <c r="F38" s="14">
        <f>'1横浜市'!$AB$12</f>
        <v>35082</v>
      </c>
      <c r="G38" s="15">
        <f>'1横浜市'!$AC$12</f>
        <v>5264</v>
      </c>
      <c r="H38" s="49">
        <f>'1横浜市'!$AD$12</f>
        <v>12495</v>
      </c>
      <c r="I38" s="16">
        <f>'1横浜市'!$AE$12</f>
        <v>12433</v>
      </c>
      <c r="J38" s="17">
        <f>G38+H38+I38</f>
        <v>30192</v>
      </c>
      <c r="K38" s="18">
        <f>'1横浜市'!$AF$12</f>
        <v>78587</v>
      </c>
      <c r="L38" s="63">
        <f t="shared" ref="L38:R38" si="4">E38-E8</f>
        <v>-7248</v>
      </c>
      <c r="M38" s="62">
        <f t="shared" si="4"/>
        <v>-5198</v>
      </c>
      <c r="N38" s="76">
        <f t="shared" si="4"/>
        <v>-144</v>
      </c>
      <c r="O38" s="79">
        <f t="shared" si="4"/>
        <v>861</v>
      </c>
      <c r="P38" s="72">
        <f t="shared" si="4"/>
        <v>9</v>
      </c>
      <c r="Q38" s="62">
        <f t="shared" si="4"/>
        <v>726</v>
      </c>
      <c r="R38" s="64">
        <f t="shared" si="4"/>
        <v>-11720</v>
      </c>
    </row>
    <row r="39" spans="2:21" ht="27.75" customHeight="1">
      <c r="B39" s="642"/>
      <c r="C39" s="647" t="s">
        <v>16</v>
      </c>
      <c r="D39" s="648"/>
      <c r="E39" s="19">
        <f>'1横浜市'!$AA$13</f>
        <v>11248</v>
      </c>
      <c r="F39" s="20"/>
      <c r="G39" s="21"/>
      <c r="H39" s="50"/>
      <c r="I39" s="22"/>
      <c r="J39" s="20"/>
      <c r="K39" s="23">
        <f>'1横浜市'!$AF$13</f>
        <v>11248</v>
      </c>
      <c r="L39" s="65">
        <f t="shared" ref="L39:R39" si="5">E39-E9</f>
        <v>-6383</v>
      </c>
      <c r="M39" s="56">
        <f t="shared" si="5"/>
        <v>0</v>
      </c>
      <c r="N39" s="55">
        <f t="shared" si="5"/>
        <v>0</v>
      </c>
      <c r="O39" s="80">
        <f t="shared" si="5"/>
        <v>0</v>
      </c>
      <c r="P39" s="73">
        <f t="shared" si="5"/>
        <v>0</v>
      </c>
      <c r="Q39" s="56">
        <f t="shared" si="5"/>
        <v>0</v>
      </c>
      <c r="R39" s="66">
        <f t="shared" si="5"/>
        <v>-6383</v>
      </c>
    </row>
    <row r="40" spans="2:21" ht="27.75" customHeight="1">
      <c r="B40" s="643"/>
      <c r="C40" s="647" t="s">
        <v>12</v>
      </c>
      <c r="D40" s="649"/>
      <c r="E40" s="24"/>
      <c r="F40" s="25">
        <f>'1横浜市'!$AB$22</f>
        <v>0</v>
      </c>
      <c r="G40" s="26">
        <f>'1横浜市'!$AC$22</f>
        <v>640</v>
      </c>
      <c r="H40" s="45">
        <f>'1横浜市'!$AD$22</f>
        <v>2059</v>
      </c>
      <c r="I40" s="27">
        <f>'1横浜市'!$AE$22</f>
        <v>1806</v>
      </c>
      <c r="J40" s="28">
        <f>G40+H40+I40</f>
        <v>4505</v>
      </c>
      <c r="K40" s="23">
        <f>'1横浜市'!$AF$22</f>
        <v>4505</v>
      </c>
      <c r="L40" s="65">
        <f t="shared" ref="L40:R40" si="6">E40-E10</f>
        <v>0</v>
      </c>
      <c r="M40" s="56">
        <f t="shared" si="6"/>
        <v>0</v>
      </c>
      <c r="N40" s="55">
        <f t="shared" si="6"/>
        <v>21</v>
      </c>
      <c r="O40" s="80">
        <f t="shared" si="6"/>
        <v>298</v>
      </c>
      <c r="P40" s="73">
        <f t="shared" si="6"/>
        <v>59</v>
      </c>
      <c r="Q40" s="56">
        <f t="shared" si="6"/>
        <v>378</v>
      </c>
      <c r="R40" s="66">
        <f t="shared" si="6"/>
        <v>378</v>
      </c>
    </row>
    <row r="41" spans="2:21" ht="27.75" customHeight="1">
      <c r="B41" s="643"/>
      <c r="C41" s="647" t="s">
        <v>13</v>
      </c>
      <c r="D41" s="648"/>
      <c r="E41" s="29"/>
      <c r="F41" s="25">
        <f>'1横浜市'!$AB$23</f>
        <v>18</v>
      </c>
      <c r="G41" s="26">
        <f>'1横浜市'!$AC$23</f>
        <v>43</v>
      </c>
      <c r="H41" s="45">
        <f>'1横浜市'!$AD$23</f>
        <v>164</v>
      </c>
      <c r="I41" s="27">
        <f>'1横浜市'!$AE$23</f>
        <v>129</v>
      </c>
      <c r="J41" s="28">
        <f>G41+H41+I41</f>
        <v>336</v>
      </c>
      <c r="K41" s="23">
        <f>'1横浜市'!$AF$23</f>
        <v>354</v>
      </c>
      <c r="L41" s="65">
        <f t="shared" ref="L41:R41" si="7">E41-E11</f>
        <v>0</v>
      </c>
      <c r="M41" s="56">
        <f t="shared" si="7"/>
        <v>-4</v>
      </c>
      <c r="N41" s="55">
        <f t="shared" si="7"/>
        <v>1</v>
      </c>
      <c r="O41" s="80">
        <f t="shared" si="7"/>
        <v>24</v>
      </c>
      <c r="P41" s="73">
        <f t="shared" si="7"/>
        <v>5</v>
      </c>
      <c r="Q41" s="56">
        <f t="shared" si="7"/>
        <v>30</v>
      </c>
      <c r="R41" s="66">
        <f t="shared" si="7"/>
        <v>26</v>
      </c>
    </row>
    <row r="42" spans="2:21" ht="27.75" customHeight="1">
      <c r="B42" s="643"/>
      <c r="C42" s="647" t="s">
        <v>17</v>
      </c>
      <c r="D42" s="648"/>
      <c r="E42" s="29"/>
      <c r="F42" s="25">
        <f>'1横浜市'!$AB$24</f>
        <v>7380</v>
      </c>
      <c r="G42" s="21"/>
      <c r="H42" s="50"/>
      <c r="I42" s="22"/>
      <c r="J42" s="30"/>
      <c r="K42" s="23">
        <f>'1横浜市'!$AF$24</f>
        <v>7380</v>
      </c>
      <c r="L42" s="65">
        <f t="shared" ref="L42:R42" si="8">E42-E12</f>
        <v>0</v>
      </c>
      <c r="M42" s="56">
        <f t="shared" si="8"/>
        <v>-1093</v>
      </c>
      <c r="N42" s="55">
        <f t="shared" si="8"/>
        <v>0</v>
      </c>
      <c r="O42" s="80">
        <f t="shared" si="8"/>
        <v>0</v>
      </c>
      <c r="P42" s="73">
        <f t="shared" si="8"/>
        <v>0</v>
      </c>
      <c r="Q42" s="56">
        <f t="shared" si="8"/>
        <v>0</v>
      </c>
      <c r="R42" s="66">
        <f t="shared" si="8"/>
        <v>-1093</v>
      </c>
    </row>
    <row r="43" spans="2:21" ht="27.75" customHeight="1">
      <c r="B43" s="643"/>
      <c r="C43" s="647" t="s">
        <v>18</v>
      </c>
      <c r="D43" s="650"/>
      <c r="E43" s="29"/>
      <c r="F43" s="25">
        <f>'1横浜市'!$AB$25</f>
        <v>212</v>
      </c>
      <c r="G43" s="26">
        <f>'1横浜市'!$AC$25</f>
        <v>207</v>
      </c>
      <c r="H43" s="45">
        <f>'1横浜市'!$AD$25</f>
        <v>351</v>
      </c>
      <c r="I43" s="27">
        <f>'1横浜市'!$AE$25</f>
        <v>328</v>
      </c>
      <c r="J43" s="28">
        <f>G43+H43+I43</f>
        <v>886</v>
      </c>
      <c r="K43" s="23">
        <f>'1横浜市'!$AF$25</f>
        <v>1098</v>
      </c>
      <c r="L43" s="65">
        <f t="shared" ref="L43:R43" si="9">E43-E13</f>
        <v>0</v>
      </c>
      <c r="M43" s="56">
        <f t="shared" si="9"/>
        <v>-31</v>
      </c>
      <c r="N43" s="55">
        <f t="shared" si="9"/>
        <v>-5</v>
      </c>
      <c r="O43" s="80">
        <f t="shared" si="9"/>
        <v>24</v>
      </c>
      <c r="P43" s="73">
        <f t="shared" si="9"/>
        <v>0</v>
      </c>
      <c r="Q43" s="56">
        <f t="shared" si="9"/>
        <v>19</v>
      </c>
      <c r="R43" s="66">
        <f t="shared" si="9"/>
        <v>-12</v>
      </c>
    </row>
    <row r="44" spans="2:21" ht="27.75" customHeight="1">
      <c r="B44" s="643"/>
      <c r="C44" s="647" t="s">
        <v>19</v>
      </c>
      <c r="D44" s="648"/>
      <c r="E44" s="29"/>
      <c r="F44" s="20"/>
      <c r="G44" s="26">
        <f>'1横浜市'!$AC$26</f>
        <v>0</v>
      </c>
      <c r="H44" s="45">
        <f>'1横浜市'!$AD$26</f>
        <v>0</v>
      </c>
      <c r="I44" s="27">
        <f>'1横浜市'!$AE$26</f>
        <v>189</v>
      </c>
      <c r="J44" s="28">
        <f>G44+H44+I44</f>
        <v>189</v>
      </c>
      <c r="K44" s="23">
        <f>'1横浜市'!$AF$26</f>
        <v>189</v>
      </c>
      <c r="L44" s="65">
        <f t="shared" ref="L44:R44" si="10">E44-E14</f>
        <v>0</v>
      </c>
      <c r="M44" s="56">
        <f t="shared" si="10"/>
        <v>0</v>
      </c>
      <c r="N44" s="55">
        <f t="shared" si="10"/>
        <v>0</v>
      </c>
      <c r="O44" s="80">
        <f t="shared" si="10"/>
        <v>0</v>
      </c>
      <c r="P44" s="73">
        <f t="shared" si="10"/>
        <v>0</v>
      </c>
      <c r="Q44" s="56">
        <f t="shared" si="10"/>
        <v>0</v>
      </c>
      <c r="R44" s="66">
        <f t="shared" si="10"/>
        <v>0</v>
      </c>
    </row>
    <row r="45" spans="2:21" ht="27.75" customHeight="1" thickBot="1">
      <c r="B45" s="644"/>
      <c r="C45" s="630" t="s">
        <v>6</v>
      </c>
      <c r="D45" s="630"/>
      <c r="E45" s="19">
        <f>'1横浜市'!$AA$27</f>
        <v>24561</v>
      </c>
      <c r="F45" s="31">
        <f>'1横浜市'!$AB$27</f>
        <v>42692</v>
      </c>
      <c r="G45" s="32">
        <f>'1横浜市'!$AC$27</f>
        <v>6154</v>
      </c>
      <c r="H45" s="51">
        <f>'1横浜市'!$AD$27</f>
        <v>15069</v>
      </c>
      <c r="I45" s="33">
        <f>'1横浜市'!$AE$27</f>
        <v>14885</v>
      </c>
      <c r="J45" s="31">
        <f>G45+H45+I45</f>
        <v>36108</v>
      </c>
      <c r="K45" s="34">
        <f>'1横浜市'!$AF$27</f>
        <v>103361</v>
      </c>
      <c r="L45" s="67">
        <f t="shared" ref="L45:R45" si="11">E45-E15</f>
        <v>-13631</v>
      </c>
      <c r="M45" s="58">
        <f t="shared" si="11"/>
        <v>-6326</v>
      </c>
      <c r="N45" s="57">
        <f t="shared" si="11"/>
        <v>-127</v>
      </c>
      <c r="O45" s="81">
        <f t="shared" si="11"/>
        <v>1207</v>
      </c>
      <c r="P45" s="74">
        <f t="shared" si="11"/>
        <v>73</v>
      </c>
      <c r="Q45" s="58">
        <f t="shared" si="11"/>
        <v>1153</v>
      </c>
      <c r="R45" s="59">
        <f t="shared" si="11"/>
        <v>-18804</v>
      </c>
    </row>
    <row r="46" spans="2:21" ht="27.75" customHeight="1" thickBot="1">
      <c r="B46" s="631" t="s">
        <v>7</v>
      </c>
      <c r="C46" s="632"/>
      <c r="D46" s="633"/>
      <c r="E46" s="35">
        <f>E45-E37</f>
        <v>0</v>
      </c>
      <c r="F46" s="37">
        <f t="shared" ref="F46:K46" si="12">F45-F37</f>
        <v>0</v>
      </c>
      <c r="G46" s="36">
        <f t="shared" si="12"/>
        <v>0</v>
      </c>
      <c r="H46" s="52">
        <f t="shared" si="12"/>
        <v>0</v>
      </c>
      <c r="I46" s="37">
        <f t="shared" si="12"/>
        <v>0</v>
      </c>
      <c r="J46" s="38">
        <f t="shared" si="12"/>
        <v>0</v>
      </c>
      <c r="K46" s="39">
        <f t="shared" si="12"/>
        <v>0</v>
      </c>
      <c r="L46" s="68">
        <f t="shared" ref="L46:R46" si="13">E46-E16</f>
        <v>-10631</v>
      </c>
      <c r="M46" s="69">
        <f t="shared" si="13"/>
        <v>0</v>
      </c>
      <c r="N46" s="54">
        <f t="shared" si="13"/>
        <v>0</v>
      </c>
      <c r="O46" s="82">
        <f t="shared" si="13"/>
        <v>0</v>
      </c>
      <c r="P46" s="75">
        <f t="shared" si="13"/>
        <v>0</v>
      </c>
      <c r="Q46" s="69">
        <f t="shared" si="13"/>
        <v>0</v>
      </c>
      <c r="R46" s="70">
        <f t="shared" si="13"/>
        <v>-10631</v>
      </c>
    </row>
    <row r="47" spans="2:21" ht="18" customHeight="1">
      <c r="B47" s="634"/>
      <c r="C47" s="634"/>
      <c r="D47" s="634"/>
      <c r="E47" s="634"/>
      <c r="F47" s="634"/>
      <c r="G47" s="634"/>
      <c r="H47" s="634"/>
      <c r="I47" s="634"/>
      <c r="J47" s="634"/>
      <c r="K47" s="634"/>
      <c r="L47" s="635"/>
      <c r="M47" s="635"/>
      <c r="N47" s="635"/>
      <c r="O47" s="635"/>
      <c r="P47" s="635"/>
      <c r="Q47" s="635"/>
      <c r="R47" s="635"/>
    </row>
    <row r="48" spans="2:21"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Q33:R33"/>
    <mergeCell ref="N35:Q35"/>
    <mergeCell ref="L35:L36"/>
    <mergeCell ref="L34:R34"/>
    <mergeCell ref="B47:R47"/>
    <mergeCell ref="C45:D45"/>
    <mergeCell ref="B46:D46"/>
    <mergeCell ref="R35:R36"/>
    <mergeCell ref="B37:D37"/>
    <mergeCell ref="B38:B45"/>
    <mergeCell ref="C38:D38"/>
    <mergeCell ref="C39:D39"/>
    <mergeCell ref="C40:D40"/>
    <mergeCell ref="C41:D41"/>
    <mergeCell ref="C42:D42"/>
    <mergeCell ref="C43:D43"/>
    <mergeCell ref="M35:M36"/>
    <mergeCell ref="F35:F36"/>
    <mergeCell ref="B31:D31"/>
    <mergeCell ref="B32:K32"/>
    <mergeCell ref="J33:K33"/>
    <mergeCell ref="C44:D44"/>
    <mergeCell ref="B34:D36"/>
    <mergeCell ref="E34:K34"/>
    <mergeCell ref="E35:E36"/>
    <mergeCell ref="G35:J35"/>
    <mergeCell ref="K35:K36"/>
    <mergeCell ref="B22:D22"/>
    <mergeCell ref="B23:B30"/>
    <mergeCell ref="C23:D23"/>
    <mergeCell ref="C24:D24"/>
    <mergeCell ref="C25:D25"/>
    <mergeCell ref="C26:D26"/>
    <mergeCell ref="C27:D27"/>
    <mergeCell ref="C28:D28"/>
    <mergeCell ref="C29:D29"/>
    <mergeCell ref="C30:D30"/>
    <mergeCell ref="B16:D16"/>
    <mergeCell ref="B17:K17"/>
    <mergeCell ref="Q18:R18"/>
    <mergeCell ref="B19:D21"/>
    <mergeCell ref="E19:K19"/>
    <mergeCell ref="L19:R19"/>
    <mergeCell ref="E20:E21"/>
    <mergeCell ref="G20:J20"/>
    <mergeCell ref="K20:K21"/>
    <mergeCell ref="L20:L21"/>
    <mergeCell ref="J18:K18"/>
    <mergeCell ref="N20:Q20"/>
    <mergeCell ref="R20:R21"/>
    <mergeCell ref="M20:M21"/>
    <mergeCell ref="F20:F21"/>
    <mergeCell ref="B7:D7"/>
    <mergeCell ref="B8:B15"/>
    <mergeCell ref="C8:D8"/>
    <mergeCell ref="C9:D9"/>
    <mergeCell ref="C10:D10"/>
    <mergeCell ref="C11:D11"/>
    <mergeCell ref="C12:D12"/>
    <mergeCell ref="C13:D13"/>
    <mergeCell ref="C14:D14"/>
    <mergeCell ref="C15:D15"/>
    <mergeCell ref="J3:K3"/>
    <mergeCell ref="Q3:R3"/>
    <mergeCell ref="B4:D6"/>
    <mergeCell ref="E4:K4"/>
    <mergeCell ref="L4:R4"/>
    <mergeCell ref="E5:E6"/>
    <mergeCell ref="G5:J5"/>
    <mergeCell ref="K5:K6"/>
    <mergeCell ref="L5:L6"/>
    <mergeCell ref="N5:Q5"/>
    <mergeCell ref="R5:R6"/>
    <mergeCell ref="F5:F6"/>
    <mergeCell ref="M5:M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359</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'19綾瀬市総括表'!D22</f>
        <v>1030</v>
      </c>
      <c r="F7" s="9">
        <f>'19綾瀬市総括表'!D19</f>
        <v>715</v>
      </c>
      <c r="G7" s="281">
        <f>'19綾瀬市総括表'!D16</f>
        <v>84</v>
      </c>
      <c r="H7" s="280">
        <f>'19綾瀬市総括表'!D17</f>
        <v>250</v>
      </c>
      <c r="I7" s="10">
        <f>'19綾瀬市総括表'!D18</f>
        <v>246</v>
      </c>
      <c r="J7" s="11">
        <f>G7+H7+I7</f>
        <v>580</v>
      </c>
      <c r="K7" s="12">
        <f>'19綾瀬市総括表'!D23</f>
        <v>2325</v>
      </c>
      <c r="L7" s="8">
        <f>'19綾瀬市総括表'!$E$22</f>
        <v>990</v>
      </c>
      <c r="M7" s="9">
        <f>'19綾瀬市総括表'!$E$19</f>
        <v>708</v>
      </c>
      <c r="N7" s="281">
        <f>'19綾瀬市総括表'!$E$16</f>
        <v>87</v>
      </c>
      <c r="O7" s="280">
        <f>'19綾瀬市総括表'!$E$17</f>
        <v>252</v>
      </c>
      <c r="P7" s="10">
        <f>'19綾瀬市総括表'!$E$18</f>
        <v>246</v>
      </c>
      <c r="Q7" s="11">
        <f>N7+O7+P7</f>
        <v>585</v>
      </c>
      <c r="R7" s="12">
        <f>'19綾瀬市総括表'!$E$23</f>
        <v>2283</v>
      </c>
      <c r="U7" s="41"/>
    </row>
    <row r="8" spans="1:23" ht="27" customHeight="1">
      <c r="B8" s="641" t="s">
        <v>14</v>
      </c>
      <c r="C8" s="645" t="s">
        <v>11</v>
      </c>
      <c r="D8" s="646"/>
      <c r="E8" s="13">
        <f>'19綾瀬市 (2)'!$C$12</f>
        <v>541</v>
      </c>
      <c r="F8" s="14">
        <f>'19綾瀬市 (2)'!$D$12</f>
        <v>637</v>
      </c>
      <c r="G8" s="15">
        <f>'19綾瀬市 (2)'!$E$12</f>
        <v>96</v>
      </c>
      <c r="H8" s="49">
        <f>'19綾瀬市 (2)'!$F$12</f>
        <v>165</v>
      </c>
      <c r="I8" s="16">
        <f>'19綾瀬市 (2)'!$G$12</f>
        <v>188</v>
      </c>
      <c r="J8" s="17">
        <f>G8+H8+I8</f>
        <v>449</v>
      </c>
      <c r="K8" s="18">
        <f>'19綾瀬市 (2)'!$H$12</f>
        <v>1627</v>
      </c>
      <c r="L8" s="13">
        <f>'19綾瀬市 (2)'!$I$12</f>
        <v>541</v>
      </c>
      <c r="M8" s="14">
        <f>'19綾瀬市 (2)'!$J$12</f>
        <v>637</v>
      </c>
      <c r="N8" s="15">
        <f>'19綾瀬市 (2)'!$K$12</f>
        <v>96</v>
      </c>
      <c r="O8" s="49">
        <f>'19綾瀬市 (2)'!$L$12</f>
        <v>165</v>
      </c>
      <c r="P8" s="16">
        <f>'19綾瀬市 (2)'!$M$12</f>
        <v>188</v>
      </c>
      <c r="Q8" s="17">
        <f>N8+O8+P8</f>
        <v>449</v>
      </c>
      <c r="R8" s="18">
        <f>'19綾瀬市 (2)'!$N$12</f>
        <v>1627</v>
      </c>
    </row>
    <row r="9" spans="1:23" ht="27" customHeight="1">
      <c r="B9" s="642"/>
      <c r="C9" s="647" t="s">
        <v>16</v>
      </c>
      <c r="D9" s="648"/>
      <c r="E9" s="19">
        <f>'19綾瀬市 (2)'!$C$13</f>
        <v>1105</v>
      </c>
      <c r="F9" s="20"/>
      <c r="G9" s="21"/>
      <c r="H9" s="50"/>
      <c r="I9" s="22"/>
      <c r="J9" s="20"/>
      <c r="K9" s="23">
        <f>'19綾瀬市 (2)'!$H$13</f>
        <v>1105</v>
      </c>
      <c r="L9" s="19">
        <f>'19綾瀬市 (2)'!$I$13</f>
        <v>1105</v>
      </c>
      <c r="M9" s="20"/>
      <c r="N9" s="21"/>
      <c r="O9" s="50"/>
      <c r="P9" s="22"/>
      <c r="Q9" s="20"/>
      <c r="R9" s="23">
        <f>'19綾瀬市 (2)'!$N$13</f>
        <v>1105</v>
      </c>
    </row>
    <row r="10" spans="1:23" ht="27" customHeight="1">
      <c r="B10" s="643"/>
      <c r="C10" s="647" t="s">
        <v>12</v>
      </c>
      <c r="D10" s="649"/>
      <c r="E10" s="24"/>
      <c r="F10" s="25">
        <f>'19綾瀬市 (2)'!$D$22</f>
        <v>0</v>
      </c>
      <c r="G10" s="26">
        <f>'19綾瀬市 (2)'!$E$22</f>
        <v>9</v>
      </c>
      <c r="H10" s="45">
        <f>'19綾瀬市 (2)'!$F$22</f>
        <v>24</v>
      </c>
      <c r="I10" s="27">
        <f>'19綾瀬市 (2)'!$G$22</f>
        <v>24</v>
      </c>
      <c r="J10" s="28">
        <f>G10+H10+I10</f>
        <v>57</v>
      </c>
      <c r="K10" s="23">
        <f>'19綾瀬市 (2)'!$H$22</f>
        <v>57</v>
      </c>
      <c r="L10" s="24"/>
      <c r="M10" s="25">
        <f>'19綾瀬市 (2)'!$J$22</f>
        <v>0</v>
      </c>
      <c r="N10" s="26">
        <f>'19綾瀬市 (2)'!$K$22</f>
        <v>9</v>
      </c>
      <c r="O10" s="45">
        <f>'19綾瀬市 (2)'!$L$22</f>
        <v>24</v>
      </c>
      <c r="P10" s="27">
        <f>'19綾瀬市 (2)'!$M$22</f>
        <v>24</v>
      </c>
      <c r="Q10" s="28">
        <f>N10+O10+P10</f>
        <v>57</v>
      </c>
      <c r="R10" s="23">
        <f>'19綾瀬市 (2)'!$N$22</f>
        <v>57</v>
      </c>
    </row>
    <row r="11" spans="1:23" ht="27" customHeight="1">
      <c r="B11" s="643"/>
      <c r="C11" s="647" t="s">
        <v>13</v>
      </c>
      <c r="D11" s="648"/>
      <c r="E11" s="29"/>
      <c r="F11" s="25">
        <f>'19綾瀬市 (2)'!$D$23</f>
        <v>0</v>
      </c>
      <c r="G11" s="26">
        <f>'19綾瀬市 (2)'!$E$23</f>
        <v>0</v>
      </c>
      <c r="H11" s="45">
        <f>'19綾瀬市 (2)'!$F$23</f>
        <v>0</v>
      </c>
      <c r="I11" s="27">
        <f>'19綾瀬市 (2)'!$G$23</f>
        <v>0</v>
      </c>
      <c r="J11" s="28">
        <f>G11+H11+I11</f>
        <v>0</v>
      </c>
      <c r="K11" s="23">
        <f>'19綾瀬市 (2)'!$H$23</f>
        <v>0</v>
      </c>
      <c r="L11" s="29"/>
      <c r="M11" s="25">
        <f>'19綾瀬市 (2)'!$J$23</f>
        <v>0</v>
      </c>
      <c r="N11" s="26">
        <f>'19綾瀬市 (2)'!$K$23</f>
        <v>0</v>
      </c>
      <c r="O11" s="45">
        <f>'19綾瀬市 (2)'!$L$23</f>
        <v>0</v>
      </c>
      <c r="P11" s="27">
        <f>'19綾瀬市 (2)'!$M$23</f>
        <v>0</v>
      </c>
      <c r="Q11" s="28">
        <f>N11+O11+P11</f>
        <v>0</v>
      </c>
      <c r="R11" s="23">
        <f>'19綾瀬市 (2)'!$N$23</f>
        <v>0</v>
      </c>
    </row>
    <row r="12" spans="1:23" ht="27" customHeight="1">
      <c r="B12" s="643"/>
      <c r="C12" s="647" t="s">
        <v>17</v>
      </c>
      <c r="D12" s="648"/>
      <c r="E12" s="29"/>
      <c r="F12" s="25">
        <f>'19綾瀬市 (2)'!$D$24</f>
        <v>40</v>
      </c>
      <c r="G12" s="21"/>
      <c r="H12" s="50"/>
      <c r="I12" s="22"/>
      <c r="J12" s="30"/>
      <c r="K12" s="23">
        <f>'19綾瀬市 (2)'!$H$24</f>
        <v>40</v>
      </c>
      <c r="L12" s="29"/>
      <c r="M12" s="25">
        <f>'19綾瀬市 (2)'!$J$24</f>
        <v>40</v>
      </c>
      <c r="N12" s="21"/>
      <c r="O12" s="50"/>
      <c r="P12" s="22"/>
      <c r="Q12" s="30"/>
      <c r="R12" s="23">
        <f>'19綾瀬市 (2)'!$N$24</f>
        <v>40</v>
      </c>
    </row>
    <row r="13" spans="1:23" ht="27" customHeight="1">
      <c r="B13" s="643"/>
      <c r="C13" s="647" t="s">
        <v>18</v>
      </c>
      <c r="D13" s="650"/>
      <c r="E13" s="29"/>
      <c r="F13" s="25">
        <f>'19綾瀬市 (2)'!$D$25</f>
        <v>0</v>
      </c>
      <c r="G13" s="26">
        <f>'19綾瀬市 (2)'!$E$25</f>
        <v>0</v>
      </c>
      <c r="H13" s="45">
        <f>'19綾瀬市 (2)'!$F$25</f>
        <v>18</v>
      </c>
      <c r="I13" s="27">
        <f>'19綾瀬市 (2)'!$G$25</f>
        <v>18</v>
      </c>
      <c r="J13" s="28">
        <f>G13+H13+I13</f>
        <v>36</v>
      </c>
      <c r="K13" s="23">
        <f>'19綾瀬市 (2)'!$H$25</f>
        <v>36</v>
      </c>
      <c r="L13" s="29"/>
      <c r="M13" s="25">
        <f>'19綾瀬市 (2)'!$J$25</f>
        <v>0</v>
      </c>
      <c r="N13" s="26">
        <f>'19綾瀬市 (2)'!$K$25</f>
        <v>0</v>
      </c>
      <c r="O13" s="45">
        <f>'19綾瀬市 (2)'!$L$25</f>
        <v>18</v>
      </c>
      <c r="P13" s="27">
        <f>'19綾瀬市 (2)'!$M$25</f>
        <v>18</v>
      </c>
      <c r="Q13" s="28">
        <f>N13+O13+P13</f>
        <v>36</v>
      </c>
      <c r="R13" s="23">
        <f>'19綾瀬市 (2)'!$N$25</f>
        <v>36</v>
      </c>
    </row>
    <row r="14" spans="1:23" ht="27" customHeight="1">
      <c r="B14" s="643"/>
      <c r="C14" s="647" t="s">
        <v>19</v>
      </c>
      <c r="D14" s="648"/>
      <c r="E14" s="29"/>
      <c r="F14" s="20"/>
      <c r="G14" s="26">
        <f>'19綾瀬市 (2)'!$E$26</f>
        <v>0</v>
      </c>
      <c r="H14" s="45">
        <f>'19綾瀬市 (2)'!$F$26</f>
        <v>20</v>
      </c>
      <c r="I14" s="27">
        <f>'19綾瀬市 (2)'!$G$26</f>
        <v>35</v>
      </c>
      <c r="J14" s="28">
        <f>G14+H14+I14</f>
        <v>55</v>
      </c>
      <c r="K14" s="23">
        <f>'19綾瀬市 (2)'!$H$26</f>
        <v>55</v>
      </c>
      <c r="L14" s="29"/>
      <c r="M14" s="20"/>
      <c r="N14" s="26">
        <f>'19綾瀬市 (2)'!$K$26</f>
        <v>0</v>
      </c>
      <c r="O14" s="45">
        <f>'19綾瀬市 (2)'!$L$26</f>
        <v>20</v>
      </c>
      <c r="P14" s="27">
        <f>'19綾瀬市 (2)'!$M$26</f>
        <v>35</v>
      </c>
      <c r="Q14" s="28">
        <f>N14+O14+P14</f>
        <v>55</v>
      </c>
      <c r="R14" s="23">
        <f>'19綾瀬市 (2)'!$N$26</f>
        <v>55</v>
      </c>
    </row>
    <row r="15" spans="1:23" ht="27" customHeight="1" thickBot="1">
      <c r="B15" s="644"/>
      <c r="C15" s="630" t="s">
        <v>6</v>
      </c>
      <c r="D15" s="630"/>
      <c r="E15" s="19">
        <f>'19綾瀬市 (2)'!$C$27</f>
        <v>1646</v>
      </c>
      <c r="F15" s="31">
        <f>'19綾瀬市 (2)'!$D$27</f>
        <v>677</v>
      </c>
      <c r="G15" s="32">
        <f>'19綾瀬市 (2)'!$E$27</f>
        <v>105</v>
      </c>
      <c r="H15" s="51">
        <f>'19綾瀬市 (2)'!$F$27</f>
        <v>227</v>
      </c>
      <c r="I15" s="33">
        <f>'19綾瀬市 (2)'!$G$27</f>
        <v>265</v>
      </c>
      <c r="J15" s="31">
        <f>G15+H15+I15</f>
        <v>597</v>
      </c>
      <c r="K15" s="34">
        <f>'19綾瀬市 (2)'!$H$27</f>
        <v>2920</v>
      </c>
      <c r="L15" s="19">
        <f>'19綾瀬市 (2)'!$I$27</f>
        <v>1646</v>
      </c>
      <c r="M15" s="31">
        <f>'19綾瀬市 (2)'!$J$27</f>
        <v>677</v>
      </c>
      <c r="N15" s="32">
        <f>'19綾瀬市 (2)'!$K$27</f>
        <v>105</v>
      </c>
      <c r="O15" s="51">
        <f>'19綾瀬市 (2)'!$L$27</f>
        <v>227</v>
      </c>
      <c r="P15" s="33">
        <f>'19綾瀬市 (2)'!$M$27</f>
        <v>265</v>
      </c>
      <c r="Q15" s="31">
        <f>N15+O15+P15</f>
        <v>597</v>
      </c>
      <c r="R15" s="34">
        <f>'19綾瀬市 (2)'!$N$27</f>
        <v>2920</v>
      </c>
    </row>
    <row r="16" spans="1:23" ht="27" customHeight="1" thickBot="1">
      <c r="B16" s="631" t="s">
        <v>7</v>
      </c>
      <c r="C16" s="632"/>
      <c r="D16" s="633"/>
      <c r="E16" s="35">
        <f>E15-E7</f>
        <v>616</v>
      </c>
      <c r="F16" s="37">
        <f t="shared" ref="F16:K16" si="0">F15-F7</f>
        <v>-38</v>
      </c>
      <c r="G16" s="36">
        <f t="shared" si="0"/>
        <v>21</v>
      </c>
      <c r="H16" s="52">
        <f t="shared" si="0"/>
        <v>-23</v>
      </c>
      <c r="I16" s="37">
        <f t="shared" si="0"/>
        <v>19</v>
      </c>
      <c r="J16" s="38">
        <f t="shared" si="0"/>
        <v>17</v>
      </c>
      <c r="K16" s="39">
        <f t="shared" si="0"/>
        <v>595</v>
      </c>
      <c r="L16" s="35">
        <f>L15-L7</f>
        <v>656</v>
      </c>
      <c r="M16" s="37">
        <f>M15-M7</f>
        <v>-31</v>
      </c>
      <c r="N16" s="36">
        <f t="shared" ref="N16:R16" si="1">N15-N7</f>
        <v>18</v>
      </c>
      <c r="O16" s="52">
        <f t="shared" si="1"/>
        <v>-25</v>
      </c>
      <c r="P16" s="37">
        <f t="shared" si="1"/>
        <v>19</v>
      </c>
      <c r="Q16" s="38">
        <f t="shared" si="1"/>
        <v>12</v>
      </c>
      <c r="R16" s="39">
        <f t="shared" si="1"/>
        <v>637</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'19綾瀬市総括表'!$F$22</f>
        <v>954</v>
      </c>
      <c r="F22" s="9">
        <f>'19綾瀬市総括表'!$F$19</f>
        <v>691</v>
      </c>
      <c r="G22" s="281">
        <f>'19綾瀬市総括表'!$F$16</f>
        <v>89</v>
      </c>
      <c r="H22" s="280">
        <f>'19綾瀬市総括表'!$F$17</f>
        <v>253</v>
      </c>
      <c r="I22" s="10">
        <f>'19綾瀬市総括表'!$F$18</f>
        <v>247</v>
      </c>
      <c r="J22" s="11">
        <f>G22+H22+I22</f>
        <v>589</v>
      </c>
      <c r="K22" s="12">
        <f>'19綾瀬市総括表'!$F$23</f>
        <v>2234</v>
      </c>
      <c r="L22" s="8">
        <f>'19綾瀬市総括表'!$G$22</f>
        <v>921</v>
      </c>
      <c r="M22" s="9">
        <f>'19綾瀬市総括表'!$G$19</f>
        <v>658</v>
      </c>
      <c r="N22" s="281">
        <f>'19綾瀬市総括表'!$G$16</f>
        <v>89</v>
      </c>
      <c r="O22" s="280">
        <f>'19綾瀬市総括表'!$G$17</f>
        <v>255</v>
      </c>
      <c r="P22" s="10">
        <f>'19綾瀬市総括表'!$G$18</f>
        <v>247</v>
      </c>
      <c r="Q22" s="11">
        <f>N22+O22+P22</f>
        <v>591</v>
      </c>
      <c r="R22" s="12">
        <f>'19綾瀬市総括表'!$G$23</f>
        <v>2170</v>
      </c>
    </row>
    <row r="23" spans="2:23" ht="27.75" customHeight="1">
      <c r="B23" s="641" t="s">
        <v>14</v>
      </c>
      <c r="C23" s="645" t="s">
        <v>11</v>
      </c>
      <c r="D23" s="646"/>
      <c r="E23" s="13">
        <f>'19綾瀬市 (2)'!$O$12</f>
        <v>541</v>
      </c>
      <c r="F23" s="14">
        <f>'19綾瀬市 (2)'!$P$12</f>
        <v>637</v>
      </c>
      <c r="G23" s="15">
        <f>'19綾瀬市 (2)'!$Q$12</f>
        <v>86</v>
      </c>
      <c r="H23" s="49">
        <f>'19綾瀬市 (2)'!$R$12</f>
        <v>175</v>
      </c>
      <c r="I23" s="16">
        <f>'19綾瀬市 (2)'!$S$12</f>
        <v>188</v>
      </c>
      <c r="J23" s="17">
        <f>G23+H23+I23</f>
        <v>449</v>
      </c>
      <c r="K23" s="18">
        <f>'19綾瀬市 (2)'!$T$12</f>
        <v>1627</v>
      </c>
      <c r="L23" s="13">
        <f>'19綾瀬市 (2)'!$U$12</f>
        <v>541</v>
      </c>
      <c r="M23" s="14">
        <f>'19綾瀬市 (2)'!$V$12</f>
        <v>637</v>
      </c>
      <c r="N23" s="15">
        <f>'19綾瀬市 (2)'!$W$12</f>
        <v>83</v>
      </c>
      <c r="O23" s="49">
        <f>'19綾瀬市 (2)'!$X$12</f>
        <v>178</v>
      </c>
      <c r="P23" s="16">
        <f>'19綾瀬市 (2)'!$Y$12</f>
        <v>188</v>
      </c>
      <c r="Q23" s="17">
        <f>N23+O23+P23</f>
        <v>449</v>
      </c>
      <c r="R23" s="18">
        <f>'19綾瀬市 (2)'!$Z$12</f>
        <v>1627</v>
      </c>
    </row>
    <row r="24" spans="2:23" ht="27.75" customHeight="1">
      <c r="B24" s="642"/>
      <c r="C24" s="647" t="s">
        <v>16</v>
      </c>
      <c r="D24" s="648"/>
      <c r="E24" s="19">
        <f>'19綾瀬市 (2)'!$O$13</f>
        <v>1105</v>
      </c>
      <c r="F24" s="20"/>
      <c r="G24" s="21"/>
      <c r="H24" s="50"/>
      <c r="I24" s="22"/>
      <c r="J24" s="20"/>
      <c r="K24" s="23">
        <f>'19綾瀬市 (2)'!$T$13</f>
        <v>1105</v>
      </c>
      <c r="L24" s="19">
        <f>'19綾瀬市 (2)'!$U$13</f>
        <v>1105</v>
      </c>
      <c r="M24" s="20"/>
      <c r="N24" s="21"/>
      <c r="O24" s="50"/>
      <c r="P24" s="22"/>
      <c r="Q24" s="20"/>
      <c r="R24" s="23">
        <f>'19綾瀬市 (2)'!$Z$13</f>
        <v>1105</v>
      </c>
    </row>
    <row r="25" spans="2:23" ht="27.75" customHeight="1">
      <c r="B25" s="643"/>
      <c r="C25" s="647" t="s">
        <v>12</v>
      </c>
      <c r="D25" s="649"/>
      <c r="E25" s="24"/>
      <c r="F25" s="25">
        <f>'19綾瀬市 (2)'!$P$22</f>
        <v>0</v>
      </c>
      <c r="G25" s="26">
        <f>'19綾瀬市 (2)'!$Q$22</f>
        <v>9</v>
      </c>
      <c r="H25" s="45">
        <f>'19綾瀬市 (2)'!$R$22</f>
        <v>24</v>
      </c>
      <c r="I25" s="27">
        <f>'19綾瀬市 (2)'!$S$22</f>
        <v>24</v>
      </c>
      <c r="J25" s="28">
        <f>G25+H25+I25</f>
        <v>57</v>
      </c>
      <c r="K25" s="23">
        <f>'19綾瀬市 (2)'!$T$22</f>
        <v>57</v>
      </c>
      <c r="L25" s="24"/>
      <c r="M25" s="25">
        <f>'19綾瀬市 (2)'!$V$22</f>
        <v>0</v>
      </c>
      <c r="N25" s="26">
        <f>'19綾瀬市 (2)'!$W$22</f>
        <v>9</v>
      </c>
      <c r="O25" s="45">
        <f>'19綾瀬市 (2)'!$X$22</f>
        <v>24</v>
      </c>
      <c r="P25" s="27">
        <f>'19綾瀬市 (2)'!$Y$22</f>
        <v>24</v>
      </c>
      <c r="Q25" s="28">
        <f>N25+O25+P25</f>
        <v>57</v>
      </c>
      <c r="R25" s="23">
        <f>'19綾瀬市 (2)'!$Z$22</f>
        <v>57</v>
      </c>
    </row>
    <row r="26" spans="2:23" ht="27.75" customHeight="1">
      <c r="B26" s="643"/>
      <c r="C26" s="647" t="s">
        <v>13</v>
      </c>
      <c r="D26" s="648"/>
      <c r="E26" s="29"/>
      <c r="F26" s="25">
        <f>'19綾瀬市 (2)'!$P$23</f>
        <v>0</v>
      </c>
      <c r="G26" s="26">
        <f>'19綾瀬市 (2)'!$Q$23</f>
        <v>0</v>
      </c>
      <c r="H26" s="45">
        <f>'19綾瀬市 (2)'!$R$23</f>
        <v>0</v>
      </c>
      <c r="I26" s="27">
        <f>'19綾瀬市 (2)'!$S$23</f>
        <v>0</v>
      </c>
      <c r="J26" s="28">
        <f>G26+H26+I26</f>
        <v>0</v>
      </c>
      <c r="K26" s="23">
        <f>'19綾瀬市 (2)'!$T$23</f>
        <v>0</v>
      </c>
      <c r="L26" s="29"/>
      <c r="M26" s="25">
        <f>'19綾瀬市 (2)'!$V$23</f>
        <v>0</v>
      </c>
      <c r="N26" s="26">
        <f>'19綾瀬市 (2)'!$W$23</f>
        <v>0</v>
      </c>
      <c r="O26" s="45">
        <f>'19綾瀬市 (2)'!$X$23</f>
        <v>0</v>
      </c>
      <c r="P26" s="27">
        <f>'19綾瀬市 (2)'!$Y$23</f>
        <v>0</v>
      </c>
      <c r="Q26" s="28">
        <f>N26+O26+P26</f>
        <v>0</v>
      </c>
      <c r="R26" s="23">
        <f>'19綾瀬市 (2)'!$Z$23</f>
        <v>0</v>
      </c>
    </row>
    <row r="27" spans="2:23" ht="27.75" customHeight="1">
      <c r="B27" s="643"/>
      <c r="C27" s="647" t="s">
        <v>17</v>
      </c>
      <c r="D27" s="648"/>
      <c r="E27" s="29"/>
      <c r="F27" s="25">
        <f>'19綾瀬市 (2)'!$P$24</f>
        <v>40</v>
      </c>
      <c r="G27" s="21"/>
      <c r="H27" s="50"/>
      <c r="I27" s="22"/>
      <c r="J27" s="30"/>
      <c r="K27" s="23">
        <f>'19綾瀬市 (2)'!$T$24</f>
        <v>40</v>
      </c>
      <c r="L27" s="29"/>
      <c r="M27" s="25">
        <f>'19綾瀬市 (2)'!$V$24</f>
        <v>40</v>
      </c>
      <c r="N27" s="21"/>
      <c r="O27" s="50"/>
      <c r="P27" s="22"/>
      <c r="Q27" s="30"/>
      <c r="R27" s="23">
        <f>'19綾瀬市 (2)'!$Z$24</f>
        <v>40</v>
      </c>
    </row>
    <row r="28" spans="2:23" ht="27.75" customHeight="1">
      <c r="B28" s="643"/>
      <c r="C28" s="647" t="s">
        <v>18</v>
      </c>
      <c r="D28" s="650"/>
      <c r="E28" s="29"/>
      <c r="F28" s="25">
        <f>'19綾瀬市 (2)'!$P$25</f>
        <v>0</v>
      </c>
      <c r="G28" s="26">
        <f>'19綾瀬市 (2)'!$Q$25</f>
        <v>0</v>
      </c>
      <c r="H28" s="45">
        <f>'19綾瀬市 (2)'!$R$25</f>
        <v>22</v>
      </c>
      <c r="I28" s="27">
        <f>'19綾瀬市 (2)'!$S$25</f>
        <v>14</v>
      </c>
      <c r="J28" s="28">
        <f>G28+H28+I28</f>
        <v>36</v>
      </c>
      <c r="K28" s="23">
        <f>'19綾瀬市 (2)'!$T$25</f>
        <v>36</v>
      </c>
      <c r="L28" s="29"/>
      <c r="M28" s="25">
        <f>'19綾瀬市 (2)'!$V$25</f>
        <v>0</v>
      </c>
      <c r="N28" s="26">
        <f>'19綾瀬市 (2)'!$W$25</f>
        <v>0</v>
      </c>
      <c r="O28" s="45">
        <f>'19綾瀬市 (2)'!$X$25</f>
        <v>24</v>
      </c>
      <c r="P28" s="27">
        <f>'19綾瀬市 (2)'!$Y$25</f>
        <v>12</v>
      </c>
      <c r="Q28" s="28">
        <f>N28+O28+P28</f>
        <v>36</v>
      </c>
      <c r="R28" s="23">
        <f>'19綾瀬市 (2)'!$Z$25</f>
        <v>36</v>
      </c>
    </row>
    <row r="29" spans="2:23" ht="27.75" customHeight="1">
      <c r="B29" s="643"/>
      <c r="C29" s="647" t="s">
        <v>19</v>
      </c>
      <c r="D29" s="648"/>
      <c r="E29" s="29"/>
      <c r="F29" s="20"/>
      <c r="G29" s="26">
        <f>'19綾瀬市 (2)'!$Q$26</f>
        <v>0</v>
      </c>
      <c r="H29" s="45">
        <f>'19綾瀬市 (2)'!$R$26</f>
        <v>20</v>
      </c>
      <c r="I29" s="27">
        <f>'19綾瀬市 (2)'!$S$26</f>
        <v>35</v>
      </c>
      <c r="J29" s="28">
        <f>G29+H29+I29</f>
        <v>55</v>
      </c>
      <c r="K29" s="23">
        <f>'19綾瀬市 (2)'!$T$26</f>
        <v>55</v>
      </c>
      <c r="L29" s="29"/>
      <c r="M29" s="20"/>
      <c r="N29" s="26">
        <f>'19綾瀬市 (2)'!$W$26</f>
        <v>0</v>
      </c>
      <c r="O29" s="45">
        <f>'19綾瀬市 (2)'!$X$26</f>
        <v>30</v>
      </c>
      <c r="P29" s="27">
        <f>'19綾瀬市 (2)'!$Y$26</f>
        <v>25</v>
      </c>
      <c r="Q29" s="28">
        <f>N29+O29+P29</f>
        <v>55</v>
      </c>
      <c r="R29" s="23">
        <f>'19綾瀬市 (2)'!$Z$26</f>
        <v>55</v>
      </c>
    </row>
    <row r="30" spans="2:23" ht="27.75" customHeight="1" thickBot="1">
      <c r="B30" s="644"/>
      <c r="C30" s="630" t="s">
        <v>6</v>
      </c>
      <c r="D30" s="630"/>
      <c r="E30" s="19">
        <f>'19綾瀬市 (2)'!$O$27</f>
        <v>1646</v>
      </c>
      <c r="F30" s="31">
        <f>'19綾瀬市 (2)'!$P$27</f>
        <v>677</v>
      </c>
      <c r="G30" s="32">
        <f>'19綾瀬市 (2)'!$Q$27</f>
        <v>95</v>
      </c>
      <c r="H30" s="51">
        <f>'19綾瀬市 (2)'!$R$27</f>
        <v>241</v>
      </c>
      <c r="I30" s="33">
        <f>'19綾瀬市 (2)'!$S$27</f>
        <v>261</v>
      </c>
      <c r="J30" s="31">
        <f>G30+H30+I30</f>
        <v>597</v>
      </c>
      <c r="K30" s="34">
        <f>'19綾瀬市 (2)'!$T$27</f>
        <v>2920</v>
      </c>
      <c r="L30" s="19">
        <f>'19綾瀬市 (2)'!$U$27</f>
        <v>1646</v>
      </c>
      <c r="M30" s="31">
        <f>'19綾瀬市 (2)'!$V$27</f>
        <v>677</v>
      </c>
      <c r="N30" s="32">
        <f>'19綾瀬市 (2)'!$W$27</f>
        <v>92</v>
      </c>
      <c r="O30" s="51">
        <f>'19綾瀬市 (2)'!$X$27</f>
        <v>256</v>
      </c>
      <c r="P30" s="33">
        <f>'19綾瀬市 (2)'!$Y$27</f>
        <v>249</v>
      </c>
      <c r="Q30" s="31">
        <f>N30+O30+P30</f>
        <v>597</v>
      </c>
      <c r="R30" s="34">
        <f>'19綾瀬市 (2)'!$Z$27</f>
        <v>2920</v>
      </c>
    </row>
    <row r="31" spans="2:23" ht="27.75" customHeight="1" thickBot="1">
      <c r="B31" s="631" t="s">
        <v>7</v>
      </c>
      <c r="C31" s="632"/>
      <c r="D31" s="633"/>
      <c r="E31" s="35">
        <f>E30-E22</f>
        <v>692</v>
      </c>
      <c r="F31" s="37">
        <f t="shared" ref="F31:K31" si="2">F30-F22</f>
        <v>-14</v>
      </c>
      <c r="G31" s="36">
        <f t="shared" si="2"/>
        <v>6</v>
      </c>
      <c r="H31" s="52">
        <f t="shared" si="2"/>
        <v>-12</v>
      </c>
      <c r="I31" s="37">
        <f t="shared" si="2"/>
        <v>14</v>
      </c>
      <c r="J31" s="38">
        <f t="shared" si="2"/>
        <v>8</v>
      </c>
      <c r="K31" s="39">
        <f t="shared" si="2"/>
        <v>686</v>
      </c>
      <c r="L31" s="35">
        <f>L30-L22</f>
        <v>725</v>
      </c>
      <c r="M31" s="37">
        <f t="shared" ref="M31:R31" si="3">M30-M22</f>
        <v>19</v>
      </c>
      <c r="N31" s="36">
        <f t="shared" si="3"/>
        <v>3</v>
      </c>
      <c r="O31" s="52">
        <f t="shared" si="3"/>
        <v>1</v>
      </c>
      <c r="P31" s="37">
        <f t="shared" si="3"/>
        <v>2</v>
      </c>
      <c r="Q31" s="38">
        <f t="shared" si="3"/>
        <v>6</v>
      </c>
      <c r="R31" s="39">
        <f t="shared" si="3"/>
        <v>750</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'19綾瀬市総括表'!$H$22</f>
        <v>892</v>
      </c>
      <c r="F37" s="9">
        <f>'19綾瀬市総括表'!$H$19</f>
        <v>635</v>
      </c>
      <c r="G37" s="281">
        <f>'19綾瀬市総括表'!$H$16</f>
        <v>89</v>
      </c>
      <c r="H37" s="280">
        <f>'19綾瀬市総括表'!$H$17</f>
        <v>256</v>
      </c>
      <c r="I37" s="10">
        <f>'19綾瀬市総括表'!$H$18</f>
        <v>248</v>
      </c>
      <c r="J37" s="11">
        <f>G37+H37+I37</f>
        <v>593</v>
      </c>
      <c r="K37" s="12">
        <f>'19綾瀬市総括表'!$H$23</f>
        <v>2120</v>
      </c>
      <c r="L37" s="60">
        <f>E37-E7</f>
        <v>-138</v>
      </c>
      <c r="M37" s="53">
        <f t="shared" ref="M37:R37" si="4">F37-F7</f>
        <v>-80</v>
      </c>
      <c r="N37" s="71">
        <f t="shared" si="4"/>
        <v>5</v>
      </c>
      <c r="O37" s="78">
        <f t="shared" si="4"/>
        <v>6</v>
      </c>
      <c r="P37" s="77">
        <f t="shared" si="4"/>
        <v>2</v>
      </c>
      <c r="Q37" s="53">
        <f t="shared" si="4"/>
        <v>13</v>
      </c>
      <c r="R37" s="61">
        <f t="shared" si="4"/>
        <v>-205</v>
      </c>
    </row>
    <row r="38" spans="2:23" ht="27.75" customHeight="1">
      <c r="B38" s="641" t="s">
        <v>14</v>
      </c>
      <c r="C38" s="645" t="s">
        <v>11</v>
      </c>
      <c r="D38" s="646"/>
      <c r="E38" s="13">
        <f>'19綾瀬市 (2)'!$AA$12</f>
        <v>541</v>
      </c>
      <c r="F38" s="14">
        <f>'19綾瀬市 (2)'!$AB$12</f>
        <v>637</v>
      </c>
      <c r="G38" s="15">
        <f>'19綾瀬市 (2)'!$AC$12</f>
        <v>83</v>
      </c>
      <c r="H38" s="49">
        <f>'19綾瀬市 (2)'!$AD$12</f>
        <v>178</v>
      </c>
      <c r="I38" s="16">
        <f>'19綾瀬市 (2)'!$AE$12</f>
        <v>188</v>
      </c>
      <c r="J38" s="17">
        <f>G38+H38+I38</f>
        <v>449</v>
      </c>
      <c r="K38" s="18">
        <f>'19綾瀬市 (2)'!$AF$12</f>
        <v>1627</v>
      </c>
      <c r="L38" s="63">
        <f t="shared" ref="L38:R46" si="5">E38-E8</f>
        <v>0</v>
      </c>
      <c r="M38" s="62">
        <f t="shared" si="5"/>
        <v>0</v>
      </c>
      <c r="N38" s="76">
        <f t="shared" si="5"/>
        <v>-13</v>
      </c>
      <c r="O38" s="79">
        <f t="shared" si="5"/>
        <v>13</v>
      </c>
      <c r="P38" s="72">
        <f t="shared" si="5"/>
        <v>0</v>
      </c>
      <c r="Q38" s="62">
        <f t="shared" si="5"/>
        <v>0</v>
      </c>
      <c r="R38" s="64">
        <f t="shared" si="5"/>
        <v>0</v>
      </c>
    </row>
    <row r="39" spans="2:23" ht="27.75" customHeight="1">
      <c r="B39" s="642"/>
      <c r="C39" s="647" t="s">
        <v>16</v>
      </c>
      <c r="D39" s="648"/>
      <c r="E39" s="19">
        <f>'19綾瀬市 (2)'!$AA$13</f>
        <v>1105</v>
      </c>
      <c r="F39" s="20"/>
      <c r="G39" s="21"/>
      <c r="H39" s="50"/>
      <c r="I39" s="22"/>
      <c r="J39" s="20"/>
      <c r="K39" s="23">
        <f>'19綾瀬市 (2)'!$AF$13</f>
        <v>1105</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'19綾瀬市 (2)'!$AB$22</f>
        <v>0</v>
      </c>
      <c r="G40" s="26">
        <f>'19綾瀬市 (2)'!$AC$22</f>
        <v>9</v>
      </c>
      <c r="H40" s="45">
        <f>'19綾瀬市 (2)'!$AD$22</f>
        <v>24</v>
      </c>
      <c r="I40" s="27">
        <f>'19綾瀬市 (2)'!$AE$22</f>
        <v>24</v>
      </c>
      <c r="J40" s="28">
        <f>G40+H40+I40</f>
        <v>57</v>
      </c>
      <c r="K40" s="23">
        <f>'19綾瀬市 (2)'!$AF$22</f>
        <v>57</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'19綾瀬市 (2)'!$AB$23</f>
        <v>0</v>
      </c>
      <c r="G41" s="26">
        <f>'19綾瀬市 (2)'!$AC$23</f>
        <v>0</v>
      </c>
      <c r="H41" s="45">
        <f>'19綾瀬市 (2)'!$AD$23</f>
        <v>0</v>
      </c>
      <c r="I41" s="27">
        <f>'19綾瀬市 (2)'!$AE$23</f>
        <v>0</v>
      </c>
      <c r="J41" s="28">
        <f>G41+H41+I41</f>
        <v>0</v>
      </c>
      <c r="K41" s="23">
        <f>'19綾瀬市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'19綾瀬市 (2)'!$AB$24</f>
        <v>40</v>
      </c>
      <c r="G42" s="21"/>
      <c r="H42" s="50"/>
      <c r="I42" s="22"/>
      <c r="J42" s="30"/>
      <c r="K42" s="23">
        <f>'19綾瀬市 (2)'!$AF$24</f>
        <v>40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'19綾瀬市 (2)'!$AB$25</f>
        <v>0</v>
      </c>
      <c r="G43" s="26">
        <f>'19綾瀬市 (2)'!$AC$25</f>
        <v>0</v>
      </c>
      <c r="H43" s="45">
        <f>'19綾瀬市 (2)'!$AD$25</f>
        <v>24</v>
      </c>
      <c r="I43" s="27">
        <f>'19綾瀬市 (2)'!$AE$25</f>
        <v>12</v>
      </c>
      <c r="J43" s="28">
        <f>G43+H43+I43</f>
        <v>36</v>
      </c>
      <c r="K43" s="23">
        <f>'19綾瀬市 (2)'!$AF$25</f>
        <v>36</v>
      </c>
      <c r="L43" s="65">
        <f t="shared" si="5"/>
        <v>0</v>
      </c>
      <c r="M43" s="56">
        <f t="shared" si="5"/>
        <v>0</v>
      </c>
      <c r="N43" s="55">
        <f t="shared" si="5"/>
        <v>0</v>
      </c>
      <c r="O43" s="80">
        <f t="shared" si="5"/>
        <v>6</v>
      </c>
      <c r="P43" s="73">
        <f t="shared" si="5"/>
        <v>-6</v>
      </c>
      <c r="Q43" s="56">
        <f t="shared" si="5"/>
        <v>0</v>
      </c>
      <c r="R43" s="66">
        <f t="shared" si="5"/>
        <v>0</v>
      </c>
    </row>
    <row r="44" spans="2:23" ht="27.75" customHeight="1">
      <c r="B44" s="643"/>
      <c r="C44" s="647" t="s">
        <v>19</v>
      </c>
      <c r="D44" s="648"/>
      <c r="E44" s="29"/>
      <c r="F44" s="20"/>
      <c r="G44" s="26">
        <f>'19綾瀬市 (2)'!$AC$26</f>
        <v>0</v>
      </c>
      <c r="H44" s="45">
        <f>'19綾瀬市 (2)'!$AD$26</f>
        <v>30</v>
      </c>
      <c r="I44" s="27">
        <f>'19綾瀬市 (2)'!$AE$26</f>
        <v>25</v>
      </c>
      <c r="J44" s="28">
        <f>G44+H44+I44</f>
        <v>55</v>
      </c>
      <c r="K44" s="23">
        <f>'19綾瀬市 (2)'!$AF$26</f>
        <v>55</v>
      </c>
      <c r="L44" s="65">
        <f t="shared" si="5"/>
        <v>0</v>
      </c>
      <c r="M44" s="56">
        <f t="shared" si="5"/>
        <v>0</v>
      </c>
      <c r="N44" s="55">
        <f t="shared" si="5"/>
        <v>0</v>
      </c>
      <c r="O44" s="80">
        <f t="shared" si="5"/>
        <v>10</v>
      </c>
      <c r="P44" s="73">
        <f t="shared" si="5"/>
        <v>-10</v>
      </c>
      <c r="Q44" s="56">
        <f t="shared" si="5"/>
        <v>0</v>
      </c>
      <c r="R44" s="66">
        <f t="shared" si="5"/>
        <v>0</v>
      </c>
    </row>
    <row r="45" spans="2:23" ht="27.75" customHeight="1" thickBot="1">
      <c r="B45" s="644"/>
      <c r="C45" s="630" t="s">
        <v>6</v>
      </c>
      <c r="D45" s="630"/>
      <c r="E45" s="19">
        <f>'19綾瀬市 (2)'!$AA$27</f>
        <v>1646</v>
      </c>
      <c r="F45" s="31">
        <f>'19綾瀬市 (2)'!$AB$27</f>
        <v>677</v>
      </c>
      <c r="G45" s="32">
        <f>'19綾瀬市 (2)'!$AC$27</f>
        <v>92</v>
      </c>
      <c r="H45" s="51">
        <f>'19綾瀬市 (2)'!$AD$27</f>
        <v>256</v>
      </c>
      <c r="I45" s="33">
        <f>'19綾瀬市 (2)'!$AE$27</f>
        <v>249</v>
      </c>
      <c r="J45" s="31">
        <f>G45+H45+I45</f>
        <v>597</v>
      </c>
      <c r="K45" s="34">
        <f>'19綾瀬市 (2)'!$AF$27</f>
        <v>2920</v>
      </c>
      <c r="L45" s="67">
        <f t="shared" si="5"/>
        <v>0</v>
      </c>
      <c r="M45" s="58">
        <f t="shared" si="5"/>
        <v>0</v>
      </c>
      <c r="N45" s="57">
        <f t="shared" si="5"/>
        <v>-13</v>
      </c>
      <c r="O45" s="81">
        <f t="shared" si="5"/>
        <v>29</v>
      </c>
      <c r="P45" s="74">
        <f t="shared" si="5"/>
        <v>-16</v>
      </c>
      <c r="Q45" s="58">
        <f t="shared" si="5"/>
        <v>0</v>
      </c>
      <c r="R45" s="59">
        <f t="shared" si="5"/>
        <v>0</v>
      </c>
    </row>
    <row r="46" spans="2:23" ht="27.75" customHeight="1" thickBot="1">
      <c r="B46" s="631" t="s">
        <v>7</v>
      </c>
      <c r="C46" s="632"/>
      <c r="D46" s="633"/>
      <c r="E46" s="35">
        <f>E45-E37</f>
        <v>754</v>
      </c>
      <c r="F46" s="37">
        <f t="shared" ref="F46:K46" si="6">F45-F37</f>
        <v>42</v>
      </c>
      <c r="G46" s="36">
        <f t="shared" si="6"/>
        <v>3</v>
      </c>
      <c r="H46" s="52">
        <f t="shared" si="6"/>
        <v>0</v>
      </c>
      <c r="I46" s="37">
        <f t="shared" si="6"/>
        <v>1</v>
      </c>
      <c r="J46" s="38">
        <f t="shared" si="6"/>
        <v>4</v>
      </c>
      <c r="K46" s="39">
        <f t="shared" si="6"/>
        <v>800</v>
      </c>
      <c r="L46" s="68">
        <f t="shared" si="5"/>
        <v>138</v>
      </c>
      <c r="M46" s="69">
        <f t="shared" si="5"/>
        <v>80</v>
      </c>
      <c r="N46" s="54">
        <f t="shared" si="5"/>
        <v>-18</v>
      </c>
      <c r="O46" s="82">
        <f t="shared" si="5"/>
        <v>23</v>
      </c>
      <c r="P46" s="75">
        <f t="shared" si="5"/>
        <v>-18</v>
      </c>
      <c r="Q46" s="69">
        <f t="shared" si="5"/>
        <v>-13</v>
      </c>
      <c r="R46" s="70">
        <f t="shared" si="5"/>
        <v>205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358</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'20葉山町総括表'!D22</f>
        <v>232.25076452599387</v>
      </c>
      <c r="F7" s="9">
        <f>'20葉山町総括表'!D19</f>
        <v>366</v>
      </c>
      <c r="G7" s="281">
        <f>'20葉山町総括表'!D16</f>
        <v>41</v>
      </c>
      <c r="H7" s="280">
        <f>'20葉山町総括表'!D17</f>
        <v>73</v>
      </c>
      <c r="I7" s="10">
        <f>'20葉山町総括表'!D18</f>
        <v>80</v>
      </c>
      <c r="J7" s="11">
        <f>G7+H7+I7</f>
        <v>194</v>
      </c>
      <c r="K7" s="12">
        <f>'20葉山町総括表'!D23</f>
        <v>792.25076452599387</v>
      </c>
      <c r="L7" s="8">
        <f>'20葉山町総括表'!$E$22</f>
        <v>215.55045871559633</v>
      </c>
      <c r="M7" s="9">
        <f>'20葉山町総括表'!$E$19</f>
        <v>339</v>
      </c>
      <c r="N7" s="281">
        <f>'20葉山町総括表'!$E$16</f>
        <v>41</v>
      </c>
      <c r="O7" s="280">
        <f>'20葉山町総括表'!$E$17</f>
        <v>76</v>
      </c>
      <c r="P7" s="10">
        <f>'20葉山町総括表'!$E$18</f>
        <v>88</v>
      </c>
      <c r="Q7" s="11">
        <f>N7+O7+P7</f>
        <v>205</v>
      </c>
      <c r="R7" s="12">
        <f>'20葉山町総括表'!$E$23</f>
        <v>759.55045871559628</v>
      </c>
      <c r="U7" s="41"/>
    </row>
    <row r="8" spans="1:23" ht="27" customHeight="1">
      <c r="B8" s="641" t="s">
        <v>14</v>
      </c>
      <c r="C8" s="645" t="s">
        <v>11</v>
      </c>
      <c r="D8" s="646"/>
      <c r="E8" s="13">
        <f>'20葉山町 (2)'!$C$12</f>
        <v>315</v>
      </c>
      <c r="F8" s="14">
        <f>'20葉山町 (2)'!$D$12</f>
        <v>230</v>
      </c>
      <c r="G8" s="15">
        <f>'20葉山町 (2)'!$E$12</f>
        <v>30</v>
      </c>
      <c r="H8" s="49">
        <f>'20葉山町 (2)'!$F$12</f>
        <v>47</v>
      </c>
      <c r="I8" s="16">
        <f>'20葉山町 (2)'!$G$12</f>
        <v>54</v>
      </c>
      <c r="J8" s="17">
        <f>G8+H8+I8</f>
        <v>131</v>
      </c>
      <c r="K8" s="18">
        <f>'20葉山町 (2)'!$H$12</f>
        <v>676</v>
      </c>
      <c r="L8" s="13">
        <f>'20葉山町 (2)'!$I$12</f>
        <v>506</v>
      </c>
      <c r="M8" s="14">
        <f>'20葉山町 (2)'!$J$12</f>
        <v>220</v>
      </c>
      <c r="N8" s="15">
        <f>'20葉山町 (2)'!$K$12</f>
        <v>30</v>
      </c>
      <c r="O8" s="49">
        <f>'20葉山町 (2)'!$L$12</f>
        <v>47</v>
      </c>
      <c r="P8" s="16">
        <f>'20葉山町 (2)'!$M$12</f>
        <v>54</v>
      </c>
      <c r="Q8" s="17">
        <f>N8+O8+P8</f>
        <v>131</v>
      </c>
      <c r="R8" s="18">
        <f>'20葉山町 (2)'!$N$12</f>
        <v>857</v>
      </c>
    </row>
    <row r="9" spans="1:23" ht="27" customHeight="1">
      <c r="B9" s="642"/>
      <c r="C9" s="647" t="s">
        <v>16</v>
      </c>
      <c r="D9" s="648"/>
      <c r="E9" s="19">
        <f>'20葉山町 (2)'!$C$13</f>
        <v>385</v>
      </c>
      <c r="F9" s="20"/>
      <c r="G9" s="21"/>
      <c r="H9" s="50"/>
      <c r="I9" s="22"/>
      <c r="J9" s="20"/>
      <c r="K9" s="23">
        <f>'20葉山町 (2)'!$H$13</f>
        <v>385</v>
      </c>
      <c r="L9" s="19">
        <f>'20葉山町 (2)'!$I$13</f>
        <v>175</v>
      </c>
      <c r="M9" s="20"/>
      <c r="N9" s="21"/>
      <c r="O9" s="50"/>
      <c r="P9" s="22"/>
      <c r="Q9" s="20"/>
      <c r="R9" s="23">
        <f>'20葉山町 (2)'!$N$13</f>
        <v>175</v>
      </c>
    </row>
    <row r="10" spans="1:23" ht="27" customHeight="1">
      <c r="B10" s="643"/>
      <c r="C10" s="647" t="s">
        <v>12</v>
      </c>
      <c r="D10" s="649"/>
      <c r="E10" s="24"/>
      <c r="F10" s="25">
        <f>'20葉山町 (2)'!$D$22</f>
        <v>0</v>
      </c>
      <c r="G10" s="26">
        <f>'20葉山町 (2)'!$E$22</f>
        <v>6</v>
      </c>
      <c r="H10" s="45">
        <f>'20葉山町 (2)'!$F$22</f>
        <v>14</v>
      </c>
      <c r="I10" s="27">
        <f>'20葉山町 (2)'!$G$22</f>
        <v>15</v>
      </c>
      <c r="J10" s="28">
        <f>G10+H10+I10</f>
        <v>35</v>
      </c>
      <c r="K10" s="23">
        <f>'20葉山町 (2)'!$H$22</f>
        <v>35</v>
      </c>
      <c r="L10" s="24"/>
      <c r="M10" s="25">
        <f>'20葉山町 (2)'!$J$22</f>
        <v>0</v>
      </c>
      <c r="N10" s="26">
        <f>'20葉山町 (2)'!$K$22</f>
        <v>6</v>
      </c>
      <c r="O10" s="45">
        <f>'20葉山町 (2)'!$L$22</f>
        <v>14</v>
      </c>
      <c r="P10" s="27">
        <f>'20葉山町 (2)'!$M$22</f>
        <v>15</v>
      </c>
      <c r="Q10" s="28">
        <f>N10+O10+P10</f>
        <v>35</v>
      </c>
      <c r="R10" s="23">
        <f>'20葉山町 (2)'!$N$22</f>
        <v>35</v>
      </c>
    </row>
    <row r="11" spans="1:23" ht="27" customHeight="1">
      <c r="B11" s="643"/>
      <c r="C11" s="647" t="s">
        <v>13</v>
      </c>
      <c r="D11" s="648"/>
      <c r="E11" s="29"/>
      <c r="F11" s="25">
        <f>'20葉山町 (2)'!$D$23</f>
        <v>50</v>
      </c>
      <c r="G11" s="26">
        <f>'20葉山町 (2)'!$E$23</f>
        <v>3</v>
      </c>
      <c r="H11" s="45">
        <f>'20葉山町 (2)'!$F$23</f>
        <v>6</v>
      </c>
      <c r="I11" s="27">
        <f>'20葉山町 (2)'!$G$23</f>
        <v>12</v>
      </c>
      <c r="J11" s="28">
        <f>G11+H11+I11</f>
        <v>21</v>
      </c>
      <c r="K11" s="23">
        <f>'20葉山町 (2)'!$H$23</f>
        <v>71</v>
      </c>
      <c r="L11" s="29"/>
      <c r="M11" s="25">
        <f>'20葉山町 (2)'!$J$23</f>
        <v>50</v>
      </c>
      <c r="N11" s="26">
        <f>'20葉山町 (2)'!$K$23</f>
        <v>3</v>
      </c>
      <c r="O11" s="45">
        <f>'20葉山町 (2)'!$L$23</f>
        <v>6</v>
      </c>
      <c r="P11" s="27">
        <f>'20葉山町 (2)'!$M$23</f>
        <v>12</v>
      </c>
      <c r="Q11" s="28">
        <f>N11+O11+P11</f>
        <v>21</v>
      </c>
      <c r="R11" s="23">
        <f>'20葉山町 (2)'!$N$23</f>
        <v>71</v>
      </c>
    </row>
    <row r="12" spans="1:23" ht="27" customHeight="1">
      <c r="B12" s="643"/>
      <c r="C12" s="647" t="s">
        <v>17</v>
      </c>
      <c r="D12" s="648"/>
      <c r="E12" s="29"/>
      <c r="F12" s="25">
        <f>'20葉山町 (2)'!$D$24</f>
        <v>78</v>
      </c>
      <c r="G12" s="21"/>
      <c r="H12" s="50"/>
      <c r="I12" s="22"/>
      <c r="J12" s="30"/>
      <c r="K12" s="23">
        <f>'20葉山町 (2)'!$H$24</f>
        <v>78</v>
      </c>
      <c r="L12" s="29"/>
      <c r="M12" s="25">
        <f>'20葉山町 (2)'!$J$24</f>
        <v>73</v>
      </c>
      <c r="N12" s="21"/>
      <c r="O12" s="50"/>
      <c r="P12" s="22"/>
      <c r="Q12" s="30"/>
      <c r="R12" s="23">
        <f>'20葉山町 (2)'!$N$24</f>
        <v>73</v>
      </c>
    </row>
    <row r="13" spans="1:23" ht="27" customHeight="1">
      <c r="B13" s="643"/>
      <c r="C13" s="647" t="s">
        <v>18</v>
      </c>
      <c r="D13" s="650"/>
      <c r="E13" s="29"/>
      <c r="F13" s="25">
        <f>'20葉山町 (2)'!$D$25</f>
        <v>0</v>
      </c>
      <c r="G13" s="26">
        <f>'20葉山町 (2)'!$E$25</f>
        <v>0</v>
      </c>
      <c r="H13" s="45">
        <f>'20葉山町 (2)'!$F$25</f>
        <v>0</v>
      </c>
      <c r="I13" s="27">
        <f>'20葉山町 (2)'!$G$25</f>
        <v>0</v>
      </c>
      <c r="J13" s="28">
        <f>G13+H13+I13</f>
        <v>0</v>
      </c>
      <c r="K13" s="23">
        <f>'20葉山町 (2)'!$H$25</f>
        <v>0</v>
      </c>
      <c r="L13" s="29"/>
      <c r="M13" s="25">
        <f>'20葉山町 (2)'!$J$25</f>
        <v>0</v>
      </c>
      <c r="N13" s="26">
        <f>'20葉山町 (2)'!$K$25</f>
        <v>0</v>
      </c>
      <c r="O13" s="45">
        <f>'20葉山町 (2)'!$L$25</f>
        <v>0</v>
      </c>
      <c r="P13" s="27">
        <f>'20葉山町 (2)'!$M$25</f>
        <v>0</v>
      </c>
      <c r="Q13" s="28">
        <f>N13+O13+P13</f>
        <v>0</v>
      </c>
      <c r="R13" s="23">
        <f>'20葉山町 (2)'!$N$25</f>
        <v>0</v>
      </c>
    </row>
    <row r="14" spans="1:23" ht="27" customHeight="1">
      <c r="B14" s="643"/>
      <c r="C14" s="647" t="s">
        <v>19</v>
      </c>
      <c r="D14" s="648"/>
      <c r="E14" s="29"/>
      <c r="F14" s="20"/>
      <c r="G14" s="26">
        <f>'20葉山町 (2)'!$E$26</f>
        <v>0</v>
      </c>
      <c r="H14" s="45">
        <f>'20葉山町 (2)'!$F$26</f>
        <v>0</v>
      </c>
      <c r="I14" s="27">
        <f>'20葉山町 (2)'!$G$26</f>
        <v>0</v>
      </c>
      <c r="J14" s="28">
        <f>G14+H14+I14</f>
        <v>0</v>
      </c>
      <c r="K14" s="23">
        <f>'20葉山町 (2)'!$H$26</f>
        <v>0</v>
      </c>
      <c r="L14" s="29"/>
      <c r="M14" s="20"/>
      <c r="N14" s="26">
        <f>'20葉山町 (2)'!$K$26</f>
        <v>0</v>
      </c>
      <c r="O14" s="45">
        <f>'20葉山町 (2)'!$L$26</f>
        <v>0</v>
      </c>
      <c r="P14" s="27">
        <f>'20葉山町 (2)'!$M$26</f>
        <v>0</v>
      </c>
      <c r="Q14" s="28">
        <f>N14+O14+P14</f>
        <v>0</v>
      </c>
      <c r="R14" s="23">
        <f>'20葉山町 (2)'!$N$26</f>
        <v>0</v>
      </c>
    </row>
    <row r="15" spans="1:23" ht="27" customHeight="1" thickBot="1">
      <c r="B15" s="644"/>
      <c r="C15" s="630" t="s">
        <v>6</v>
      </c>
      <c r="D15" s="630"/>
      <c r="E15" s="19">
        <f>'20葉山町 (2)'!$C$27</f>
        <v>700</v>
      </c>
      <c r="F15" s="31">
        <f>'20葉山町 (2)'!$D$27</f>
        <v>358</v>
      </c>
      <c r="G15" s="32">
        <f>'20葉山町 (2)'!$E$27</f>
        <v>39</v>
      </c>
      <c r="H15" s="51">
        <f>'20葉山町 (2)'!$F$27</f>
        <v>67</v>
      </c>
      <c r="I15" s="33">
        <f>'20葉山町 (2)'!$G$27</f>
        <v>81</v>
      </c>
      <c r="J15" s="31">
        <f>G15+H15+I15</f>
        <v>187</v>
      </c>
      <c r="K15" s="34">
        <f>'20葉山町 (2)'!$H$27</f>
        <v>1245</v>
      </c>
      <c r="L15" s="19">
        <f>'20葉山町 (2)'!$I$27</f>
        <v>681</v>
      </c>
      <c r="M15" s="31">
        <f>'20葉山町 (2)'!$J$27</f>
        <v>343</v>
      </c>
      <c r="N15" s="32">
        <f>'20葉山町 (2)'!$K$27</f>
        <v>39</v>
      </c>
      <c r="O15" s="51">
        <f>'20葉山町 (2)'!$L$27</f>
        <v>67</v>
      </c>
      <c r="P15" s="33">
        <f>'20葉山町 (2)'!$M$27</f>
        <v>81</v>
      </c>
      <c r="Q15" s="31">
        <f>N15+O15+P15</f>
        <v>187</v>
      </c>
      <c r="R15" s="34">
        <f>'20葉山町 (2)'!$N$27</f>
        <v>1211</v>
      </c>
    </row>
    <row r="16" spans="1:23" ht="27" customHeight="1" thickBot="1">
      <c r="B16" s="631" t="s">
        <v>7</v>
      </c>
      <c r="C16" s="632"/>
      <c r="D16" s="633"/>
      <c r="E16" s="35">
        <f>E15-E7</f>
        <v>467.74923547400613</v>
      </c>
      <c r="F16" s="37">
        <f t="shared" ref="F16:K16" si="0">F15-F7</f>
        <v>-8</v>
      </c>
      <c r="G16" s="36">
        <f t="shared" si="0"/>
        <v>-2</v>
      </c>
      <c r="H16" s="52">
        <f t="shared" si="0"/>
        <v>-6</v>
      </c>
      <c r="I16" s="37">
        <f t="shared" si="0"/>
        <v>1</v>
      </c>
      <c r="J16" s="38">
        <f t="shared" si="0"/>
        <v>-7</v>
      </c>
      <c r="K16" s="39">
        <f t="shared" si="0"/>
        <v>452.74923547400613</v>
      </c>
      <c r="L16" s="35">
        <f>L15-L7</f>
        <v>465.44954128440367</v>
      </c>
      <c r="M16" s="37">
        <f>M15-M7</f>
        <v>4</v>
      </c>
      <c r="N16" s="36">
        <f t="shared" ref="N16:R16" si="1">N15-N7</f>
        <v>-2</v>
      </c>
      <c r="O16" s="52">
        <f t="shared" si="1"/>
        <v>-9</v>
      </c>
      <c r="P16" s="37">
        <f t="shared" si="1"/>
        <v>-7</v>
      </c>
      <c r="Q16" s="38">
        <f t="shared" si="1"/>
        <v>-18</v>
      </c>
      <c r="R16" s="39">
        <f t="shared" si="1"/>
        <v>451.44954128440372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'20葉山町総括表'!$F$22</f>
        <v>211.27828746177369</v>
      </c>
      <c r="F22" s="9">
        <f>'20葉山町総括表'!$F$19</f>
        <v>333</v>
      </c>
      <c r="G22" s="281">
        <f>'20葉山町総括表'!$F$16</f>
        <v>41</v>
      </c>
      <c r="H22" s="280">
        <f>'20葉山町総括表'!$F$17</f>
        <v>75</v>
      </c>
      <c r="I22" s="10">
        <f>'20葉山町総括表'!$F$18</f>
        <v>93</v>
      </c>
      <c r="J22" s="11">
        <f>G22+H22+I22</f>
        <v>209</v>
      </c>
      <c r="K22" s="12">
        <f>'20葉山町総括表'!$F$23</f>
        <v>753.27828746177374</v>
      </c>
      <c r="L22" s="8">
        <f>'20葉山町総括表'!$G$22</f>
        <v>206.22935779816513</v>
      </c>
      <c r="M22" s="9">
        <f>'20葉山町総括表'!$G$19</f>
        <v>325</v>
      </c>
      <c r="N22" s="281">
        <f>'20葉山町総括表'!$G$16</f>
        <v>43</v>
      </c>
      <c r="O22" s="280">
        <f>'20葉山町総括表'!$G$17</f>
        <v>73</v>
      </c>
      <c r="P22" s="10">
        <f>'20葉山町総括表'!$G$18</f>
        <v>91</v>
      </c>
      <c r="Q22" s="11">
        <f>N22+O22+P22</f>
        <v>207</v>
      </c>
      <c r="R22" s="12">
        <f>'20葉山町総括表'!$G$23</f>
        <v>738.2293577981651</v>
      </c>
    </row>
    <row r="23" spans="2:23" ht="27.75" customHeight="1">
      <c r="B23" s="641" t="s">
        <v>14</v>
      </c>
      <c r="C23" s="645" t="s">
        <v>11</v>
      </c>
      <c r="D23" s="646"/>
      <c r="E23" s="13">
        <f>'20葉山町 (2)'!$O$12</f>
        <v>506</v>
      </c>
      <c r="F23" s="14">
        <f>'20葉山町 (2)'!$P$12</f>
        <v>220</v>
      </c>
      <c r="G23" s="15">
        <f>'20葉山町 (2)'!$Q$12</f>
        <v>30</v>
      </c>
      <c r="H23" s="49">
        <f>'20葉山町 (2)'!$R$12</f>
        <v>47</v>
      </c>
      <c r="I23" s="16">
        <f>'20葉山町 (2)'!$S$12</f>
        <v>54</v>
      </c>
      <c r="J23" s="17">
        <f>G23+H23+I23</f>
        <v>131</v>
      </c>
      <c r="K23" s="18">
        <f>'20葉山町 (2)'!$T$12</f>
        <v>857</v>
      </c>
      <c r="L23" s="13">
        <f>'20葉山町 (2)'!$U$12</f>
        <v>506</v>
      </c>
      <c r="M23" s="14">
        <f>'20葉山町 (2)'!$V$12</f>
        <v>220</v>
      </c>
      <c r="N23" s="15">
        <f>'20葉山町 (2)'!$W$12</f>
        <v>30</v>
      </c>
      <c r="O23" s="49">
        <f>'20葉山町 (2)'!$X$12</f>
        <v>47</v>
      </c>
      <c r="P23" s="16">
        <f>'20葉山町 (2)'!$Y$12</f>
        <v>54</v>
      </c>
      <c r="Q23" s="17">
        <f>N23+O23+P23</f>
        <v>131</v>
      </c>
      <c r="R23" s="18">
        <f>'20葉山町 (2)'!$Z$12</f>
        <v>857</v>
      </c>
    </row>
    <row r="24" spans="2:23" ht="27.75" customHeight="1">
      <c r="B24" s="642"/>
      <c r="C24" s="647" t="s">
        <v>16</v>
      </c>
      <c r="D24" s="648"/>
      <c r="E24" s="19">
        <f>'20葉山町 (2)'!$O$13</f>
        <v>175</v>
      </c>
      <c r="F24" s="20"/>
      <c r="G24" s="21"/>
      <c r="H24" s="50"/>
      <c r="I24" s="22"/>
      <c r="J24" s="20"/>
      <c r="K24" s="23">
        <f>'20葉山町 (2)'!$T$13</f>
        <v>175</v>
      </c>
      <c r="L24" s="19">
        <f>'20葉山町 (2)'!$U$13</f>
        <v>175</v>
      </c>
      <c r="M24" s="20"/>
      <c r="N24" s="21"/>
      <c r="O24" s="50"/>
      <c r="P24" s="22"/>
      <c r="Q24" s="20"/>
      <c r="R24" s="23">
        <f>'20葉山町 (2)'!$Z$13</f>
        <v>175</v>
      </c>
    </row>
    <row r="25" spans="2:23" ht="27.75" customHeight="1">
      <c r="B25" s="643"/>
      <c r="C25" s="647" t="s">
        <v>12</v>
      </c>
      <c r="D25" s="649"/>
      <c r="E25" s="24"/>
      <c r="F25" s="25">
        <f>'20葉山町 (2)'!$P$22</f>
        <v>0</v>
      </c>
      <c r="G25" s="26">
        <f>'20葉山町 (2)'!$Q$22</f>
        <v>9</v>
      </c>
      <c r="H25" s="45">
        <f>'20葉山町 (2)'!$R$22</f>
        <v>22</v>
      </c>
      <c r="I25" s="27">
        <f>'20葉山町 (2)'!$S$22</f>
        <v>23</v>
      </c>
      <c r="J25" s="28">
        <f>G25+H25+I25</f>
        <v>54</v>
      </c>
      <c r="K25" s="23">
        <f>'20葉山町 (2)'!$T$22</f>
        <v>54</v>
      </c>
      <c r="L25" s="24"/>
      <c r="M25" s="25">
        <f>'20葉山町 (2)'!$V$22</f>
        <v>0</v>
      </c>
      <c r="N25" s="26">
        <f>'20葉山町 (2)'!$W$22</f>
        <v>9</v>
      </c>
      <c r="O25" s="45">
        <f>'20葉山町 (2)'!$X$22</f>
        <v>22</v>
      </c>
      <c r="P25" s="27">
        <f>'20葉山町 (2)'!$Y$22</f>
        <v>23</v>
      </c>
      <c r="Q25" s="28">
        <f>N25+O25+P25</f>
        <v>54</v>
      </c>
      <c r="R25" s="23">
        <f>'20葉山町 (2)'!$Z$22</f>
        <v>54</v>
      </c>
    </row>
    <row r="26" spans="2:23" ht="27.75" customHeight="1">
      <c r="B26" s="643"/>
      <c r="C26" s="647" t="s">
        <v>13</v>
      </c>
      <c r="D26" s="648"/>
      <c r="E26" s="29"/>
      <c r="F26" s="25">
        <f>'20葉山町 (2)'!$P$23</f>
        <v>50</v>
      </c>
      <c r="G26" s="26">
        <f>'20葉山町 (2)'!$Q$23</f>
        <v>3</v>
      </c>
      <c r="H26" s="45">
        <f>'20葉山町 (2)'!$R$23</f>
        <v>6</v>
      </c>
      <c r="I26" s="27">
        <f>'20葉山町 (2)'!$S$23</f>
        <v>12</v>
      </c>
      <c r="J26" s="28">
        <f>G26+H26+I26</f>
        <v>21</v>
      </c>
      <c r="K26" s="23">
        <f>'20葉山町 (2)'!$T$23</f>
        <v>71</v>
      </c>
      <c r="L26" s="29"/>
      <c r="M26" s="25">
        <f>'20葉山町 (2)'!$V$23</f>
        <v>50</v>
      </c>
      <c r="N26" s="26">
        <f>'20葉山町 (2)'!$W$23</f>
        <v>3</v>
      </c>
      <c r="O26" s="45">
        <f>'20葉山町 (2)'!$X$23</f>
        <v>6</v>
      </c>
      <c r="P26" s="27">
        <f>'20葉山町 (2)'!$Y$23</f>
        <v>12</v>
      </c>
      <c r="Q26" s="28">
        <f>N26+O26+P26</f>
        <v>21</v>
      </c>
      <c r="R26" s="23">
        <f>'20葉山町 (2)'!$Z$23</f>
        <v>71</v>
      </c>
    </row>
    <row r="27" spans="2:23" ht="27.75" customHeight="1">
      <c r="B27" s="643"/>
      <c r="C27" s="647" t="s">
        <v>17</v>
      </c>
      <c r="D27" s="648"/>
      <c r="E27" s="29"/>
      <c r="F27" s="25">
        <f>'20葉山町 (2)'!$P$24</f>
        <v>71</v>
      </c>
      <c r="G27" s="21"/>
      <c r="H27" s="50"/>
      <c r="I27" s="22"/>
      <c r="J27" s="30"/>
      <c r="K27" s="23">
        <f>'20葉山町 (2)'!$T$24</f>
        <v>71</v>
      </c>
      <c r="L27" s="29"/>
      <c r="M27" s="25">
        <f>'20葉山町 (2)'!$V$24</f>
        <v>70</v>
      </c>
      <c r="N27" s="21"/>
      <c r="O27" s="50"/>
      <c r="P27" s="22"/>
      <c r="Q27" s="30"/>
      <c r="R27" s="23">
        <f>'20葉山町 (2)'!$Z$24</f>
        <v>70</v>
      </c>
    </row>
    <row r="28" spans="2:23" ht="27.75" customHeight="1">
      <c r="B28" s="643"/>
      <c r="C28" s="647" t="s">
        <v>18</v>
      </c>
      <c r="D28" s="650"/>
      <c r="E28" s="29"/>
      <c r="F28" s="25">
        <f>'20葉山町 (2)'!$P$25</f>
        <v>0</v>
      </c>
      <c r="G28" s="26">
        <f>'20葉山町 (2)'!$Q$25</f>
        <v>0</v>
      </c>
      <c r="H28" s="45">
        <f>'20葉山町 (2)'!$R$25</f>
        <v>0</v>
      </c>
      <c r="I28" s="27">
        <f>'20葉山町 (2)'!$S$25</f>
        <v>0</v>
      </c>
      <c r="J28" s="28">
        <f>G28+H28+I28</f>
        <v>0</v>
      </c>
      <c r="K28" s="23">
        <f>'20葉山町 (2)'!$T$25</f>
        <v>0</v>
      </c>
      <c r="L28" s="29"/>
      <c r="M28" s="25">
        <f>'20葉山町 (2)'!$V$25</f>
        <v>0</v>
      </c>
      <c r="N28" s="26">
        <f>'20葉山町 (2)'!$W$25</f>
        <v>0</v>
      </c>
      <c r="O28" s="45">
        <f>'20葉山町 (2)'!$X$25</f>
        <v>0</v>
      </c>
      <c r="P28" s="27">
        <f>'20葉山町 (2)'!$Y$25</f>
        <v>0</v>
      </c>
      <c r="Q28" s="28">
        <f>N28+O28+P28</f>
        <v>0</v>
      </c>
      <c r="R28" s="23">
        <f>'20葉山町 (2)'!$Z$25</f>
        <v>0</v>
      </c>
    </row>
    <row r="29" spans="2:23" ht="27.75" customHeight="1">
      <c r="B29" s="643"/>
      <c r="C29" s="647" t="s">
        <v>19</v>
      </c>
      <c r="D29" s="648"/>
      <c r="E29" s="29"/>
      <c r="F29" s="20"/>
      <c r="G29" s="26">
        <f>'20葉山町 (2)'!$Q$26</f>
        <v>0</v>
      </c>
      <c r="H29" s="45">
        <f>'20葉山町 (2)'!$R$26</f>
        <v>0</v>
      </c>
      <c r="I29" s="27">
        <f>'20葉山町 (2)'!$S$26</f>
        <v>0</v>
      </c>
      <c r="J29" s="28">
        <f>G29+H29+I29</f>
        <v>0</v>
      </c>
      <c r="K29" s="23">
        <f>'20葉山町 (2)'!$T$26</f>
        <v>0</v>
      </c>
      <c r="L29" s="29"/>
      <c r="M29" s="20"/>
      <c r="N29" s="26">
        <f>'20葉山町 (2)'!$W$26</f>
        <v>0</v>
      </c>
      <c r="O29" s="45">
        <f>'20葉山町 (2)'!$X$26</f>
        <v>0</v>
      </c>
      <c r="P29" s="27">
        <f>'20葉山町 (2)'!$Y$26</f>
        <v>0</v>
      </c>
      <c r="Q29" s="28">
        <f>N29+O29+P29</f>
        <v>0</v>
      </c>
      <c r="R29" s="23">
        <f>'20葉山町 (2)'!$Z$26</f>
        <v>0</v>
      </c>
    </row>
    <row r="30" spans="2:23" ht="27.75" customHeight="1" thickBot="1">
      <c r="B30" s="644"/>
      <c r="C30" s="630" t="s">
        <v>6</v>
      </c>
      <c r="D30" s="630"/>
      <c r="E30" s="19">
        <f>'20葉山町 (2)'!$O$27</f>
        <v>681</v>
      </c>
      <c r="F30" s="31">
        <f>'20葉山町 (2)'!$P$27</f>
        <v>341</v>
      </c>
      <c r="G30" s="32">
        <f>'20葉山町 (2)'!$Q$27</f>
        <v>42</v>
      </c>
      <c r="H30" s="51">
        <f>'20葉山町 (2)'!$R$27</f>
        <v>75</v>
      </c>
      <c r="I30" s="33">
        <f>'20葉山町 (2)'!$S$27</f>
        <v>89</v>
      </c>
      <c r="J30" s="31">
        <f>G30+H30+I30</f>
        <v>206</v>
      </c>
      <c r="K30" s="34">
        <f>'20葉山町 (2)'!$T$27</f>
        <v>1228</v>
      </c>
      <c r="L30" s="19">
        <f>'20葉山町 (2)'!$U$27</f>
        <v>681</v>
      </c>
      <c r="M30" s="31">
        <f>'20葉山町 (2)'!$V$27</f>
        <v>340</v>
      </c>
      <c r="N30" s="32">
        <f>'20葉山町 (2)'!$W$27</f>
        <v>42</v>
      </c>
      <c r="O30" s="51">
        <f>'20葉山町 (2)'!$X$27</f>
        <v>75</v>
      </c>
      <c r="P30" s="33">
        <f>'20葉山町 (2)'!$Y$27</f>
        <v>89</v>
      </c>
      <c r="Q30" s="31">
        <f>N30+O30+P30</f>
        <v>206</v>
      </c>
      <c r="R30" s="34">
        <f>'20葉山町 (2)'!$Z$27</f>
        <v>1227</v>
      </c>
    </row>
    <row r="31" spans="2:23" ht="27.75" customHeight="1" thickBot="1">
      <c r="B31" s="631" t="s">
        <v>7</v>
      </c>
      <c r="C31" s="632"/>
      <c r="D31" s="633"/>
      <c r="E31" s="35">
        <f>E30-E22</f>
        <v>469.72171253822631</v>
      </c>
      <c r="F31" s="37">
        <f t="shared" ref="F31:K31" si="2">F30-F22</f>
        <v>8</v>
      </c>
      <c r="G31" s="36">
        <f t="shared" si="2"/>
        <v>1</v>
      </c>
      <c r="H31" s="52">
        <f t="shared" si="2"/>
        <v>0</v>
      </c>
      <c r="I31" s="37">
        <f t="shared" si="2"/>
        <v>-4</v>
      </c>
      <c r="J31" s="38">
        <f t="shared" si="2"/>
        <v>-3</v>
      </c>
      <c r="K31" s="39">
        <f t="shared" si="2"/>
        <v>474.72171253822626</v>
      </c>
      <c r="L31" s="35">
        <f>L30-L22</f>
        <v>474.7706422018349</v>
      </c>
      <c r="M31" s="37">
        <f t="shared" ref="M31:R31" si="3">M30-M22</f>
        <v>15</v>
      </c>
      <c r="N31" s="36">
        <f t="shared" si="3"/>
        <v>-1</v>
      </c>
      <c r="O31" s="52">
        <f t="shared" si="3"/>
        <v>2</v>
      </c>
      <c r="P31" s="37">
        <f t="shared" si="3"/>
        <v>-2</v>
      </c>
      <c r="Q31" s="38">
        <f t="shared" si="3"/>
        <v>-1</v>
      </c>
      <c r="R31" s="39">
        <f t="shared" si="3"/>
        <v>488.7706422018349</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'20葉山町総括表'!$H$22</f>
        <v>209.33639143730886</v>
      </c>
      <c r="F37" s="9">
        <f>'20葉山町総括表'!$H$19</f>
        <v>330</v>
      </c>
      <c r="G37" s="281">
        <f>'20葉山町総括表'!$H$16</f>
        <v>42</v>
      </c>
      <c r="H37" s="280">
        <f>'20葉山町総括表'!$H$17</f>
        <v>74</v>
      </c>
      <c r="I37" s="10">
        <f>'20葉山町総括表'!$H$18</f>
        <v>87</v>
      </c>
      <c r="J37" s="11">
        <f>G37+H37+I37</f>
        <v>203</v>
      </c>
      <c r="K37" s="12">
        <f>'20葉山町総括表'!$H$23</f>
        <v>742.33639143730886</v>
      </c>
      <c r="L37" s="60">
        <f>E37-E7</f>
        <v>-22.914373088685011</v>
      </c>
      <c r="M37" s="53">
        <f t="shared" ref="M37:R37" si="4">F37-F7</f>
        <v>-36</v>
      </c>
      <c r="N37" s="71">
        <f t="shared" si="4"/>
        <v>1</v>
      </c>
      <c r="O37" s="78">
        <f t="shared" si="4"/>
        <v>1</v>
      </c>
      <c r="P37" s="77">
        <f t="shared" si="4"/>
        <v>7</v>
      </c>
      <c r="Q37" s="53">
        <f t="shared" si="4"/>
        <v>9</v>
      </c>
      <c r="R37" s="61">
        <f t="shared" si="4"/>
        <v>-49.914373088685011</v>
      </c>
    </row>
    <row r="38" spans="2:23" ht="27.75" customHeight="1">
      <c r="B38" s="641" t="s">
        <v>14</v>
      </c>
      <c r="C38" s="645" t="s">
        <v>11</v>
      </c>
      <c r="D38" s="646"/>
      <c r="E38" s="13">
        <f>'20葉山町 (2)'!$AA$12</f>
        <v>506</v>
      </c>
      <c r="F38" s="14">
        <f>'20葉山町 (2)'!$AB$12</f>
        <v>220</v>
      </c>
      <c r="G38" s="15">
        <f>'20葉山町 (2)'!$AC$12</f>
        <v>30</v>
      </c>
      <c r="H38" s="49">
        <f>'20葉山町 (2)'!$AD$12</f>
        <v>47</v>
      </c>
      <c r="I38" s="16">
        <f>'20葉山町 (2)'!$AE$12</f>
        <v>54</v>
      </c>
      <c r="J38" s="17">
        <f>G38+H38+I38</f>
        <v>131</v>
      </c>
      <c r="K38" s="18">
        <f>'20葉山町 (2)'!$AF$12</f>
        <v>857</v>
      </c>
      <c r="L38" s="63">
        <f t="shared" ref="L38:R46" si="5">E38-E8</f>
        <v>191</v>
      </c>
      <c r="M38" s="62">
        <f t="shared" si="5"/>
        <v>-10</v>
      </c>
      <c r="N38" s="76">
        <f t="shared" si="5"/>
        <v>0</v>
      </c>
      <c r="O38" s="79">
        <f t="shared" si="5"/>
        <v>0</v>
      </c>
      <c r="P38" s="72">
        <f t="shared" si="5"/>
        <v>0</v>
      </c>
      <c r="Q38" s="62">
        <f t="shared" si="5"/>
        <v>0</v>
      </c>
      <c r="R38" s="64">
        <f t="shared" si="5"/>
        <v>181</v>
      </c>
    </row>
    <row r="39" spans="2:23" ht="27.75" customHeight="1">
      <c r="B39" s="642"/>
      <c r="C39" s="647" t="s">
        <v>16</v>
      </c>
      <c r="D39" s="648"/>
      <c r="E39" s="19">
        <f>'20葉山町 (2)'!$AA$13</f>
        <v>175</v>
      </c>
      <c r="F39" s="20"/>
      <c r="G39" s="21"/>
      <c r="H39" s="50"/>
      <c r="I39" s="22"/>
      <c r="J39" s="20"/>
      <c r="K39" s="23">
        <f>'20葉山町 (2)'!$AF$13</f>
        <v>175</v>
      </c>
      <c r="L39" s="65">
        <f t="shared" si="5"/>
        <v>-210</v>
      </c>
      <c r="M39" s="56">
        <f t="shared" si="5"/>
        <v>0</v>
      </c>
      <c r="N39" s="55">
        <f t="shared" si="5"/>
        <v>0</v>
      </c>
      <c r="O39" s="80">
        <f t="shared" si="5"/>
        <v>0</v>
      </c>
      <c r="P39" s="73">
        <f t="shared" si="5"/>
        <v>0</v>
      </c>
      <c r="Q39" s="56">
        <f t="shared" si="5"/>
        <v>0</v>
      </c>
      <c r="R39" s="66">
        <f t="shared" si="5"/>
        <v>-210</v>
      </c>
    </row>
    <row r="40" spans="2:23" ht="27.75" customHeight="1">
      <c r="B40" s="643"/>
      <c r="C40" s="647" t="s">
        <v>12</v>
      </c>
      <c r="D40" s="649"/>
      <c r="E40" s="24"/>
      <c r="F40" s="25">
        <f>'20葉山町 (2)'!$AB$22</f>
        <v>0</v>
      </c>
      <c r="G40" s="26">
        <f>'20葉山町 (2)'!$AC$22</f>
        <v>9</v>
      </c>
      <c r="H40" s="45">
        <f>'20葉山町 (2)'!$AD$22</f>
        <v>22</v>
      </c>
      <c r="I40" s="27">
        <f>'20葉山町 (2)'!$AE$22</f>
        <v>23</v>
      </c>
      <c r="J40" s="28">
        <f>G40+H40+I40</f>
        <v>54</v>
      </c>
      <c r="K40" s="23">
        <f>'20葉山町 (2)'!$AF$22</f>
        <v>54</v>
      </c>
      <c r="L40" s="65">
        <f t="shared" si="5"/>
        <v>0</v>
      </c>
      <c r="M40" s="56">
        <f t="shared" si="5"/>
        <v>0</v>
      </c>
      <c r="N40" s="55">
        <f t="shared" si="5"/>
        <v>3</v>
      </c>
      <c r="O40" s="80">
        <f t="shared" si="5"/>
        <v>8</v>
      </c>
      <c r="P40" s="73">
        <f t="shared" si="5"/>
        <v>8</v>
      </c>
      <c r="Q40" s="56">
        <f t="shared" si="5"/>
        <v>19</v>
      </c>
      <c r="R40" s="66">
        <f t="shared" si="5"/>
        <v>19</v>
      </c>
    </row>
    <row r="41" spans="2:23" ht="27.75" customHeight="1">
      <c r="B41" s="643"/>
      <c r="C41" s="647" t="s">
        <v>13</v>
      </c>
      <c r="D41" s="648"/>
      <c r="E41" s="29"/>
      <c r="F41" s="25">
        <f>'20葉山町 (2)'!$AB$23</f>
        <v>50</v>
      </c>
      <c r="G41" s="26">
        <f>'20葉山町 (2)'!$AC$23</f>
        <v>3</v>
      </c>
      <c r="H41" s="45">
        <f>'20葉山町 (2)'!$AD$23</f>
        <v>6</v>
      </c>
      <c r="I41" s="27">
        <f>'20葉山町 (2)'!$AE$23</f>
        <v>12</v>
      </c>
      <c r="J41" s="28">
        <f>G41+H41+I41</f>
        <v>21</v>
      </c>
      <c r="K41" s="23">
        <f>'20葉山町 (2)'!$AF$23</f>
        <v>71</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'20葉山町 (2)'!$AB$24</f>
        <v>71</v>
      </c>
      <c r="G42" s="21"/>
      <c r="H42" s="50"/>
      <c r="I42" s="22"/>
      <c r="J42" s="30"/>
      <c r="K42" s="23">
        <f>'20葉山町 (2)'!$AF$24</f>
        <v>71</v>
      </c>
      <c r="L42" s="65">
        <f t="shared" si="5"/>
        <v>0</v>
      </c>
      <c r="M42" s="56">
        <f t="shared" si="5"/>
        <v>-7</v>
      </c>
      <c r="N42" s="55">
        <f t="shared" si="5"/>
        <v>0</v>
      </c>
      <c r="O42" s="80">
        <f t="shared" si="5"/>
        <v>0</v>
      </c>
      <c r="P42" s="73">
        <f t="shared" si="5"/>
        <v>0</v>
      </c>
      <c r="Q42" s="56">
        <f t="shared" si="5"/>
        <v>0</v>
      </c>
      <c r="R42" s="66">
        <f t="shared" si="5"/>
        <v>-7</v>
      </c>
    </row>
    <row r="43" spans="2:23" ht="27.75" customHeight="1">
      <c r="B43" s="643"/>
      <c r="C43" s="647" t="s">
        <v>18</v>
      </c>
      <c r="D43" s="650"/>
      <c r="E43" s="29"/>
      <c r="F43" s="25">
        <f>'20葉山町 (2)'!$AB$25</f>
        <v>0</v>
      </c>
      <c r="G43" s="26">
        <f>'20葉山町 (2)'!$AC$25</f>
        <v>0</v>
      </c>
      <c r="H43" s="45">
        <f>'20葉山町 (2)'!$AD$25</f>
        <v>0</v>
      </c>
      <c r="I43" s="27">
        <f>'20葉山町 (2)'!$AE$25</f>
        <v>0</v>
      </c>
      <c r="J43" s="28">
        <f>G43+H43+I43</f>
        <v>0</v>
      </c>
      <c r="K43" s="23">
        <f>'20葉山町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'20葉山町 (2)'!$AC$26</f>
        <v>0</v>
      </c>
      <c r="H44" s="45">
        <f>'20葉山町 (2)'!$AD$26</f>
        <v>0</v>
      </c>
      <c r="I44" s="27">
        <f>'20葉山町 (2)'!$AE$26</f>
        <v>0</v>
      </c>
      <c r="J44" s="28">
        <f>G44+H44+I44</f>
        <v>0</v>
      </c>
      <c r="K44" s="23">
        <f>'20葉山町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'20葉山町 (2)'!$AA$27</f>
        <v>681</v>
      </c>
      <c r="F45" s="31">
        <f>'20葉山町 (2)'!$AB$27</f>
        <v>341</v>
      </c>
      <c r="G45" s="32">
        <f>'20葉山町 (2)'!$AC$27</f>
        <v>42</v>
      </c>
      <c r="H45" s="51">
        <f>'20葉山町 (2)'!$AD$27</f>
        <v>75</v>
      </c>
      <c r="I45" s="33">
        <f>'20葉山町 (2)'!$AE$27</f>
        <v>89</v>
      </c>
      <c r="J45" s="31">
        <f>G45+H45+I45</f>
        <v>206</v>
      </c>
      <c r="K45" s="34">
        <f>'20葉山町 (2)'!$AF$27</f>
        <v>1228</v>
      </c>
      <c r="L45" s="67">
        <f t="shared" si="5"/>
        <v>-19</v>
      </c>
      <c r="M45" s="58">
        <f t="shared" si="5"/>
        <v>-17</v>
      </c>
      <c r="N45" s="57">
        <f t="shared" si="5"/>
        <v>3</v>
      </c>
      <c r="O45" s="81">
        <f t="shared" si="5"/>
        <v>8</v>
      </c>
      <c r="P45" s="74">
        <f t="shared" si="5"/>
        <v>8</v>
      </c>
      <c r="Q45" s="58">
        <f t="shared" si="5"/>
        <v>19</v>
      </c>
      <c r="R45" s="59">
        <f t="shared" si="5"/>
        <v>-17</v>
      </c>
    </row>
    <row r="46" spans="2:23" ht="27.75" customHeight="1" thickBot="1">
      <c r="B46" s="631" t="s">
        <v>7</v>
      </c>
      <c r="C46" s="632"/>
      <c r="D46" s="633"/>
      <c r="E46" s="35">
        <f>E45-E37</f>
        <v>471.66360856269114</v>
      </c>
      <c r="F46" s="37">
        <f t="shared" ref="F46:K46" si="6">F45-F37</f>
        <v>11</v>
      </c>
      <c r="G46" s="36">
        <f t="shared" si="6"/>
        <v>0</v>
      </c>
      <c r="H46" s="52">
        <f t="shared" si="6"/>
        <v>1</v>
      </c>
      <c r="I46" s="37">
        <f t="shared" si="6"/>
        <v>2</v>
      </c>
      <c r="J46" s="38">
        <f t="shared" si="6"/>
        <v>3</v>
      </c>
      <c r="K46" s="39">
        <f t="shared" si="6"/>
        <v>485.66360856269114</v>
      </c>
      <c r="L46" s="68">
        <f t="shared" si="5"/>
        <v>3.9143730886850108</v>
      </c>
      <c r="M46" s="69">
        <f t="shared" si="5"/>
        <v>19</v>
      </c>
      <c r="N46" s="54">
        <f t="shared" si="5"/>
        <v>2</v>
      </c>
      <c r="O46" s="82">
        <f t="shared" si="5"/>
        <v>7</v>
      </c>
      <c r="P46" s="75">
        <f t="shared" si="5"/>
        <v>1</v>
      </c>
      <c r="Q46" s="69">
        <f t="shared" si="5"/>
        <v>10</v>
      </c>
      <c r="R46" s="70">
        <f t="shared" si="5"/>
        <v>32.914373088685011</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B34:D36"/>
    <mergeCell ref="C29:D29"/>
    <mergeCell ref="C30:D30"/>
    <mergeCell ref="B31:D31"/>
    <mergeCell ref="B22:D22"/>
    <mergeCell ref="B23:B30"/>
    <mergeCell ref="C23:D23"/>
    <mergeCell ref="C24:D24"/>
    <mergeCell ref="B32:K32"/>
    <mergeCell ref="J33:K33"/>
    <mergeCell ref="B47:R47"/>
    <mergeCell ref="B37:D37"/>
    <mergeCell ref="B38:B45"/>
    <mergeCell ref="C38:D38"/>
    <mergeCell ref="C39:D39"/>
    <mergeCell ref="C40:D40"/>
    <mergeCell ref="C41:D41"/>
    <mergeCell ref="C42:D42"/>
    <mergeCell ref="C43:D43"/>
    <mergeCell ref="C44:D44"/>
    <mergeCell ref="C45:D45"/>
    <mergeCell ref="B46:D46"/>
    <mergeCell ref="Q18:R18"/>
    <mergeCell ref="C27:D27"/>
    <mergeCell ref="C28:D28"/>
    <mergeCell ref="B16:D16"/>
    <mergeCell ref="B19:D21"/>
    <mergeCell ref="E20:E21"/>
    <mergeCell ref="L20:L21"/>
    <mergeCell ref="F20:F21"/>
    <mergeCell ref="C25:D25"/>
    <mergeCell ref="C26:D26"/>
    <mergeCell ref="E19:K19"/>
    <mergeCell ref="L19:R19"/>
    <mergeCell ref="N20:Q20"/>
    <mergeCell ref="R20:R21"/>
    <mergeCell ref="C13:D13"/>
    <mergeCell ref="C14:D14"/>
    <mergeCell ref="C15:D15"/>
    <mergeCell ref="M20:M21"/>
    <mergeCell ref="J18:K18"/>
    <mergeCell ref="B17:K17"/>
    <mergeCell ref="B8:B15"/>
    <mergeCell ref="C8:D8"/>
    <mergeCell ref="C9:D9"/>
    <mergeCell ref="C10:D10"/>
    <mergeCell ref="C11:D11"/>
    <mergeCell ref="C12:D12"/>
    <mergeCell ref="G20:J20"/>
    <mergeCell ref="K20:K21"/>
    <mergeCell ref="J3:K3"/>
    <mergeCell ref="Q3:R3"/>
    <mergeCell ref="E4:K4"/>
    <mergeCell ref="L4:R4"/>
    <mergeCell ref="F5:F6"/>
    <mergeCell ref="G5:J5"/>
    <mergeCell ref="K5:K6"/>
    <mergeCell ref="N5:Q5"/>
    <mergeCell ref="R5:R6"/>
    <mergeCell ref="B4:D6"/>
    <mergeCell ref="E5:E6"/>
    <mergeCell ref="L5:L6"/>
    <mergeCell ref="M5:M6"/>
    <mergeCell ref="B7:D7"/>
    <mergeCell ref="Q33:R33"/>
    <mergeCell ref="E34:K34"/>
    <mergeCell ref="L34:R34"/>
    <mergeCell ref="G35:J35"/>
    <mergeCell ref="K35:K36"/>
    <mergeCell ref="N35:Q35"/>
    <mergeCell ref="R35:R36"/>
    <mergeCell ref="E35:E36"/>
    <mergeCell ref="L35:L36"/>
    <mergeCell ref="M35:M36"/>
    <mergeCell ref="F35:F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363</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'21寒川町総括表'!D22</f>
        <v>550</v>
      </c>
      <c r="F7" s="9">
        <f>'21寒川町総括表'!D19</f>
        <v>465</v>
      </c>
      <c r="G7" s="281">
        <f>'21寒川町総括表'!D16</f>
        <v>41</v>
      </c>
      <c r="H7" s="280">
        <f>'21寒川町総括表'!D17</f>
        <v>165</v>
      </c>
      <c r="I7" s="10">
        <f>'21寒川町総括表'!D18</f>
        <v>174</v>
      </c>
      <c r="J7" s="11">
        <f>G7+H7+I7</f>
        <v>380</v>
      </c>
      <c r="K7" s="12">
        <f>'21寒川町総括表'!D23</f>
        <v>1395</v>
      </c>
      <c r="L7" s="8">
        <f>'21寒川町総括表'!$E$22</f>
        <v>526</v>
      </c>
      <c r="M7" s="9">
        <f>'21寒川町総括表'!$E$19</f>
        <v>444</v>
      </c>
      <c r="N7" s="281">
        <f>'21寒川町総括表'!$E$16</f>
        <v>40</v>
      </c>
      <c r="O7" s="280">
        <f>'21寒川町総括表'!$E$17</f>
        <v>160</v>
      </c>
      <c r="P7" s="10">
        <f>'21寒川町総括表'!$E$18</f>
        <v>170</v>
      </c>
      <c r="Q7" s="11">
        <f>N7+O7+P7</f>
        <v>370</v>
      </c>
      <c r="R7" s="12">
        <f>'21寒川町総括表'!$E$23</f>
        <v>1340</v>
      </c>
      <c r="U7" s="41"/>
    </row>
    <row r="8" spans="1:23" ht="27" customHeight="1">
      <c r="B8" s="641" t="s">
        <v>14</v>
      </c>
      <c r="C8" s="645" t="s">
        <v>11</v>
      </c>
      <c r="D8" s="646"/>
      <c r="E8" s="13">
        <f>'21寒川町 (2)'!$C$12</f>
        <v>534</v>
      </c>
      <c r="F8" s="14">
        <f>'21寒川町 (2)'!$D$12</f>
        <v>462</v>
      </c>
      <c r="G8" s="15">
        <f>'21寒川町 (2)'!$E$12</f>
        <v>34</v>
      </c>
      <c r="H8" s="49">
        <f>'21寒川町 (2)'!$F$12</f>
        <v>126</v>
      </c>
      <c r="I8" s="16">
        <f>'21寒川町 (2)'!$G$12</f>
        <v>146</v>
      </c>
      <c r="J8" s="17">
        <f>G8+H8+I8</f>
        <v>306</v>
      </c>
      <c r="K8" s="18">
        <f>'21寒川町 (2)'!$H$12</f>
        <v>1302</v>
      </c>
      <c r="L8" s="13">
        <f>'21寒川町 (2)'!$I$12</f>
        <v>534</v>
      </c>
      <c r="M8" s="14">
        <f>'21寒川町 (2)'!$J$12</f>
        <v>444</v>
      </c>
      <c r="N8" s="15">
        <f>'21寒川町 (2)'!$K$12</f>
        <v>33</v>
      </c>
      <c r="O8" s="49">
        <f>'21寒川町 (2)'!$L$12</f>
        <v>141</v>
      </c>
      <c r="P8" s="16">
        <f>'21寒川町 (2)'!$M$12</f>
        <v>150</v>
      </c>
      <c r="Q8" s="17">
        <f>N8+O8+P8</f>
        <v>324</v>
      </c>
      <c r="R8" s="18">
        <f>'21寒川町 (2)'!$N$12</f>
        <v>1302</v>
      </c>
    </row>
    <row r="9" spans="1:23" ht="27" customHeight="1">
      <c r="B9" s="642"/>
      <c r="C9" s="647" t="s">
        <v>16</v>
      </c>
      <c r="D9" s="648"/>
      <c r="E9" s="19">
        <f>'21寒川町 (2)'!$C$13</f>
        <v>304</v>
      </c>
      <c r="F9" s="20"/>
      <c r="G9" s="21"/>
      <c r="H9" s="50"/>
      <c r="I9" s="22"/>
      <c r="J9" s="20"/>
      <c r="K9" s="23">
        <f>'21寒川町 (2)'!$H$13</f>
        <v>304</v>
      </c>
      <c r="L9" s="19">
        <f>'21寒川町 (2)'!$I$13</f>
        <v>304</v>
      </c>
      <c r="M9" s="20"/>
      <c r="N9" s="21"/>
      <c r="O9" s="50"/>
      <c r="P9" s="22"/>
      <c r="Q9" s="20"/>
      <c r="R9" s="23">
        <f>'21寒川町 (2)'!$N$13</f>
        <v>304</v>
      </c>
    </row>
    <row r="10" spans="1:23" ht="27" customHeight="1">
      <c r="B10" s="643"/>
      <c r="C10" s="647" t="s">
        <v>12</v>
      </c>
      <c r="D10" s="649"/>
      <c r="E10" s="24"/>
      <c r="F10" s="25">
        <f>'21寒川町 (2)'!$D$22</f>
        <v>0</v>
      </c>
      <c r="G10" s="26">
        <f>'21寒川町 (2)'!$E$22</f>
        <v>7</v>
      </c>
      <c r="H10" s="45">
        <f>'21寒川町 (2)'!$F$22</f>
        <v>16</v>
      </c>
      <c r="I10" s="27">
        <f>'21寒川町 (2)'!$G$22</f>
        <v>20</v>
      </c>
      <c r="J10" s="28">
        <f>G10+H10+I10</f>
        <v>43</v>
      </c>
      <c r="K10" s="23">
        <f>'21寒川町 (2)'!$H$22</f>
        <v>43</v>
      </c>
      <c r="L10" s="24"/>
      <c r="M10" s="25">
        <f>'21寒川町 (2)'!$J$22</f>
        <v>0</v>
      </c>
      <c r="N10" s="26">
        <f>'21寒川町 (2)'!$K$22</f>
        <v>7</v>
      </c>
      <c r="O10" s="45">
        <f>'21寒川町 (2)'!$L$22</f>
        <v>16</v>
      </c>
      <c r="P10" s="27">
        <f>'21寒川町 (2)'!$M$22</f>
        <v>20</v>
      </c>
      <c r="Q10" s="28">
        <f>N10+O10+P10</f>
        <v>43</v>
      </c>
      <c r="R10" s="23">
        <f>'21寒川町 (2)'!$N$22</f>
        <v>43</v>
      </c>
    </row>
    <row r="11" spans="1:23" ht="27" customHeight="1">
      <c r="B11" s="643"/>
      <c r="C11" s="647" t="s">
        <v>13</v>
      </c>
      <c r="D11" s="648"/>
      <c r="E11" s="29"/>
      <c r="F11" s="25">
        <f>'21寒川町 (2)'!$D$23</f>
        <v>0</v>
      </c>
      <c r="G11" s="26">
        <f>'21寒川町 (2)'!$E$23</f>
        <v>0</v>
      </c>
      <c r="H11" s="45">
        <f>'21寒川町 (2)'!$F$23</f>
        <v>0</v>
      </c>
      <c r="I11" s="27">
        <f>'21寒川町 (2)'!$G$23</f>
        <v>0</v>
      </c>
      <c r="J11" s="28">
        <f>G11+H11+I11</f>
        <v>0</v>
      </c>
      <c r="K11" s="23">
        <f>'21寒川町 (2)'!$H$23</f>
        <v>0</v>
      </c>
      <c r="L11" s="29"/>
      <c r="M11" s="25">
        <f>'21寒川町 (2)'!$J$23</f>
        <v>0</v>
      </c>
      <c r="N11" s="26">
        <f>'21寒川町 (2)'!$K$23</f>
        <v>0</v>
      </c>
      <c r="O11" s="45">
        <f>'21寒川町 (2)'!$L$23</f>
        <v>0</v>
      </c>
      <c r="P11" s="27">
        <f>'21寒川町 (2)'!$M$23</f>
        <v>0</v>
      </c>
      <c r="Q11" s="28">
        <f>N11+O11+P11</f>
        <v>0</v>
      </c>
      <c r="R11" s="23">
        <f>'21寒川町 (2)'!$N$23</f>
        <v>0</v>
      </c>
    </row>
    <row r="12" spans="1:23" ht="27" customHeight="1">
      <c r="B12" s="643"/>
      <c r="C12" s="647" t="s">
        <v>17</v>
      </c>
      <c r="D12" s="648"/>
      <c r="E12" s="29"/>
      <c r="F12" s="25">
        <f>'21寒川町 (2)'!$D$24</f>
        <v>0</v>
      </c>
      <c r="G12" s="21"/>
      <c r="H12" s="50"/>
      <c r="I12" s="22"/>
      <c r="J12" s="30"/>
      <c r="K12" s="23">
        <f>'21寒川町 (2)'!$H$24</f>
        <v>0</v>
      </c>
      <c r="L12" s="29"/>
      <c r="M12" s="25">
        <f>'21寒川町 (2)'!$J$24</f>
        <v>0</v>
      </c>
      <c r="N12" s="21"/>
      <c r="O12" s="50"/>
      <c r="P12" s="22"/>
      <c r="Q12" s="30"/>
      <c r="R12" s="23">
        <f>'21寒川町 (2)'!$N$24</f>
        <v>0</v>
      </c>
    </row>
    <row r="13" spans="1:23" ht="27" customHeight="1">
      <c r="B13" s="643"/>
      <c r="C13" s="647" t="s">
        <v>18</v>
      </c>
      <c r="D13" s="650"/>
      <c r="E13" s="29"/>
      <c r="F13" s="25">
        <f>'21寒川町 (2)'!$D$25</f>
        <v>0</v>
      </c>
      <c r="G13" s="26">
        <f>'21寒川町 (2)'!$E$25</f>
        <v>0</v>
      </c>
      <c r="H13" s="45">
        <f>'21寒川町 (2)'!$F$25</f>
        <v>0</v>
      </c>
      <c r="I13" s="27">
        <f>'21寒川町 (2)'!$G$25</f>
        <v>0</v>
      </c>
      <c r="J13" s="28">
        <f>G13+H13+I13</f>
        <v>0</v>
      </c>
      <c r="K13" s="23">
        <f>'21寒川町 (2)'!$H$25</f>
        <v>0</v>
      </c>
      <c r="L13" s="29"/>
      <c r="M13" s="25">
        <f>'21寒川町 (2)'!$J$25</f>
        <v>0</v>
      </c>
      <c r="N13" s="26">
        <f>'21寒川町 (2)'!$K$25</f>
        <v>0</v>
      </c>
      <c r="O13" s="45">
        <f>'21寒川町 (2)'!$L$25</f>
        <v>0</v>
      </c>
      <c r="P13" s="27">
        <f>'21寒川町 (2)'!$M$25</f>
        <v>0</v>
      </c>
      <c r="Q13" s="28">
        <f>N13+O13+P13</f>
        <v>0</v>
      </c>
      <c r="R13" s="23">
        <f>'21寒川町 (2)'!$N$25</f>
        <v>0</v>
      </c>
    </row>
    <row r="14" spans="1:23" ht="27" customHeight="1">
      <c r="B14" s="643"/>
      <c r="C14" s="647" t="s">
        <v>19</v>
      </c>
      <c r="D14" s="648"/>
      <c r="E14" s="29"/>
      <c r="F14" s="20"/>
      <c r="G14" s="26">
        <f>'21寒川町 (2)'!$E$26</f>
        <v>0</v>
      </c>
      <c r="H14" s="45">
        <f>'21寒川町 (2)'!$F$26</f>
        <v>0</v>
      </c>
      <c r="I14" s="27">
        <f>'21寒川町 (2)'!$G$26</f>
        <v>0</v>
      </c>
      <c r="J14" s="28">
        <f>G14+H14+I14</f>
        <v>0</v>
      </c>
      <c r="K14" s="23">
        <f>'21寒川町 (2)'!$H$26</f>
        <v>0</v>
      </c>
      <c r="L14" s="29"/>
      <c r="M14" s="20"/>
      <c r="N14" s="26">
        <f>'21寒川町 (2)'!$K$26</f>
        <v>0</v>
      </c>
      <c r="O14" s="45">
        <f>'21寒川町 (2)'!$L$26</f>
        <v>0</v>
      </c>
      <c r="P14" s="27">
        <f>'21寒川町 (2)'!$M$26</f>
        <v>0</v>
      </c>
      <c r="Q14" s="28">
        <f>N14+O14+P14</f>
        <v>0</v>
      </c>
      <c r="R14" s="23">
        <f>'21寒川町 (2)'!$N$26</f>
        <v>0</v>
      </c>
    </row>
    <row r="15" spans="1:23" ht="27" customHeight="1" thickBot="1">
      <c r="B15" s="644"/>
      <c r="C15" s="630" t="s">
        <v>6</v>
      </c>
      <c r="D15" s="630"/>
      <c r="E15" s="19">
        <f>'21寒川町 (2)'!$C$27</f>
        <v>838</v>
      </c>
      <c r="F15" s="31">
        <f>'21寒川町 (2)'!$D$27</f>
        <v>462</v>
      </c>
      <c r="G15" s="32">
        <f>'21寒川町 (2)'!$E$27</f>
        <v>41</v>
      </c>
      <c r="H15" s="51">
        <f>'21寒川町 (2)'!$F$27</f>
        <v>142</v>
      </c>
      <c r="I15" s="33">
        <f>'21寒川町 (2)'!$G$27</f>
        <v>166</v>
      </c>
      <c r="J15" s="31">
        <f>G15+H15+I15</f>
        <v>349</v>
      </c>
      <c r="K15" s="34">
        <f>'21寒川町 (2)'!$H$27</f>
        <v>1649</v>
      </c>
      <c r="L15" s="19">
        <f>'21寒川町 (2)'!$I$27</f>
        <v>838</v>
      </c>
      <c r="M15" s="31">
        <f>'21寒川町 (2)'!$J$27</f>
        <v>444</v>
      </c>
      <c r="N15" s="32">
        <f>'21寒川町 (2)'!$K$27</f>
        <v>40</v>
      </c>
      <c r="O15" s="51">
        <f>'21寒川町 (2)'!$L$27</f>
        <v>157</v>
      </c>
      <c r="P15" s="33">
        <f>'21寒川町 (2)'!$M$27</f>
        <v>170</v>
      </c>
      <c r="Q15" s="31">
        <f>N15+O15+P15</f>
        <v>367</v>
      </c>
      <c r="R15" s="34">
        <f>'21寒川町 (2)'!$N$27</f>
        <v>1649</v>
      </c>
    </row>
    <row r="16" spans="1:23" ht="27" customHeight="1" thickBot="1">
      <c r="B16" s="631" t="s">
        <v>7</v>
      </c>
      <c r="C16" s="632"/>
      <c r="D16" s="633"/>
      <c r="E16" s="35">
        <f>E15-E7</f>
        <v>288</v>
      </c>
      <c r="F16" s="37">
        <f t="shared" ref="F16:K16" si="0">F15-F7</f>
        <v>-3</v>
      </c>
      <c r="G16" s="36">
        <f t="shared" si="0"/>
        <v>0</v>
      </c>
      <c r="H16" s="52">
        <f t="shared" si="0"/>
        <v>-23</v>
      </c>
      <c r="I16" s="37">
        <f t="shared" si="0"/>
        <v>-8</v>
      </c>
      <c r="J16" s="38">
        <f t="shared" si="0"/>
        <v>-31</v>
      </c>
      <c r="K16" s="39">
        <f t="shared" si="0"/>
        <v>254</v>
      </c>
      <c r="L16" s="35">
        <f>L15-L7</f>
        <v>312</v>
      </c>
      <c r="M16" s="37">
        <f>M15-M7</f>
        <v>0</v>
      </c>
      <c r="N16" s="36">
        <f t="shared" ref="N16:R16" si="1">N15-N7</f>
        <v>0</v>
      </c>
      <c r="O16" s="52">
        <f t="shared" si="1"/>
        <v>-3</v>
      </c>
      <c r="P16" s="37">
        <f t="shared" si="1"/>
        <v>0</v>
      </c>
      <c r="Q16" s="38">
        <f t="shared" si="1"/>
        <v>-3</v>
      </c>
      <c r="R16" s="39">
        <f t="shared" si="1"/>
        <v>309</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'21寒川町総括表'!$F$22</f>
        <v>527</v>
      </c>
      <c r="F22" s="9">
        <f>'21寒川町総括表'!$F$19</f>
        <v>446</v>
      </c>
      <c r="G22" s="281">
        <f>'21寒川町総括表'!$F$16</f>
        <v>39</v>
      </c>
      <c r="H22" s="280">
        <f>'21寒川町総括表'!$F$17</f>
        <v>155</v>
      </c>
      <c r="I22" s="10">
        <f>'21寒川町総括表'!$F$18</f>
        <v>165</v>
      </c>
      <c r="J22" s="11">
        <f>G22+H22+I22</f>
        <v>359</v>
      </c>
      <c r="K22" s="12">
        <f>'21寒川町総括表'!$F$23</f>
        <v>1332</v>
      </c>
      <c r="L22" s="8">
        <f>'21寒川町総括表'!$G$22</f>
        <v>523</v>
      </c>
      <c r="M22" s="9">
        <f>'21寒川町総括表'!$G$19</f>
        <v>442</v>
      </c>
      <c r="N22" s="281">
        <f>'21寒川町総括表'!$G$16</f>
        <v>38</v>
      </c>
      <c r="O22" s="280">
        <f>'21寒川町総括表'!$G$17</f>
        <v>150</v>
      </c>
      <c r="P22" s="10">
        <f>'21寒川町総括表'!$G$18</f>
        <v>160</v>
      </c>
      <c r="Q22" s="11">
        <f>N22+O22+P22</f>
        <v>348</v>
      </c>
      <c r="R22" s="12">
        <f>'21寒川町総括表'!$G$23</f>
        <v>1313</v>
      </c>
    </row>
    <row r="23" spans="2:23" ht="27.75" customHeight="1">
      <c r="B23" s="641" t="s">
        <v>14</v>
      </c>
      <c r="C23" s="645" t="s">
        <v>11</v>
      </c>
      <c r="D23" s="646"/>
      <c r="E23" s="13">
        <f>'21寒川町 (2)'!$O$12</f>
        <v>534</v>
      </c>
      <c r="F23" s="14">
        <f>'21寒川町 (2)'!$P$12</f>
        <v>451</v>
      </c>
      <c r="G23" s="15">
        <f>'21寒川町 (2)'!$Q$12</f>
        <v>32</v>
      </c>
      <c r="H23" s="49">
        <f>'21寒川町 (2)'!$R$12</f>
        <v>139</v>
      </c>
      <c r="I23" s="16">
        <f>'21寒川町 (2)'!$S$12</f>
        <v>146</v>
      </c>
      <c r="J23" s="17">
        <f>G23+H23+I23</f>
        <v>317</v>
      </c>
      <c r="K23" s="18">
        <f>'21寒川町 (2)'!$T$12</f>
        <v>1302</v>
      </c>
      <c r="L23" s="13">
        <f>'21寒川町 (2)'!$U$12</f>
        <v>534</v>
      </c>
      <c r="M23" s="14">
        <f>'21寒川町 (2)'!$V$12</f>
        <v>457</v>
      </c>
      <c r="N23" s="15">
        <f>'21寒川町 (2)'!$W$12</f>
        <v>31</v>
      </c>
      <c r="O23" s="49">
        <f>'21寒川町 (2)'!$X$12</f>
        <v>134</v>
      </c>
      <c r="P23" s="16">
        <f>'21寒川町 (2)'!$Y$12</f>
        <v>146</v>
      </c>
      <c r="Q23" s="17">
        <f>N23+O23+P23</f>
        <v>311</v>
      </c>
      <c r="R23" s="18">
        <f>'21寒川町 (2)'!$Z$12</f>
        <v>1302</v>
      </c>
    </row>
    <row r="24" spans="2:23" ht="27.75" customHeight="1">
      <c r="B24" s="642"/>
      <c r="C24" s="647" t="s">
        <v>16</v>
      </c>
      <c r="D24" s="648"/>
      <c r="E24" s="19">
        <f>'21寒川町 (2)'!$O$13</f>
        <v>304</v>
      </c>
      <c r="F24" s="20"/>
      <c r="G24" s="21"/>
      <c r="H24" s="50"/>
      <c r="I24" s="22"/>
      <c r="J24" s="20"/>
      <c r="K24" s="23">
        <f>'21寒川町 (2)'!$T$13</f>
        <v>304</v>
      </c>
      <c r="L24" s="19">
        <f>'21寒川町 (2)'!$U$13</f>
        <v>304</v>
      </c>
      <c r="M24" s="20"/>
      <c r="N24" s="21"/>
      <c r="O24" s="50"/>
      <c r="P24" s="22"/>
      <c r="Q24" s="20"/>
      <c r="R24" s="23">
        <f>'21寒川町 (2)'!$Z$13</f>
        <v>304</v>
      </c>
    </row>
    <row r="25" spans="2:23" ht="27.75" customHeight="1">
      <c r="B25" s="643"/>
      <c r="C25" s="647" t="s">
        <v>12</v>
      </c>
      <c r="D25" s="649"/>
      <c r="E25" s="24"/>
      <c r="F25" s="25">
        <f>'21寒川町 (2)'!$P$22</f>
        <v>0</v>
      </c>
      <c r="G25" s="26">
        <f>'21寒川町 (2)'!$Q$22</f>
        <v>7</v>
      </c>
      <c r="H25" s="45">
        <f>'21寒川町 (2)'!$R$22</f>
        <v>16</v>
      </c>
      <c r="I25" s="27">
        <f>'21寒川町 (2)'!$S$22</f>
        <v>20</v>
      </c>
      <c r="J25" s="28">
        <f>G25+H25+I25</f>
        <v>43</v>
      </c>
      <c r="K25" s="23">
        <f>'21寒川町 (2)'!$T$22</f>
        <v>43</v>
      </c>
      <c r="L25" s="24"/>
      <c r="M25" s="25">
        <f>'21寒川町 (2)'!$V$22</f>
        <v>0</v>
      </c>
      <c r="N25" s="26">
        <f>'21寒川町 (2)'!$W$22</f>
        <v>7</v>
      </c>
      <c r="O25" s="45">
        <f>'21寒川町 (2)'!$X$22</f>
        <v>16</v>
      </c>
      <c r="P25" s="27">
        <f>'21寒川町 (2)'!$Y$22</f>
        <v>20</v>
      </c>
      <c r="Q25" s="28">
        <f>N25+O25+P25</f>
        <v>43</v>
      </c>
      <c r="R25" s="23">
        <f>'21寒川町 (2)'!$Z$22</f>
        <v>43</v>
      </c>
    </row>
    <row r="26" spans="2:23" ht="27.75" customHeight="1">
      <c r="B26" s="643"/>
      <c r="C26" s="647" t="s">
        <v>13</v>
      </c>
      <c r="D26" s="648"/>
      <c r="E26" s="29"/>
      <c r="F26" s="25">
        <f>'21寒川町 (2)'!$P$23</f>
        <v>0</v>
      </c>
      <c r="G26" s="26">
        <f>'21寒川町 (2)'!$Q$23</f>
        <v>0</v>
      </c>
      <c r="H26" s="45">
        <f>'21寒川町 (2)'!$R$23</f>
        <v>0</v>
      </c>
      <c r="I26" s="27">
        <f>'21寒川町 (2)'!$S$23</f>
        <v>0</v>
      </c>
      <c r="J26" s="28">
        <f>G26+H26+I26</f>
        <v>0</v>
      </c>
      <c r="K26" s="23">
        <f>'21寒川町 (2)'!$T$23</f>
        <v>0</v>
      </c>
      <c r="L26" s="29"/>
      <c r="M26" s="25">
        <f>'21寒川町 (2)'!$V$23</f>
        <v>0</v>
      </c>
      <c r="N26" s="26">
        <f>'21寒川町 (2)'!$W$23</f>
        <v>0</v>
      </c>
      <c r="O26" s="45">
        <f>'21寒川町 (2)'!$X$23</f>
        <v>0</v>
      </c>
      <c r="P26" s="27">
        <f>'21寒川町 (2)'!$Y$23</f>
        <v>0</v>
      </c>
      <c r="Q26" s="28">
        <f>N26+O26+P26</f>
        <v>0</v>
      </c>
      <c r="R26" s="23">
        <f>'21寒川町 (2)'!$Z$23</f>
        <v>0</v>
      </c>
    </row>
    <row r="27" spans="2:23" ht="27.75" customHeight="1">
      <c r="B27" s="643"/>
      <c r="C27" s="647" t="s">
        <v>17</v>
      </c>
      <c r="D27" s="648"/>
      <c r="E27" s="29"/>
      <c r="F27" s="25">
        <f>'21寒川町 (2)'!$P$24</f>
        <v>0</v>
      </c>
      <c r="G27" s="21"/>
      <c r="H27" s="50"/>
      <c r="I27" s="22"/>
      <c r="J27" s="30"/>
      <c r="K27" s="23">
        <f>'21寒川町 (2)'!$T$24</f>
        <v>0</v>
      </c>
      <c r="L27" s="29"/>
      <c r="M27" s="25">
        <f>'21寒川町 (2)'!$V$24</f>
        <v>0</v>
      </c>
      <c r="N27" s="21"/>
      <c r="O27" s="50"/>
      <c r="P27" s="22"/>
      <c r="Q27" s="30"/>
      <c r="R27" s="23">
        <f>'21寒川町 (2)'!$Z$24</f>
        <v>0</v>
      </c>
    </row>
    <row r="28" spans="2:23" ht="27.75" customHeight="1">
      <c r="B28" s="643"/>
      <c r="C28" s="647" t="s">
        <v>18</v>
      </c>
      <c r="D28" s="650"/>
      <c r="E28" s="29"/>
      <c r="F28" s="25">
        <f>'21寒川町 (2)'!$P$25</f>
        <v>0</v>
      </c>
      <c r="G28" s="26">
        <f>'21寒川町 (2)'!$Q$25</f>
        <v>0</v>
      </c>
      <c r="H28" s="45">
        <f>'21寒川町 (2)'!$R$25</f>
        <v>0</v>
      </c>
      <c r="I28" s="27">
        <f>'21寒川町 (2)'!$S$25</f>
        <v>0</v>
      </c>
      <c r="J28" s="28">
        <f>G28+H28+I28</f>
        <v>0</v>
      </c>
      <c r="K28" s="23">
        <f>'21寒川町 (2)'!$T$25</f>
        <v>0</v>
      </c>
      <c r="L28" s="29"/>
      <c r="M28" s="25">
        <f>'21寒川町 (2)'!$V$25</f>
        <v>0</v>
      </c>
      <c r="N28" s="26">
        <f>'21寒川町 (2)'!$W$25</f>
        <v>0</v>
      </c>
      <c r="O28" s="45">
        <f>'21寒川町 (2)'!$X$25</f>
        <v>0</v>
      </c>
      <c r="P28" s="27">
        <f>'21寒川町 (2)'!$Y$25</f>
        <v>0</v>
      </c>
      <c r="Q28" s="28">
        <f>N28+O28+P28</f>
        <v>0</v>
      </c>
      <c r="R28" s="23">
        <f>'21寒川町 (2)'!$Z$25</f>
        <v>0</v>
      </c>
    </row>
    <row r="29" spans="2:23" ht="27.75" customHeight="1">
      <c r="B29" s="643"/>
      <c r="C29" s="647" t="s">
        <v>19</v>
      </c>
      <c r="D29" s="648"/>
      <c r="E29" s="29"/>
      <c r="F29" s="20"/>
      <c r="G29" s="26">
        <f>'21寒川町 (2)'!$Q$26</f>
        <v>0</v>
      </c>
      <c r="H29" s="45">
        <f>'21寒川町 (2)'!$R$26</f>
        <v>0</v>
      </c>
      <c r="I29" s="27">
        <f>'21寒川町 (2)'!$S$26</f>
        <v>0</v>
      </c>
      <c r="J29" s="28">
        <f>G29+H29+I29</f>
        <v>0</v>
      </c>
      <c r="K29" s="23">
        <f>'21寒川町 (2)'!$T$26</f>
        <v>0</v>
      </c>
      <c r="L29" s="29"/>
      <c r="M29" s="20"/>
      <c r="N29" s="26">
        <f>'21寒川町 (2)'!$W$26</f>
        <v>0</v>
      </c>
      <c r="O29" s="45">
        <f>'21寒川町 (2)'!$X$26</f>
        <v>0</v>
      </c>
      <c r="P29" s="27">
        <f>'21寒川町 (2)'!$Y$26</f>
        <v>0</v>
      </c>
      <c r="Q29" s="28">
        <f>N29+O29+P29</f>
        <v>0</v>
      </c>
      <c r="R29" s="23">
        <f>'21寒川町 (2)'!$Z$26</f>
        <v>0</v>
      </c>
    </row>
    <row r="30" spans="2:23" ht="27.75" customHeight="1" thickBot="1">
      <c r="B30" s="644"/>
      <c r="C30" s="630" t="s">
        <v>6</v>
      </c>
      <c r="D30" s="630"/>
      <c r="E30" s="19">
        <f>'21寒川町 (2)'!$O$27</f>
        <v>838</v>
      </c>
      <c r="F30" s="31">
        <f>'21寒川町 (2)'!$P$27</f>
        <v>451</v>
      </c>
      <c r="G30" s="32">
        <f>'21寒川町 (2)'!$Q$27</f>
        <v>39</v>
      </c>
      <c r="H30" s="51">
        <f>'21寒川町 (2)'!$R$27</f>
        <v>155</v>
      </c>
      <c r="I30" s="33">
        <f>'21寒川町 (2)'!$S$27</f>
        <v>166</v>
      </c>
      <c r="J30" s="31">
        <f>G30+H30+I30</f>
        <v>360</v>
      </c>
      <c r="K30" s="34">
        <f>'21寒川町 (2)'!$T$27</f>
        <v>1649</v>
      </c>
      <c r="L30" s="19">
        <f>'21寒川町 (2)'!$U$27</f>
        <v>838</v>
      </c>
      <c r="M30" s="31">
        <f>'21寒川町 (2)'!$V$27</f>
        <v>457</v>
      </c>
      <c r="N30" s="32">
        <f>'21寒川町 (2)'!$W$27</f>
        <v>38</v>
      </c>
      <c r="O30" s="51">
        <f>'21寒川町 (2)'!$X$27</f>
        <v>150</v>
      </c>
      <c r="P30" s="33">
        <f>'21寒川町 (2)'!$Y$27</f>
        <v>166</v>
      </c>
      <c r="Q30" s="31">
        <f>N30+O30+P30</f>
        <v>354</v>
      </c>
      <c r="R30" s="34">
        <f>'21寒川町 (2)'!$Z$27</f>
        <v>1649</v>
      </c>
    </row>
    <row r="31" spans="2:23" ht="27.75" customHeight="1" thickBot="1">
      <c r="B31" s="631" t="s">
        <v>7</v>
      </c>
      <c r="C31" s="632"/>
      <c r="D31" s="633"/>
      <c r="E31" s="35">
        <f>E30-E22</f>
        <v>311</v>
      </c>
      <c r="F31" s="37">
        <f t="shared" ref="F31:K31" si="2">F30-F22</f>
        <v>5</v>
      </c>
      <c r="G31" s="36">
        <f t="shared" si="2"/>
        <v>0</v>
      </c>
      <c r="H31" s="52">
        <f t="shared" si="2"/>
        <v>0</v>
      </c>
      <c r="I31" s="37">
        <f t="shared" si="2"/>
        <v>1</v>
      </c>
      <c r="J31" s="38">
        <f t="shared" si="2"/>
        <v>1</v>
      </c>
      <c r="K31" s="39">
        <f t="shared" si="2"/>
        <v>317</v>
      </c>
      <c r="L31" s="35">
        <f>L30-L22</f>
        <v>315</v>
      </c>
      <c r="M31" s="37">
        <f t="shared" ref="M31:R31" si="3">M30-M22</f>
        <v>15</v>
      </c>
      <c r="N31" s="36">
        <f t="shared" si="3"/>
        <v>0</v>
      </c>
      <c r="O31" s="52">
        <f t="shared" si="3"/>
        <v>0</v>
      </c>
      <c r="P31" s="37">
        <f t="shared" si="3"/>
        <v>6</v>
      </c>
      <c r="Q31" s="38">
        <f t="shared" si="3"/>
        <v>6</v>
      </c>
      <c r="R31" s="39">
        <f t="shared" si="3"/>
        <v>336</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'21寒川町総括表'!$H$22</f>
        <v>509</v>
      </c>
      <c r="F37" s="9">
        <f>'21寒川町総括表'!$H$19</f>
        <v>430</v>
      </c>
      <c r="G37" s="281">
        <f>'21寒川町総括表'!$H$16</f>
        <v>37</v>
      </c>
      <c r="H37" s="280">
        <f>'21寒川町総括表'!$H$17</f>
        <v>147</v>
      </c>
      <c r="I37" s="10">
        <f>'21寒川町総括表'!$H$18</f>
        <v>156</v>
      </c>
      <c r="J37" s="11">
        <f>G37+H37+I37</f>
        <v>340</v>
      </c>
      <c r="K37" s="12">
        <f>'21寒川町総括表'!$H$23</f>
        <v>1279</v>
      </c>
      <c r="L37" s="60">
        <f>E37-E7</f>
        <v>-41</v>
      </c>
      <c r="M37" s="53">
        <f t="shared" ref="M37:R37" si="4">F37-F7</f>
        <v>-35</v>
      </c>
      <c r="N37" s="71">
        <f t="shared" si="4"/>
        <v>-4</v>
      </c>
      <c r="O37" s="78">
        <f t="shared" si="4"/>
        <v>-18</v>
      </c>
      <c r="P37" s="77">
        <f t="shared" si="4"/>
        <v>-18</v>
      </c>
      <c r="Q37" s="53">
        <f t="shared" si="4"/>
        <v>-40</v>
      </c>
      <c r="R37" s="61">
        <f t="shared" si="4"/>
        <v>-116</v>
      </c>
    </row>
    <row r="38" spans="2:23" ht="27.75" customHeight="1">
      <c r="B38" s="641" t="s">
        <v>14</v>
      </c>
      <c r="C38" s="645" t="s">
        <v>11</v>
      </c>
      <c r="D38" s="646"/>
      <c r="E38" s="13">
        <f>'21寒川町 (2)'!$AA$12</f>
        <v>534</v>
      </c>
      <c r="F38" s="14">
        <f>'21寒川町 (2)'!$AB$12</f>
        <v>461</v>
      </c>
      <c r="G38" s="15">
        <f>'21寒川町 (2)'!$AC$12</f>
        <v>30</v>
      </c>
      <c r="H38" s="49">
        <f>'21寒川町 (2)'!$AD$12</f>
        <v>131</v>
      </c>
      <c r="I38" s="16">
        <f>'21寒川町 (2)'!$AE$12</f>
        <v>146</v>
      </c>
      <c r="J38" s="17">
        <f>G38+H38+I38</f>
        <v>307</v>
      </c>
      <c r="K38" s="18">
        <f>'21寒川町 (2)'!$AF$12</f>
        <v>1302</v>
      </c>
      <c r="L38" s="63">
        <f t="shared" ref="L38:R46" si="5">E38-E8</f>
        <v>0</v>
      </c>
      <c r="M38" s="62">
        <f t="shared" si="5"/>
        <v>-1</v>
      </c>
      <c r="N38" s="76">
        <f t="shared" si="5"/>
        <v>-4</v>
      </c>
      <c r="O38" s="79">
        <f t="shared" si="5"/>
        <v>5</v>
      </c>
      <c r="P38" s="72">
        <f t="shared" si="5"/>
        <v>0</v>
      </c>
      <c r="Q38" s="62">
        <f t="shared" si="5"/>
        <v>1</v>
      </c>
      <c r="R38" s="64">
        <f t="shared" si="5"/>
        <v>0</v>
      </c>
    </row>
    <row r="39" spans="2:23" ht="27.75" customHeight="1">
      <c r="B39" s="642"/>
      <c r="C39" s="647" t="s">
        <v>16</v>
      </c>
      <c r="D39" s="648"/>
      <c r="E39" s="19">
        <f>'21寒川町 (2)'!$AA$13</f>
        <v>304</v>
      </c>
      <c r="F39" s="20"/>
      <c r="G39" s="21"/>
      <c r="H39" s="50"/>
      <c r="I39" s="22"/>
      <c r="J39" s="20"/>
      <c r="K39" s="23">
        <f>'21寒川町 (2)'!$AF$13</f>
        <v>304</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'21寒川町 (2)'!$AB$22</f>
        <v>0</v>
      </c>
      <c r="G40" s="26">
        <f>'21寒川町 (2)'!$AC$22</f>
        <v>7</v>
      </c>
      <c r="H40" s="45">
        <f>'21寒川町 (2)'!$AD$22</f>
        <v>16</v>
      </c>
      <c r="I40" s="27">
        <f>'21寒川町 (2)'!$AE$22</f>
        <v>20</v>
      </c>
      <c r="J40" s="28">
        <f>G40+H40+I40</f>
        <v>43</v>
      </c>
      <c r="K40" s="23">
        <f>'21寒川町 (2)'!$AF$22</f>
        <v>43</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'21寒川町 (2)'!$AB$23</f>
        <v>0</v>
      </c>
      <c r="G41" s="26">
        <f>'21寒川町 (2)'!$AC$23</f>
        <v>0</v>
      </c>
      <c r="H41" s="45">
        <f>'21寒川町 (2)'!$AD$23</f>
        <v>0</v>
      </c>
      <c r="I41" s="27">
        <f>'21寒川町 (2)'!$AE$23</f>
        <v>0</v>
      </c>
      <c r="J41" s="28">
        <f>G41+H41+I41</f>
        <v>0</v>
      </c>
      <c r="K41" s="23">
        <f>'21寒川町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'21寒川町 (2)'!$AB$24</f>
        <v>0</v>
      </c>
      <c r="G42" s="21"/>
      <c r="H42" s="50"/>
      <c r="I42" s="22"/>
      <c r="J42" s="30"/>
      <c r="K42" s="23">
        <f>'21寒川町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'21寒川町 (2)'!$AB$25</f>
        <v>0</v>
      </c>
      <c r="G43" s="26">
        <f>'21寒川町 (2)'!$AC$25</f>
        <v>0</v>
      </c>
      <c r="H43" s="45">
        <f>'21寒川町 (2)'!$AD$25</f>
        <v>0</v>
      </c>
      <c r="I43" s="27">
        <f>'21寒川町 (2)'!$AE$25</f>
        <v>0</v>
      </c>
      <c r="J43" s="28">
        <f>G43+H43+I43</f>
        <v>0</v>
      </c>
      <c r="K43" s="23">
        <f>'21寒川町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'21寒川町 (2)'!$AC$26</f>
        <v>0</v>
      </c>
      <c r="H44" s="45">
        <f>'21寒川町 (2)'!$AD$26</f>
        <v>0</v>
      </c>
      <c r="I44" s="27">
        <f>'21寒川町 (2)'!$AE$26</f>
        <v>0</v>
      </c>
      <c r="J44" s="28">
        <f>G44+H44+I44</f>
        <v>0</v>
      </c>
      <c r="K44" s="23">
        <f>'21寒川町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'21寒川町 (2)'!$AA$27</f>
        <v>838</v>
      </c>
      <c r="F45" s="31">
        <f>'21寒川町 (2)'!$AB$27</f>
        <v>461</v>
      </c>
      <c r="G45" s="32">
        <f>'21寒川町 (2)'!$AC$27</f>
        <v>37</v>
      </c>
      <c r="H45" s="51">
        <f>'21寒川町 (2)'!$AD$27</f>
        <v>147</v>
      </c>
      <c r="I45" s="33">
        <f>'21寒川町 (2)'!$AE$27</f>
        <v>166</v>
      </c>
      <c r="J45" s="31">
        <f>G45+H45+I45</f>
        <v>350</v>
      </c>
      <c r="K45" s="34">
        <f>'21寒川町 (2)'!$AF$27</f>
        <v>1649</v>
      </c>
      <c r="L45" s="67">
        <f t="shared" si="5"/>
        <v>0</v>
      </c>
      <c r="M45" s="58">
        <f t="shared" si="5"/>
        <v>-1</v>
      </c>
      <c r="N45" s="57">
        <f t="shared" si="5"/>
        <v>-4</v>
      </c>
      <c r="O45" s="81">
        <f t="shared" si="5"/>
        <v>5</v>
      </c>
      <c r="P45" s="74">
        <f t="shared" si="5"/>
        <v>0</v>
      </c>
      <c r="Q45" s="58">
        <f t="shared" si="5"/>
        <v>1</v>
      </c>
      <c r="R45" s="59">
        <f t="shared" si="5"/>
        <v>0</v>
      </c>
    </row>
    <row r="46" spans="2:23" ht="27.75" customHeight="1" thickBot="1">
      <c r="B46" s="631" t="s">
        <v>7</v>
      </c>
      <c r="C46" s="632"/>
      <c r="D46" s="633"/>
      <c r="E46" s="35">
        <f>E45-E37</f>
        <v>329</v>
      </c>
      <c r="F46" s="37">
        <f t="shared" ref="F46:K46" si="6">F45-F37</f>
        <v>31</v>
      </c>
      <c r="G46" s="36">
        <f t="shared" si="6"/>
        <v>0</v>
      </c>
      <c r="H46" s="52">
        <f t="shared" si="6"/>
        <v>0</v>
      </c>
      <c r="I46" s="37">
        <f t="shared" si="6"/>
        <v>10</v>
      </c>
      <c r="J46" s="38">
        <f t="shared" si="6"/>
        <v>10</v>
      </c>
      <c r="K46" s="39">
        <f t="shared" si="6"/>
        <v>370</v>
      </c>
      <c r="L46" s="68">
        <f t="shared" si="5"/>
        <v>41</v>
      </c>
      <c r="M46" s="69">
        <f t="shared" si="5"/>
        <v>34</v>
      </c>
      <c r="N46" s="54">
        <f t="shared" si="5"/>
        <v>0</v>
      </c>
      <c r="O46" s="82">
        <f t="shared" si="5"/>
        <v>23</v>
      </c>
      <c r="P46" s="75">
        <f t="shared" si="5"/>
        <v>18</v>
      </c>
      <c r="Q46" s="69">
        <f t="shared" si="5"/>
        <v>41</v>
      </c>
      <c r="R46" s="70">
        <f t="shared" si="5"/>
        <v>116</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B34:D36"/>
    <mergeCell ref="C29:D29"/>
    <mergeCell ref="C30:D30"/>
    <mergeCell ref="B31:D31"/>
    <mergeCell ref="B22:D22"/>
    <mergeCell ref="B23:B30"/>
    <mergeCell ref="C23:D23"/>
    <mergeCell ref="C24:D24"/>
    <mergeCell ref="B32:K32"/>
    <mergeCell ref="J33:K33"/>
    <mergeCell ref="B47:R47"/>
    <mergeCell ref="B37:D37"/>
    <mergeCell ref="B38:B45"/>
    <mergeCell ref="C38:D38"/>
    <mergeCell ref="C39:D39"/>
    <mergeCell ref="C40:D40"/>
    <mergeCell ref="C41:D41"/>
    <mergeCell ref="C42:D42"/>
    <mergeCell ref="C43:D43"/>
    <mergeCell ref="C44:D44"/>
    <mergeCell ref="C45:D45"/>
    <mergeCell ref="B46:D46"/>
    <mergeCell ref="Q18:R18"/>
    <mergeCell ref="C27:D27"/>
    <mergeCell ref="C28:D28"/>
    <mergeCell ref="B16:D16"/>
    <mergeCell ref="B19:D21"/>
    <mergeCell ref="E20:E21"/>
    <mergeCell ref="L20:L21"/>
    <mergeCell ref="F20:F21"/>
    <mergeCell ref="C25:D25"/>
    <mergeCell ref="C26:D26"/>
    <mergeCell ref="E19:K19"/>
    <mergeCell ref="L19:R19"/>
    <mergeCell ref="N20:Q20"/>
    <mergeCell ref="R20:R21"/>
    <mergeCell ref="C13:D13"/>
    <mergeCell ref="C14:D14"/>
    <mergeCell ref="C15:D15"/>
    <mergeCell ref="M20:M21"/>
    <mergeCell ref="J18:K18"/>
    <mergeCell ref="B17:K17"/>
    <mergeCell ref="B8:B15"/>
    <mergeCell ref="C8:D8"/>
    <mergeCell ref="C9:D9"/>
    <mergeCell ref="C10:D10"/>
    <mergeCell ref="C11:D11"/>
    <mergeCell ref="C12:D12"/>
    <mergeCell ref="G20:J20"/>
    <mergeCell ref="K20:K21"/>
    <mergeCell ref="J3:K3"/>
    <mergeCell ref="Q3:R3"/>
    <mergeCell ref="E4:K4"/>
    <mergeCell ref="L4:R4"/>
    <mergeCell ref="F5:F6"/>
    <mergeCell ref="G5:J5"/>
    <mergeCell ref="K5:K6"/>
    <mergeCell ref="N5:Q5"/>
    <mergeCell ref="R5:R6"/>
    <mergeCell ref="B4:D6"/>
    <mergeCell ref="E5:E6"/>
    <mergeCell ref="L5:L6"/>
    <mergeCell ref="M5:M6"/>
    <mergeCell ref="B7:D7"/>
    <mergeCell ref="Q33:R33"/>
    <mergeCell ref="E34:K34"/>
    <mergeCell ref="L34:R34"/>
    <mergeCell ref="G35:J35"/>
    <mergeCell ref="K35:K36"/>
    <mergeCell ref="N35:Q35"/>
    <mergeCell ref="R35:R36"/>
    <mergeCell ref="E35:E36"/>
    <mergeCell ref="L35:L36"/>
    <mergeCell ref="M35:M36"/>
    <mergeCell ref="F35:F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364</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'22大磯町総括表'!D22</f>
        <v>268</v>
      </c>
      <c r="F7" s="9">
        <f>'22大磯町総括表'!D19</f>
        <v>280</v>
      </c>
      <c r="G7" s="281">
        <f>'22大磯町総括表'!D16</f>
        <v>25</v>
      </c>
      <c r="H7" s="280">
        <f>'22大磯町総括表'!D17</f>
        <v>57</v>
      </c>
      <c r="I7" s="10">
        <f>'22大磯町総括表'!D18</f>
        <v>97</v>
      </c>
      <c r="J7" s="11">
        <f>G7+H7+I7</f>
        <v>179</v>
      </c>
      <c r="K7" s="12">
        <f>'22大磯町総括表'!D23</f>
        <v>727</v>
      </c>
      <c r="L7" s="8">
        <f>'22大磯町総括表'!$E$22</f>
        <v>259</v>
      </c>
      <c r="M7" s="9">
        <f>'22大磯町総括表'!$E$19</f>
        <v>283</v>
      </c>
      <c r="N7" s="281">
        <f>'22大磯町総括表'!$E$16</f>
        <v>24</v>
      </c>
      <c r="O7" s="280">
        <f>'22大磯町総括表'!$E$17</f>
        <v>56</v>
      </c>
      <c r="P7" s="10">
        <f>'22大磯町総括表'!$E$18</f>
        <v>85</v>
      </c>
      <c r="Q7" s="11">
        <f>N7+O7+P7</f>
        <v>165</v>
      </c>
      <c r="R7" s="12">
        <f>'22大磯町総括表'!$E$23</f>
        <v>707</v>
      </c>
      <c r="U7" s="41"/>
    </row>
    <row r="8" spans="1:23" ht="27" customHeight="1">
      <c r="B8" s="641" t="s">
        <v>14</v>
      </c>
      <c r="C8" s="645" t="s">
        <v>11</v>
      </c>
      <c r="D8" s="646"/>
      <c r="E8" s="13">
        <f>'22大磯町 (2)'!$C$12</f>
        <v>51</v>
      </c>
      <c r="F8" s="14">
        <f>'22大磯町 (2)'!$D$12</f>
        <v>217</v>
      </c>
      <c r="G8" s="15">
        <f>'22大磯町 (2)'!$E$12</f>
        <v>28</v>
      </c>
      <c r="H8" s="49">
        <f>'22大磯町 (2)'!$F$12</f>
        <v>42</v>
      </c>
      <c r="I8" s="16">
        <f>'22大磯町 (2)'!$G$12</f>
        <v>61</v>
      </c>
      <c r="J8" s="17">
        <f>G8+H8+I8</f>
        <v>131</v>
      </c>
      <c r="K8" s="18">
        <f>'22大磯町 (2)'!$H$12</f>
        <v>399</v>
      </c>
      <c r="L8" s="13">
        <f>'22大磯町 (2)'!$I$12</f>
        <v>51</v>
      </c>
      <c r="M8" s="14">
        <f>'22大磯町 (2)'!$J$12</f>
        <v>217</v>
      </c>
      <c r="N8" s="15">
        <f>'22大磯町 (2)'!$K$12</f>
        <v>28</v>
      </c>
      <c r="O8" s="49">
        <f>'22大磯町 (2)'!$L$12</f>
        <v>42</v>
      </c>
      <c r="P8" s="16">
        <f>'22大磯町 (2)'!$M$12</f>
        <v>61</v>
      </c>
      <c r="Q8" s="17">
        <f>N8+O8+P8</f>
        <v>131</v>
      </c>
      <c r="R8" s="18">
        <f>'22大磯町 (2)'!$N$12</f>
        <v>399</v>
      </c>
    </row>
    <row r="9" spans="1:23" ht="27" customHeight="1">
      <c r="B9" s="642"/>
      <c r="C9" s="647" t="s">
        <v>16</v>
      </c>
      <c r="D9" s="648"/>
      <c r="E9" s="19">
        <f>'22大磯町 (2)'!$C$13</f>
        <v>0</v>
      </c>
      <c r="F9" s="20"/>
      <c r="G9" s="21"/>
      <c r="H9" s="50"/>
      <c r="I9" s="22"/>
      <c r="J9" s="20"/>
      <c r="K9" s="23">
        <f>'22大磯町 (2)'!$H$13</f>
        <v>0</v>
      </c>
      <c r="L9" s="19">
        <f>'22大磯町 (2)'!$I$13</f>
        <v>0</v>
      </c>
      <c r="M9" s="20"/>
      <c r="N9" s="21"/>
      <c r="O9" s="50"/>
      <c r="P9" s="22"/>
      <c r="Q9" s="20"/>
      <c r="R9" s="23">
        <f>'22大磯町 (2)'!$N$13</f>
        <v>0</v>
      </c>
    </row>
    <row r="10" spans="1:23" ht="27" customHeight="1">
      <c r="B10" s="643"/>
      <c r="C10" s="647" t="s">
        <v>12</v>
      </c>
      <c r="D10" s="649"/>
      <c r="E10" s="24"/>
      <c r="F10" s="25">
        <f>'22大磯町 (2)'!$D$22</f>
        <v>0</v>
      </c>
      <c r="G10" s="26">
        <f>'22大磯町 (2)'!$E$22</f>
        <v>7</v>
      </c>
      <c r="H10" s="45">
        <f>'22大磯町 (2)'!$F$22</f>
        <v>11</v>
      </c>
      <c r="I10" s="27">
        <f>'22大磯町 (2)'!$G$22</f>
        <v>12</v>
      </c>
      <c r="J10" s="28">
        <f>G10+H10+I10</f>
        <v>30</v>
      </c>
      <c r="K10" s="23">
        <f>'22大磯町 (2)'!$H$22</f>
        <v>30</v>
      </c>
      <c r="L10" s="24"/>
      <c r="M10" s="25">
        <f>'22大磯町 (2)'!$J$22</f>
        <v>0</v>
      </c>
      <c r="N10" s="26">
        <f>'22大磯町 (2)'!$K$22</f>
        <v>7</v>
      </c>
      <c r="O10" s="45">
        <f>'22大磯町 (2)'!$L$22</f>
        <v>11</v>
      </c>
      <c r="P10" s="27">
        <f>'22大磯町 (2)'!$M$22</f>
        <v>12</v>
      </c>
      <c r="Q10" s="28">
        <f>N10+O10+P10</f>
        <v>30</v>
      </c>
      <c r="R10" s="23">
        <f>'22大磯町 (2)'!$N$22</f>
        <v>30</v>
      </c>
    </row>
    <row r="11" spans="1:23" ht="27" customHeight="1">
      <c r="B11" s="643"/>
      <c r="C11" s="647" t="s">
        <v>13</v>
      </c>
      <c r="D11" s="648"/>
      <c r="E11" s="29"/>
      <c r="F11" s="25">
        <f>'22大磯町 (2)'!$D$23</f>
        <v>0</v>
      </c>
      <c r="G11" s="26">
        <f>'22大磯町 (2)'!$E$23</f>
        <v>0</v>
      </c>
      <c r="H11" s="45">
        <f>'22大磯町 (2)'!$F$23</f>
        <v>0</v>
      </c>
      <c r="I11" s="27">
        <f>'22大磯町 (2)'!$G$23</f>
        <v>0</v>
      </c>
      <c r="J11" s="28">
        <f>G11+H11+I11</f>
        <v>0</v>
      </c>
      <c r="K11" s="23">
        <f>'22大磯町 (2)'!$H$23</f>
        <v>0</v>
      </c>
      <c r="L11" s="29"/>
      <c r="M11" s="25">
        <f>'22大磯町 (2)'!$J$23</f>
        <v>0</v>
      </c>
      <c r="N11" s="26">
        <f>'22大磯町 (2)'!$K$23</f>
        <v>0</v>
      </c>
      <c r="O11" s="45">
        <f>'22大磯町 (2)'!$L$23</f>
        <v>0</v>
      </c>
      <c r="P11" s="27">
        <f>'22大磯町 (2)'!$M$23</f>
        <v>0</v>
      </c>
      <c r="Q11" s="28">
        <f>N11+O11+P11</f>
        <v>0</v>
      </c>
      <c r="R11" s="23">
        <f>'22大磯町 (2)'!$N$23</f>
        <v>0</v>
      </c>
    </row>
    <row r="12" spans="1:23" ht="27" customHeight="1">
      <c r="B12" s="643"/>
      <c r="C12" s="647" t="s">
        <v>17</v>
      </c>
      <c r="D12" s="648"/>
      <c r="E12" s="29"/>
      <c r="F12" s="25">
        <f>'22大磯町 (2)'!$D$24</f>
        <v>55</v>
      </c>
      <c r="G12" s="21"/>
      <c r="H12" s="50"/>
      <c r="I12" s="22"/>
      <c r="J12" s="30"/>
      <c r="K12" s="23">
        <f>'22大磯町 (2)'!$H$24</f>
        <v>400</v>
      </c>
      <c r="L12" s="29"/>
      <c r="M12" s="25">
        <f>'22大磯町 (2)'!$J$24</f>
        <v>55</v>
      </c>
      <c r="N12" s="21"/>
      <c r="O12" s="50"/>
      <c r="P12" s="22"/>
      <c r="Q12" s="30"/>
      <c r="R12" s="23">
        <f>'22大磯町 (2)'!$N$24</f>
        <v>400</v>
      </c>
    </row>
    <row r="13" spans="1:23" ht="27" customHeight="1">
      <c r="B13" s="643"/>
      <c r="C13" s="647" t="s">
        <v>18</v>
      </c>
      <c r="D13" s="650"/>
      <c r="E13" s="29"/>
      <c r="F13" s="25">
        <f>'22大磯町 (2)'!$D$25</f>
        <v>0</v>
      </c>
      <c r="G13" s="26">
        <f>'22大磯町 (2)'!$E$25</f>
        <v>0</v>
      </c>
      <c r="H13" s="45">
        <f>'22大磯町 (2)'!$F$25</f>
        <v>0</v>
      </c>
      <c r="I13" s="27">
        <f>'22大磯町 (2)'!$G$25</f>
        <v>0</v>
      </c>
      <c r="J13" s="28">
        <f>G13+H13+I13</f>
        <v>0</v>
      </c>
      <c r="K13" s="23">
        <f>'22大磯町 (2)'!$H$25</f>
        <v>0</v>
      </c>
      <c r="L13" s="29"/>
      <c r="M13" s="25">
        <f>'22大磯町 (2)'!$J$25</f>
        <v>0</v>
      </c>
      <c r="N13" s="26">
        <f>'22大磯町 (2)'!$K$25</f>
        <v>0</v>
      </c>
      <c r="O13" s="45">
        <f>'22大磯町 (2)'!$L$25</f>
        <v>0</v>
      </c>
      <c r="P13" s="27">
        <f>'22大磯町 (2)'!$M$25</f>
        <v>0</v>
      </c>
      <c r="Q13" s="28">
        <f>N13+O13+P13</f>
        <v>0</v>
      </c>
      <c r="R13" s="23">
        <f>'22大磯町 (2)'!$N$25</f>
        <v>0</v>
      </c>
    </row>
    <row r="14" spans="1:23" ht="27" customHeight="1">
      <c r="B14" s="643"/>
      <c r="C14" s="647" t="s">
        <v>19</v>
      </c>
      <c r="D14" s="648"/>
      <c r="E14" s="29"/>
      <c r="F14" s="20"/>
      <c r="G14" s="26">
        <f>'22大磯町 (2)'!$E$26</f>
        <v>0</v>
      </c>
      <c r="H14" s="45">
        <f>'22大磯町 (2)'!$F$26</f>
        <v>0</v>
      </c>
      <c r="I14" s="27">
        <f>'22大磯町 (2)'!$G$26</f>
        <v>0</v>
      </c>
      <c r="J14" s="28">
        <f>G14+H14+I14</f>
        <v>0</v>
      </c>
      <c r="K14" s="23">
        <f>'22大磯町 (2)'!$H$26</f>
        <v>0</v>
      </c>
      <c r="L14" s="29"/>
      <c r="M14" s="20"/>
      <c r="N14" s="26">
        <f>'22大磯町 (2)'!$K$26</f>
        <v>0</v>
      </c>
      <c r="O14" s="45">
        <f>'22大磯町 (2)'!$L$26</f>
        <v>0</v>
      </c>
      <c r="P14" s="27">
        <f>'22大磯町 (2)'!$M$26</f>
        <v>0</v>
      </c>
      <c r="Q14" s="28">
        <f>N14+O14+P14</f>
        <v>0</v>
      </c>
      <c r="R14" s="23">
        <f>'22大磯町 (2)'!$N$26</f>
        <v>0</v>
      </c>
    </row>
    <row r="15" spans="1:23" ht="27" customHeight="1" thickBot="1">
      <c r="B15" s="644"/>
      <c r="C15" s="630" t="s">
        <v>6</v>
      </c>
      <c r="D15" s="630"/>
      <c r="E15" s="19">
        <f>'22大磯町 (2)'!$C$27</f>
        <v>396</v>
      </c>
      <c r="F15" s="31">
        <f>'22大磯町 (2)'!$D$27</f>
        <v>272</v>
      </c>
      <c r="G15" s="32">
        <f>'22大磯町 (2)'!$E$27</f>
        <v>35</v>
      </c>
      <c r="H15" s="51">
        <f>'22大磯町 (2)'!$F$27</f>
        <v>53</v>
      </c>
      <c r="I15" s="33">
        <f>'22大磯町 (2)'!$G$27</f>
        <v>73</v>
      </c>
      <c r="J15" s="31">
        <f>G15+H15+I15</f>
        <v>161</v>
      </c>
      <c r="K15" s="34">
        <f>'22大磯町 (2)'!$H$27</f>
        <v>829</v>
      </c>
      <c r="L15" s="19">
        <f>'22大磯町 (2)'!$I$27</f>
        <v>396</v>
      </c>
      <c r="M15" s="31">
        <f>'22大磯町 (2)'!$J$27</f>
        <v>272</v>
      </c>
      <c r="N15" s="32">
        <f>'22大磯町 (2)'!$K$27</f>
        <v>35</v>
      </c>
      <c r="O15" s="51">
        <f>'22大磯町 (2)'!$L$27</f>
        <v>53</v>
      </c>
      <c r="P15" s="33">
        <f>'22大磯町 (2)'!$M$27</f>
        <v>73</v>
      </c>
      <c r="Q15" s="31">
        <f>N15+O15+P15</f>
        <v>161</v>
      </c>
      <c r="R15" s="34">
        <f>'22大磯町 (2)'!$N$27</f>
        <v>829</v>
      </c>
    </row>
    <row r="16" spans="1:23" ht="27" customHeight="1" thickBot="1">
      <c r="B16" s="631" t="s">
        <v>7</v>
      </c>
      <c r="C16" s="632"/>
      <c r="D16" s="633"/>
      <c r="E16" s="35">
        <f>E15-E7</f>
        <v>128</v>
      </c>
      <c r="F16" s="37">
        <f t="shared" ref="F16:K16" si="0">F15-F7</f>
        <v>-8</v>
      </c>
      <c r="G16" s="36">
        <f t="shared" si="0"/>
        <v>10</v>
      </c>
      <c r="H16" s="52">
        <f t="shared" si="0"/>
        <v>-4</v>
      </c>
      <c r="I16" s="37">
        <f t="shared" si="0"/>
        <v>-24</v>
      </c>
      <c r="J16" s="38">
        <f t="shared" si="0"/>
        <v>-18</v>
      </c>
      <c r="K16" s="39">
        <f t="shared" si="0"/>
        <v>102</v>
      </c>
      <c r="L16" s="35">
        <f>L15-L7</f>
        <v>137</v>
      </c>
      <c r="M16" s="37">
        <f>M15-M7</f>
        <v>-11</v>
      </c>
      <c r="N16" s="36">
        <f t="shared" ref="N16:R16" si="1">N15-N7</f>
        <v>11</v>
      </c>
      <c r="O16" s="52">
        <f t="shared" si="1"/>
        <v>-3</v>
      </c>
      <c r="P16" s="37">
        <f t="shared" si="1"/>
        <v>-12</v>
      </c>
      <c r="Q16" s="38">
        <f t="shared" si="1"/>
        <v>-4</v>
      </c>
      <c r="R16" s="39">
        <f t="shared" si="1"/>
        <v>122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'22大磯町総括表'!$F$22</f>
        <v>269</v>
      </c>
      <c r="F22" s="9">
        <f>'22大磯町総括表'!$F$19</f>
        <v>264</v>
      </c>
      <c r="G22" s="281">
        <f>'22大磯町総括表'!$F$16</f>
        <v>23</v>
      </c>
      <c r="H22" s="280">
        <f>'22大磯町総括表'!$F$17</f>
        <v>55</v>
      </c>
      <c r="I22" s="10">
        <f>'22大磯町総括表'!$F$18</f>
        <v>83</v>
      </c>
      <c r="J22" s="11">
        <f>G22+H22+I22</f>
        <v>161</v>
      </c>
      <c r="K22" s="12">
        <f>'22大磯町総括表'!$F$23</f>
        <v>694</v>
      </c>
      <c r="L22" s="8">
        <f>'22大磯町総括表'!$G$22</f>
        <v>251</v>
      </c>
      <c r="M22" s="9">
        <f>'22大磯町総括表'!$G$19</f>
        <v>261</v>
      </c>
      <c r="N22" s="281">
        <f>'22大磯町総括表'!$G$16</f>
        <v>22</v>
      </c>
      <c r="O22" s="280">
        <f>'22大磯町総括表'!$G$17</f>
        <v>55</v>
      </c>
      <c r="P22" s="10">
        <f>'22大磯町総括表'!$G$18</f>
        <v>84</v>
      </c>
      <c r="Q22" s="11">
        <f>N22+O22+P22</f>
        <v>161</v>
      </c>
      <c r="R22" s="12">
        <f>'22大磯町総括表'!$G$23</f>
        <v>673</v>
      </c>
    </row>
    <row r="23" spans="2:23" ht="27.75" customHeight="1">
      <c r="B23" s="641" t="s">
        <v>14</v>
      </c>
      <c r="C23" s="645" t="s">
        <v>11</v>
      </c>
      <c r="D23" s="646"/>
      <c r="E23" s="13">
        <f>'22大磯町 (2)'!$O$12</f>
        <v>115</v>
      </c>
      <c r="F23" s="14">
        <f>'22大磯町 (2)'!$P$12</f>
        <v>269</v>
      </c>
      <c r="G23" s="15">
        <f>'22大磯町 (2)'!$Q$12</f>
        <v>37</v>
      </c>
      <c r="H23" s="49">
        <f>'22大磯町 (2)'!$R$12</f>
        <v>54</v>
      </c>
      <c r="I23" s="16">
        <f>'22大磯町 (2)'!$S$12</f>
        <v>79</v>
      </c>
      <c r="J23" s="17">
        <f>G23+H23+I23</f>
        <v>170</v>
      </c>
      <c r="K23" s="18">
        <f>'22大磯町 (2)'!$T$12</f>
        <v>554</v>
      </c>
      <c r="L23" s="13">
        <f>'22大磯町 (2)'!$U$12</f>
        <v>115</v>
      </c>
      <c r="M23" s="14">
        <f>'22大磯町 (2)'!$V$12</f>
        <v>269</v>
      </c>
      <c r="N23" s="15">
        <f>'22大磯町 (2)'!$W$12</f>
        <v>37</v>
      </c>
      <c r="O23" s="49">
        <f>'22大磯町 (2)'!$X$12</f>
        <v>54</v>
      </c>
      <c r="P23" s="16">
        <f>'22大磯町 (2)'!$Y$12</f>
        <v>79</v>
      </c>
      <c r="Q23" s="17">
        <f>N23+O23+P23</f>
        <v>170</v>
      </c>
      <c r="R23" s="18">
        <f>'22大磯町 (2)'!$Z$12</f>
        <v>554</v>
      </c>
    </row>
    <row r="24" spans="2:23" ht="27.75" customHeight="1">
      <c r="B24" s="642"/>
      <c r="C24" s="647" t="s">
        <v>16</v>
      </c>
      <c r="D24" s="648"/>
      <c r="E24" s="19">
        <f>'22大磯町 (2)'!$O$13</f>
        <v>0</v>
      </c>
      <c r="F24" s="20"/>
      <c r="G24" s="21"/>
      <c r="H24" s="50"/>
      <c r="I24" s="22"/>
      <c r="J24" s="20"/>
      <c r="K24" s="23">
        <f>'22大磯町 (2)'!$T$13</f>
        <v>0</v>
      </c>
      <c r="L24" s="19">
        <f>'22大磯町 (2)'!$U$13</f>
        <v>0</v>
      </c>
      <c r="M24" s="20"/>
      <c r="N24" s="21"/>
      <c r="O24" s="50"/>
      <c r="P24" s="22"/>
      <c r="Q24" s="20"/>
      <c r="R24" s="23">
        <f>'22大磯町 (2)'!$Z$13</f>
        <v>0</v>
      </c>
    </row>
    <row r="25" spans="2:23" ht="27.75" customHeight="1">
      <c r="B25" s="643"/>
      <c r="C25" s="647" t="s">
        <v>12</v>
      </c>
      <c r="D25" s="649"/>
      <c r="E25" s="24"/>
      <c r="F25" s="25">
        <f>'22大磯町 (2)'!$P$22</f>
        <v>0</v>
      </c>
      <c r="G25" s="26">
        <f>'22大磯町 (2)'!$Q$22</f>
        <v>2</v>
      </c>
      <c r="H25" s="45">
        <f>'22大磯町 (2)'!$R$22</f>
        <v>5</v>
      </c>
      <c r="I25" s="27">
        <f>'22大磯町 (2)'!$S$22</f>
        <v>5</v>
      </c>
      <c r="J25" s="28">
        <f>G25+H25+I25</f>
        <v>12</v>
      </c>
      <c r="K25" s="23">
        <f>'22大磯町 (2)'!$T$22</f>
        <v>12</v>
      </c>
      <c r="L25" s="24"/>
      <c r="M25" s="25">
        <f>'22大磯町 (2)'!$V$22</f>
        <v>0</v>
      </c>
      <c r="N25" s="26">
        <f>'22大磯町 (2)'!$W$22</f>
        <v>2</v>
      </c>
      <c r="O25" s="45">
        <f>'22大磯町 (2)'!$X$22</f>
        <v>5</v>
      </c>
      <c r="P25" s="27">
        <f>'22大磯町 (2)'!$Y$22</f>
        <v>5</v>
      </c>
      <c r="Q25" s="28">
        <f>N25+O25+P25</f>
        <v>12</v>
      </c>
      <c r="R25" s="23">
        <f>'22大磯町 (2)'!$Z$22</f>
        <v>12</v>
      </c>
    </row>
    <row r="26" spans="2:23" ht="27.75" customHeight="1">
      <c r="B26" s="643"/>
      <c r="C26" s="647" t="s">
        <v>13</v>
      </c>
      <c r="D26" s="648"/>
      <c r="E26" s="29"/>
      <c r="F26" s="25">
        <f>'22大磯町 (2)'!$P$23</f>
        <v>0</v>
      </c>
      <c r="G26" s="26">
        <f>'22大磯町 (2)'!$Q$23</f>
        <v>0</v>
      </c>
      <c r="H26" s="45">
        <f>'22大磯町 (2)'!$R$23</f>
        <v>0</v>
      </c>
      <c r="I26" s="27">
        <f>'22大磯町 (2)'!$S$23</f>
        <v>0</v>
      </c>
      <c r="J26" s="28">
        <f>G26+H26+I26</f>
        <v>0</v>
      </c>
      <c r="K26" s="23">
        <f>'22大磯町 (2)'!$T$23</f>
        <v>0</v>
      </c>
      <c r="L26" s="29"/>
      <c r="M26" s="25">
        <f>'22大磯町 (2)'!$V$23</f>
        <v>0</v>
      </c>
      <c r="N26" s="26">
        <f>'22大磯町 (2)'!$W$23</f>
        <v>0</v>
      </c>
      <c r="O26" s="45">
        <f>'22大磯町 (2)'!$X$23</f>
        <v>0</v>
      </c>
      <c r="P26" s="27">
        <f>'22大磯町 (2)'!$Y$23</f>
        <v>0</v>
      </c>
      <c r="Q26" s="28">
        <f>N26+O26+P26</f>
        <v>0</v>
      </c>
      <c r="R26" s="23">
        <f>'22大磯町 (2)'!$Z$23</f>
        <v>0</v>
      </c>
    </row>
    <row r="27" spans="2:23" ht="27.75" customHeight="1">
      <c r="B27" s="643"/>
      <c r="C27" s="647" t="s">
        <v>17</v>
      </c>
      <c r="D27" s="648"/>
      <c r="E27" s="29"/>
      <c r="F27" s="25">
        <f>'22大磯町 (2)'!$P$24</f>
        <v>15</v>
      </c>
      <c r="G27" s="21"/>
      <c r="H27" s="50"/>
      <c r="I27" s="22"/>
      <c r="J27" s="30"/>
      <c r="K27" s="23">
        <f>'22大磯町 (2)'!$T$24</f>
        <v>220</v>
      </c>
      <c r="L27" s="29"/>
      <c r="M27" s="25">
        <f>'22大磯町 (2)'!$V$24</f>
        <v>15</v>
      </c>
      <c r="N27" s="21"/>
      <c r="O27" s="50"/>
      <c r="P27" s="22"/>
      <c r="Q27" s="30"/>
      <c r="R27" s="23">
        <f>'22大磯町 (2)'!$Z$24</f>
        <v>220</v>
      </c>
    </row>
    <row r="28" spans="2:23" ht="27.75" customHeight="1">
      <c r="B28" s="643"/>
      <c r="C28" s="647" t="s">
        <v>18</v>
      </c>
      <c r="D28" s="650"/>
      <c r="E28" s="29"/>
      <c r="F28" s="25">
        <f>'22大磯町 (2)'!$P$25</f>
        <v>0</v>
      </c>
      <c r="G28" s="26">
        <f>'22大磯町 (2)'!$Q$25</f>
        <v>0</v>
      </c>
      <c r="H28" s="45">
        <f>'22大磯町 (2)'!$R$25</f>
        <v>0</v>
      </c>
      <c r="I28" s="27">
        <f>'22大磯町 (2)'!$S$25</f>
        <v>0</v>
      </c>
      <c r="J28" s="28">
        <f>G28+H28+I28</f>
        <v>0</v>
      </c>
      <c r="K28" s="23">
        <f>'22大磯町 (2)'!$T$25</f>
        <v>0</v>
      </c>
      <c r="L28" s="29"/>
      <c r="M28" s="25">
        <f>'22大磯町 (2)'!$V$25</f>
        <v>0</v>
      </c>
      <c r="N28" s="26">
        <f>'22大磯町 (2)'!$W$25</f>
        <v>0</v>
      </c>
      <c r="O28" s="45">
        <f>'22大磯町 (2)'!$X$25</f>
        <v>0</v>
      </c>
      <c r="P28" s="27">
        <f>'22大磯町 (2)'!$Y$25</f>
        <v>0</v>
      </c>
      <c r="Q28" s="28">
        <f>N28+O28+P28</f>
        <v>0</v>
      </c>
      <c r="R28" s="23">
        <f>'22大磯町 (2)'!$Z$25</f>
        <v>0</v>
      </c>
    </row>
    <row r="29" spans="2:23" ht="27.75" customHeight="1">
      <c r="B29" s="643"/>
      <c r="C29" s="647" t="s">
        <v>19</v>
      </c>
      <c r="D29" s="648"/>
      <c r="E29" s="29"/>
      <c r="F29" s="20"/>
      <c r="G29" s="26">
        <f>'22大磯町 (2)'!$Q$26</f>
        <v>0</v>
      </c>
      <c r="H29" s="45">
        <f>'22大磯町 (2)'!$R$26</f>
        <v>0</v>
      </c>
      <c r="I29" s="27">
        <f>'22大磯町 (2)'!$S$26</f>
        <v>0</v>
      </c>
      <c r="J29" s="28">
        <f>G29+H29+I29</f>
        <v>0</v>
      </c>
      <c r="K29" s="23">
        <f>'22大磯町 (2)'!$T$26</f>
        <v>0</v>
      </c>
      <c r="L29" s="29"/>
      <c r="M29" s="20"/>
      <c r="N29" s="26">
        <f>'22大磯町 (2)'!$W$26</f>
        <v>0</v>
      </c>
      <c r="O29" s="45">
        <f>'22大磯町 (2)'!$X$26</f>
        <v>0</v>
      </c>
      <c r="P29" s="27">
        <f>'22大磯町 (2)'!$Y$26</f>
        <v>0</v>
      </c>
      <c r="Q29" s="28">
        <f>N29+O29+P29</f>
        <v>0</v>
      </c>
      <c r="R29" s="23">
        <f>'22大磯町 (2)'!$Z$26</f>
        <v>0</v>
      </c>
    </row>
    <row r="30" spans="2:23" ht="27.75" customHeight="1" thickBot="1">
      <c r="B30" s="644"/>
      <c r="C30" s="630" t="s">
        <v>6</v>
      </c>
      <c r="D30" s="630"/>
      <c r="E30" s="19">
        <f>'22大磯町 (2)'!$O$27</f>
        <v>320</v>
      </c>
      <c r="F30" s="31">
        <f>'22大磯町 (2)'!$P$27</f>
        <v>284</v>
      </c>
      <c r="G30" s="32">
        <f>'22大磯町 (2)'!$Q$27</f>
        <v>39</v>
      </c>
      <c r="H30" s="51">
        <f>'22大磯町 (2)'!$R$27</f>
        <v>59</v>
      </c>
      <c r="I30" s="33">
        <f>'22大磯町 (2)'!$S$27</f>
        <v>84</v>
      </c>
      <c r="J30" s="31">
        <f>G30+H30+I30</f>
        <v>182</v>
      </c>
      <c r="K30" s="34">
        <f>'22大磯町 (2)'!$T$27</f>
        <v>786</v>
      </c>
      <c r="L30" s="19">
        <f>'22大磯町 (2)'!$U$27</f>
        <v>320</v>
      </c>
      <c r="M30" s="31">
        <f>'22大磯町 (2)'!$V$27</f>
        <v>284</v>
      </c>
      <c r="N30" s="32">
        <f>'22大磯町 (2)'!$W$27</f>
        <v>39</v>
      </c>
      <c r="O30" s="51">
        <f>'22大磯町 (2)'!$X$27</f>
        <v>59</v>
      </c>
      <c r="P30" s="33">
        <f>'22大磯町 (2)'!$Y$27</f>
        <v>84</v>
      </c>
      <c r="Q30" s="31">
        <f>N30+O30+P30</f>
        <v>182</v>
      </c>
      <c r="R30" s="34">
        <f>'22大磯町 (2)'!$Z$27</f>
        <v>786</v>
      </c>
    </row>
    <row r="31" spans="2:23" ht="27.75" customHeight="1" thickBot="1">
      <c r="B31" s="631" t="s">
        <v>7</v>
      </c>
      <c r="C31" s="632"/>
      <c r="D31" s="633"/>
      <c r="E31" s="35">
        <f>E30-E22</f>
        <v>51</v>
      </c>
      <c r="F31" s="37">
        <f t="shared" ref="F31:K31" si="2">F30-F22</f>
        <v>20</v>
      </c>
      <c r="G31" s="36">
        <f t="shared" si="2"/>
        <v>16</v>
      </c>
      <c r="H31" s="52">
        <f t="shared" si="2"/>
        <v>4</v>
      </c>
      <c r="I31" s="37">
        <f t="shared" si="2"/>
        <v>1</v>
      </c>
      <c r="J31" s="38">
        <f t="shared" si="2"/>
        <v>21</v>
      </c>
      <c r="K31" s="39">
        <f t="shared" si="2"/>
        <v>92</v>
      </c>
      <c r="L31" s="35">
        <f>L30-L22</f>
        <v>69</v>
      </c>
      <c r="M31" s="37">
        <f t="shared" ref="M31:R31" si="3">M30-M22</f>
        <v>23</v>
      </c>
      <c r="N31" s="36">
        <f t="shared" si="3"/>
        <v>17</v>
      </c>
      <c r="O31" s="52">
        <f t="shared" si="3"/>
        <v>4</v>
      </c>
      <c r="P31" s="37">
        <f t="shared" si="3"/>
        <v>0</v>
      </c>
      <c r="Q31" s="38">
        <f t="shared" si="3"/>
        <v>21</v>
      </c>
      <c r="R31" s="39">
        <f t="shared" si="3"/>
        <v>113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'22大磯町総括表'!$H$22</f>
        <v>220</v>
      </c>
      <c r="F37" s="9">
        <f>'22大磯町総括表'!$H$19</f>
        <v>244</v>
      </c>
      <c r="G37" s="281">
        <f>'22大磯町総括表'!$H$16</f>
        <v>21</v>
      </c>
      <c r="H37" s="280">
        <f>'22大磯町総括表'!$H$17</f>
        <v>56</v>
      </c>
      <c r="I37" s="10">
        <f>'22大磯町総括表'!$H$18</f>
        <v>84</v>
      </c>
      <c r="J37" s="11">
        <f>G37+H37+I37</f>
        <v>161</v>
      </c>
      <c r="K37" s="12">
        <f>'22大磯町総括表'!$H$23</f>
        <v>625</v>
      </c>
      <c r="L37" s="60">
        <f>E37-E7</f>
        <v>-48</v>
      </c>
      <c r="M37" s="53">
        <f t="shared" ref="M37:R37" si="4">F37-F7</f>
        <v>-36</v>
      </c>
      <c r="N37" s="71">
        <f t="shared" si="4"/>
        <v>-4</v>
      </c>
      <c r="O37" s="78">
        <f t="shared" si="4"/>
        <v>-1</v>
      </c>
      <c r="P37" s="77">
        <f t="shared" si="4"/>
        <v>-13</v>
      </c>
      <c r="Q37" s="53">
        <f t="shared" si="4"/>
        <v>-18</v>
      </c>
      <c r="R37" s="61">
        <f t="shared" si="4"/>
        <v>-102</v>
      </c>
    </row>
    <row r="38" spans="2:23" ht="27.75" customHeight="1">
      <c r="B38" s="641" t="s">
        <v>14</v>
      </c>
      <c r="C38" s="645" t="s">
        <v>11</v>
      </c>
      <c r="D38" s="646"/>
      <c r="E38" s="13">
        <f>'22大磯町 (2)'!$AA$12</f>
        <v>115</v>
      </c>
      <c r="F38" s="14">
        <f>'22大磯町 (2)'!$AB$12</f>
        <v>269</v>
      </c>
      <c r="G38" s="15">
        <f>'22大磯町 (2)'!$AC$12</f>
        <v>37</v>
      </c>
      <c r="H38" s="49">
        <f>'22大磯町 (2)'!$AD$12</f>
        <v>54</v>
      </c>
      <c r="I38" s="16">
        <f>'22大磯町 (2)'!$AE$12</f>
        <v>79</v>
      </c>
      <c r="J38" s="17">
        <f>G38+H38+I38</f>
        <v>170</v>
      </c>
      <c r="K38" s="18">
        <f>'22大磯町 (2)'!$AF$12</f>
        <v>554</v>
      </c>
      <c r="L38" s="63">
        <f t="shared" ref="L38:R46" si="5">E38-E8</f>
        <v>64</v>
      </c>
      <c r="M38" s="62">
        <f t="shared" si="5"/>
        <v>52</v>
      </c>
      <c r="N38" s="76">
        <f t="shared" si="5"/>
        <v>9</v>
      </c>
      <c r="O38" s="79">
        <f t="shared" si="5"/>
        <v>12</v>
      </c>
      <c r="P38" s="72">
        <f t="shared" si="5"/>
        <v>18</v>
      </c>
      <c r="Q38" s="62">
        <f t="shared" si="5"/>
        <v>39</v>
      </c>
      <c r="R38" s="64">
        <f t="shared" si="5"/>
        <v>155</v>
      </c>
    </row>
    <row r="39" spans="2:23" ht="27.75" customHeight="1">
      <c r="B39" s="642"/>
      <c r="C39" s="647" t="s">
        <v>16</v>
      </c>
      <c r="D39" s="648"/>
      <c r="E39" s="19">
        <f>'22大磯町 (2)'!$AA$13</f>
        <v>0</v>
      </c>
      <c r="F39" s="20"/>
      <c r="G39" s="21"/>
      <c r="H39" s="50"/>
      <c r="I39" s="22"/>
      <c r="J39" s="20"/>
      <c r="K39" s="23">
        <f>'22大磯町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'22大磯町 (2)'!$AB$22</f>
        <v>0</v>
      </c>
      <c r="G40" s="26">
        <f>'22大磯町 (2)'!$AC$22</f>
        <v>2</v>
      </c>
      <c r="H40" s="45">
        <f>'22大磯町 (2)'!$AD$22</f>
        <v>5</v>
      </c>
      <c r="I40" s="27">
        <f>'22大磯町 (2)'!$AE$22</f>
        <v>5</v>
      </c>
      <c r="J40" s="28">
        <f>G40+H40+I40</f>
        <v>12</v>
      </c>
      <c r="K40" s="23">
        <f>'22大磯町 (2)'!$AF$22</f>
        <v>12</v>
      </c>
      <c r="L40" s="65">
        <f t="shared" si="5"/>
        <v>0</v>
      </c>
      <c r="M40" s="56">
        <f t="shared" si="5"/>
        <v>0</v>
      </c>
      <c r="N40" s="55">
        <f t="shared" si="5"/>
        <v>-5</v>
      </c>
      <c r="O40" s="80">
        <f t="shared" si="5"/>
        <v>-6</v>
      </c>
      <c r="P40" s="73">
        <f t="shared" si="5"/>
        <v>-7</v>
      </c>
      <c r="Q40" s="56">
        <f t="shared" si="5"/>
        <v>-18</v>
      </c>
      <c r="R40" s="66">
        <f t="shared" si="5"/>
        <v>-18</v>
      </c>
    </row>
    <row r="41" spans="2:23" ht="27.75" customHeight="1">
      <c r="B41" s="643"/>
      <c r="C41" s="647" t="s">
        <v>13</v>
      </c>
      <c r="D41" s="648"/>
      <c r="E41" s="29"/>
      <c r="F41" s="25">
        <f>'22大磯町 (2)'!$AB$23</f>
        <v>0</v>
      </c>
      <c r="G41" s="26">
        <f>'22大磯町 (2)'!$AC$23</f>
        <v>0</v>
      </c>
      <c r="H41" s="45">
        <f>'22大磯町 (2)'!$AD$23</f>
        <v>0</v>
      </c>
      <c r="I41" s="27">
        <f>'22大磯町 (2)'!$AE$23</f>
        <v>0</v>
      </c>
      <c r="J41" s="28">
        <f>G41+H41+I41</f>
        <v>0</v>
      </c>
      <c r="K41" s="23">
        <f>'22大磯町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'22大磯町 (2)'!$AB$24</f>
        <v>15</v>
      </c>
      <c r="G42" s="21"/>
      <c r="H42" s="50"/>
      <c r="I42" s="22"/>
      <c r="J42" s="30"/>
      <c r="K42" s="23">
        <f>'22大磯町 (2)'!$AF$24</f>
        <v>220</v>
      </c>
      <c r="L42" s="65">
        <f t="shared" si="5"/>
        <v>0</v>
      </c>
      <c r="M42" s="56">
        <f t="shared" si="5"/>
        <v>-40</v>
      </c>
      <c r="N42" s="55">
        <f t="shared" si="5"/>
        <v>0</v>
      </c>
      <c r="O42" s="80">
        <f t="shared" si="5"/>
        <v>0</v>
      </c>
      <c r="P42" s="73">
        <f t="shared" si="5"/>
        <v>0</v>
      </c>
      <c r="Q42" s="56">
        <f t="shared" si="5"/>
        <v>0</v>
      </c>
      <c r="R42" s="66">
        <f t="shared" si="5"/>
        <v>-180</v>
      </c>
    </row>
    <row r="43" spans="2:23" ht="27.75" customHeight="1">
      <c r="B43" s="643"/>
      <c r="C43" s="647" t="s">
        <v>18</v>
      </c>
      <c r="D43" s="650"/>
      <c r="E43" s="29"/>
      <c r="F43" s="25">
        <f>'22大磯町 (2)'!$AB$25</f>
        <v>0</v>
      </c>
      <c r="G43" s="26">
        <f>'22大磯町 (2)'!$AC$25</f>
        <v>0</v>
      </c>
      <c r="H43" s="45">
        <f>'22大磯町 (2)'!$AD$25</f>
        <v>0</v>
      </c>
      <c r="I43" s="27">
        <f>'22大磯町 (2)'!$AE$25</f>
        <v>0</v>
      </c>
      <c r="J43" s="28">
        <f>G43+H43+I43</f>
        <v>0</v>
      </c>
      <c r="K43" s="23">
        <f>'22大磯町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'22大磯町 (2)'!$AC$26</f>
        <v>0</v>
      </c>
      <c r="H44" s="45">
        <f>'22大磯町 (2)'!$AD$26</f>
        <v>0</v>
      </c>
      <c r="I44" s="27">
        <f>'22大磯町 (2)'!$AE$26</f>
        <v>0</v>
      </c>
      <c r="J44" s="28">
        <f>G44+H44+I44</f>
        <v>0</v>
      </c>
      <c r="K44" s="23">
        <f>'22大磯町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'22大磯町 (2)'!$AA$27</f>
        <v>320</v>
      </c>
      <c r="F45" s="31">
        <f>'22大磯町 (2)'!$AB$27</f>
        <v>284</v>
      </c>
      <c r="G45" s="32">
        <f>'22大磯町 (2)'!$AC$27</f>
        <v>39</v>
      </c>
      <c r="H45" s="51">
        <f>'22大磯町 (2)'!$AD$27</f>
        <v>59</v>
      </c>
      <c r="I45" s="33">
        <f>'22大磯町 (2)'!$AE$27</f>
        <v>84</v>
      </c>
      <c r="J45" s="31">
        <f>G45+H45+I45</f>
        <v>182</v>
      </c>
      <c r="K45" s="34">
        <f>'22大磯町 (2)'!$AF$27</f>
        <v>786</v>
      </c>
      <c r="L45" s="67">
        <f t="shared" si="5"/>
        <v>-76</v>
      </c>
      <c r="M45" s="58">
        <f t="shared" si="5"/>
        <v>12</v>
      </c>
      <c r="N45" s="57">
        <f t="shared" si="5"/>
        <v>4</v>
      </c>
      <c r="O45" s="81">
        <f t="shared" si="5"/>
        <v>6</v>
      </c>
      <c r="P45" s="74">
        <f t="shared" si="5"/>
        <v>11</v>
      </c>
      <c r="Q45" s="58">
        <f t="shared" si="5"/>
        <v>21</v>
      </c>
      <c r="R45" s="59">
        <f t="shared" si="5"/>
        <v>-43</v>
      </c>
    </row>
    <row r="46" spans="2:23" ht="27.75" customHeight="1" thickBot="1">
      <c r="B46" s="631" t="s">
        <v>7</v>
      </c>
      <c r="C46" s="632"/>
      <c r="D46" s="633"/>
      <c r="E46" s="35">
        <f>E45-E37</f>
        <v>100</v>
      </c>
      <c r="F46" s="37">
        <f t="shared" ref="F46:K46" si="6">F45-F37</f>
        <v>40</v>
      </c>
      <c r="G46" s="36">
        <f t="shared" si="6"/>
        <v>18</v>
      </c>
      <c r="H46" s="52">
        <f t="shared" si="6"/>
        <v>3</v>
      </c>
      <c r="I46" s="37">
        <f t="shared" si="6"/>
        <v>0</v>
      </c>
      <c r="J46" s="38">
        <f t="shared" si="6"/>
        <v>21</v>
      </c>
      <c r="K46" s="39">
        <f t="shared" si="6"/>
        <v>161</v>
      </c>
      <c r="L46" s="68">
        <f t="shared" si="5"/>
        <v>-28</v>
      </c>
      <c r="M46" s="69">
        <f t="shared" si="5"/>
        <v>48</v>
      </c>
      <c r="N46" s="54">
        <f t="shared" si="5"/>
        <v>8</v>
      </c>
      <c r="O46" s="82">
        <f t="shared" si="5"/>
        <v>7</v>
      </c>
      <c r="P46" s="75">
        <f t="shared" si="5"/>
        <v>24</v>
      </c>
      <c r="Q46" s="69">
        <f t="shared" si="5"/>
        <v>39</v>
      </c>
      <c r="R46" s="70">
        <f t="shared" si="5"/>
        <v>59</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366</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'23二宮町総括表'!D22</f>
        <v>199</v>
      </c>
      <c r="F7" s="9">
        <f>'23二宮町総括表'!D19</f>
        <v>225</v>
      </c>
      <c r="G7" s="281">
        <f>'23二宮町総括表'!D16</f>
        <v>19</v>
      </c>
      <c r="H7" s="280">
        <f>'23二宮町総括表'!D17</f>
        <v>57</v>
      </c>
      <c r="I7" s="10">
        <f>'23二宮町総括表'!D18</f>
        <v>60</v>
      </c>
      <c r="J7" s="11">
        <f>G7+H7+I7</f>
        <v>136</v>
      </c>
      <c r="K7" s="12">
        <f>'23二宮町総括表'!D23</f>
        <v>560</v>
      </c>
      <c r="L7" s="8">
        <f>'23二宮町総括表'!$E$22</f>
        <v>187</v>
      </c>
      <c r="M7" s="9">
        <f>'23二宮町総括表'!$E$19</f>
        <v>213</v>
      </c>
      <c r="N7" s="281">
        <f>'23二宮町総括表'!$E$16</f>
        <v>18</v>
      </c>
      <c r="O7" s="280">
        <f>'23二宮町総括表'!$E$17</f>
        <v>56</v>
      </c>
      <c r="P7" s="10">
        <f>'23二宮町総括表'!$E$18</f>
        <v>62</v>
      </c>
      <c r="Q7" s="11">
        <f>N7+O7+P7</f>
        <v>136</v>
      </c>
      <c r="R7" s="12">
        <f>'23二宮町総括表'!$E$23</f>
        <v>536</v>
      </c>
      <c r="U7" s="41"/>
    </row>
    <row r="8" spans="1:23" ht="27" customHeight="1">
      <c r="B8" s="641" t="s">
        <v>14</v>
      </c>
      <c r="C8" s="645" t="s">
        <v>11</v>
      </c>
      <c r="D8" s="646"/>
      <c r="E8" s="13">
        <f>'23二宮町 (2)'!$C$12</f>
        <v>123</v>
      </c>
      <c r="F8" s="14">
        <f>'23二宮町 (2)'!$D$12</f>
        <v>282</v>
      </c>
      <c r="G8" s="15">
        <f>'23二宮町 (2)'!$E$12</f>
        <v>24</v>
      </c>
      <c r="H8" s="49">
        <f>'23二宮町 (2)'!$F$12</f>
        <v>60</v>
      </c>
      <c r="I8" s="16">
        <f>'23二宮町 (2)'!$G$12</f>
        <v>71</v>
      </c>
      <c r="J8" s="17">
        <f>G8+H8+I8</f>
        <v>155</v>
      </c>
      <c r="K8" s="18">
        <f>'23二宮町 (2)'!$H$12</f>
        <v>560</v>
      </c>
      <c r="L8" s="13">
        <f>'23二宮町 (2)'!$I$12</f>
        <v>123</v>
      </c>
      <c r="M8" s="14">
        <f>'23二宮町 (2)'!$J$12</f>
        <v>282</v>
      </c>
      <c r="N8" s="15">
        <f>'23二宮町 (2)'!$K$12</f>
        <v>24</v>
      </c>
      <c r="O8" s="49">
        <f>'23二宮町 (2)'!$L$12</f>
        <v>60</v>
      </c>
      <c r="P8" s="16">
        <f>'23二宮町 (2)'!$M$12</f>
        <v>71</v>
      </c>
      <c r="Q8" s="17">
        <f>N8+O8+P8</f>
        <v>155</v>
      </c>
      <c r="R8" s="18">
        <f>'23二宮町 (2)'!$N$12</f>
        <v>560</v>
      </c>
    </row>
    <row r="9" spans="1:23" ht="27" customHeight="1">
      <c r="B9" s="642"/>
      <c r="C9" s="647" t="s">
        <v>16</v>
      </c>
      <c r="D9" s="648"/>
      <c r="E9" s="19">
        <f>'23二宮町 (2)'!$C$13</f>
        <v>645</v>
      </c>
      <c r="F9" s="20"/>
      <c r="G9" s="21"/>
      <c r="H9" s="50"/>
      <c r="I9" s="22"/>
      <c r="J9" s="20"/>
      <c r="K9" s="23">
        <f>'23二宮町 (2)'!$H$13</f>
        <v>645</v>
      </c>
      <c r="L9" s="19">
        <f>'23二宮町 (2)'!$I$13</f>
        <v>645</v>
      </c>
      <c r="M9" s="20"/>
      <c r="N9" s="21"/>
      <c r="O9" s="50"/>
      <c r="P9" s="22"/>
      <c r="Q9" s="20"/>
      <c r="R9" s="23">
        <f>'23二宮町 (2)'!$N$13</f>
        <v>645</v>
      </c>
    </row>
    <row r="10" spans="1:23" ht="27" customHeight="1">
      <c r="B10" s="643"/>
      <c r="C10" s="647" t="s">
        <v>12</v>
      </c>
      <c r="D10" s="649"/>
      <c r="E10" s="24"/>
      <c r="F10" s="25">
        <f>'23二宮町 (2)'!$D$22</f>
        <v>0</v>
      </c>
      <c r="G10" s="26">
        <f>'23二宮町 (2)'!$E$22</f>
        <v>0</v>
      </c>
      <c r="H10" s="45">
        <f>'23二宮町 (2)'!$F$22</f>
        <v>0</v>
      </c>
      <c r="I10" s="27">
        <f>'23二宮町 (2)'!$G$22</f>
        <v>0</v>
      </c>
      <c r="J10" s="28">
        <f>G10+H10+I10</f>
        <v>0</v>
      </c>
      <c r="K10" s="23">
        <f>'23二宮町 (2)'!$H$22</f>
        <v>0</v>
      </c>
      <c r="L10" s="24"/>
      <c r="M10" s="25">
        <f>'23二宮町 (2)'!$J$22</f>
        <v>0</v>
      </c>
      <c r="N10" s="26">
        <f>'23二宮町 (2)'!$K$22</f>
        <v>0</v>
      </c>
      <c r="O10" s="45">
        <f>'23二宮町 (2)'!$L$22</f>
        <v>0</v>
      </c>
      <c r="P10" s="27">
        <f>'23二宮町 (2)'!$M$22</f>
        <v>0</v>
      </c>
      <c r="Q10" s="28">
        <f>N10+O10+P10</f>
        <v>0</v>
      </c>
      <c r="R10" s="23">
        <f>'23二宮町 (2)'!$N$22</f>
        <v>0</v>
      </c>
    </row>
    <row r="11" spans="1:23" ht="27" customHeight="1">
      <c r="B11" s="643"/>
      <c r="C11" s="647" t="s">
        <v>13</v>
      </c>
      <c r="D11" s="648"/>
      <c r="E11" s="29"/>
      <c r="F11" s="25">
        <f>'23二宮町 (2)'!$D$23</f>
        <v>0</v>
      </c>
      <c r="G11" s="26">
        <f>'23二宮町 (2)'!$E$23</f>
        <v>0</v>
      </c>
      <c r="H11" s="45">
        <f>'23二宮町 (2)'!$F$23</f>
        <v>0</v>
      </c>
      <c r="I11" s="27">
        <f>'23二宮町 (2)'!$G$23</f>
        <v>0</v>
      </c>
      <c r="J11" s="28">
        <f>G11+H11+I11</f>
        <v>0</v>
      </c>
      <c r="K11" s="23">
        <f>'23二宮町 (2)'!$H$23</f>
        <v>0</v>
      </c>
      <c r="L11" s="29"/>
      <c r="M11" s="25">
        <f>'23二宮町 (2)'!$J$23</f>
        <v>0</v>
      </c>
      <c r="N11" s="26">
        <f>'23二宮町 (2)'!$K$23</f>
        <v>0</v>
      </c>
      <c r="O11" s="45">
        <f>'23二宮町 (2)'!$L$23</f>
        <v>0</v>
      </c>
      <c r="P11" s="27">
        <f>'23二宮町 (2)'!$M$23</f>
        <v>0</v>
      </c>
      <c r="Q11" s="28">
        <f>N11+O11+P11</f>
        <v>0</v>
      </c>
      <c r="R11" s="23">
        <f>'23二宮町 (2)'!$N$23</f>
        <v>0</v>
      </c>
    </row>
    <row r="12" spans="1:23" ht="27" customHeight="1">
      <c r="B12" s="643"/>
      <c r="C12" s="647" t="s">
        <v>17</v>
      </c>
      <c r="D12" s="648"/>
      <c r="E12" s="29"/>
      <c r="F12" s="25">
        <f>'23二宮町 (2)'!$D$24</f>
        <v>0</v>
      </c>
      <c r="G12" s="21"/>
      <c r="H12" s="50"/>
      <c r="I12" s="22"/>
      <c r="J12" s="30"/>
      <c r="K12" s="23">
        <f>'23二宮町 (2)'!$H$24</f>
        <v>0</v>
      </c>
      <c r="L12" s="29"/>
      <c r="M12" s="25">
        <f>'23二宮町 (2)'!$J$24</f>
        <v>0</v>
      </c>
      <c r="N12" s="21"/>
      <c r="O12" s="50"/>
      <c r="P12" s="22"/>
      <c r="Q12" s="30"/>
      <c r="R12" s="23">
        <f>'23二宮町 (2)'!$N$24</f>
        <v>0</v>
      </c>
    </row>
    <row r="13" spans="1:23" ht="27" customHeight="1">
      <c r="B13" s="643"/>
      <c r="C13" s="647" t="s">
        <v>18</v>
      </c>
      <c r="D13" s="650"/>
      <c r="E13" s="29"/>
      <c r="F13" s="25">
        <f>'23二宮町 (2)'!$D$25</f>
        <v>0</v>
      </c>
      <c r="G13" s="26">
        <f>'23二宮町 (2)'!$E$25</f>
        <v>0</v>
      </c>
      <c r="H13" s="45">
        <f>'23二宮町 (2)'!$F$25</f>
        <v>0</v>
      </c>
      <c r="I13" s="27">
        <f>'23二宮町 (2)'!$G$25</f>
        <v>0</v>
      </c>
      <c r="J13" s="28">
        <f>G13+H13+I13</f>
        <v>0</v>
      </c>
      <c r="K13" s="23">
        <f>'23二宮町 (2)'!$H$25</f>
        <v>0</v>
      </c>
      <c r="L13" s="29"/>
      <c r="M13" s="25">
        <f>'23二宮町 (2)'!$J$25</f>
        <v>0</v>
      </c>
      <c r="N13" s="26">
        <f>'23二宮町 (2)'!$K$25</f>
        <v>0</v>
      </c>
      <c r="O13" s="45">
        <f>'23二宮町 (2)'!$L$25</f>
        <v>0</v>
      </c>
      <c r="P13" s="27">
        <f>'23二宮町 (2)'!$M$25</f>
        <v>0</v>
      </c>
      <c r="Q13" s="28">
        <f>N13+O13+P13</f>
        <v>0</v>
      </c>
      <c r="R13" s="23">
        <f>'23二宮町 (2)'!$N$25</f>
        <v>0</v>
      </c>
    </row>
    <row r="14" spans="1:23" ht="27" customHeight="1">
      <c r="B14" s="643"/>
      <c r="C14" s="647" t="s">
        <v>19</v>
      </c>
      <c r="D14" s="648"/>
      <c r="E14" s="29"/>
      <c r="F14" s="20"/>
      <c r="G14" s="26">
        <f>'23二宮町 (2)'!$E$26</f>
        <v>0</v>
      </c>
      <c r="H14" s="45">
        <f>'23二宮町 (2)'!$F$26</f>
        <v>0</v>
      </c>
      <c r="I14" s="27">
        <f>'23二宮町 (2)'!$G$26</f>
        <v>0</v>
      </c>
      <c r="J14" s="28">
        <f>G14+H14+I14</f>
        <v>0</v>
      </c>
      <c r="K14" s="23">
        <f>'23二宮町 (2)'!$H$26</f>
        <v>0</v>
      </c>
      <c r="L14" s="29"/>
      <c r="M14" s="20"/>
      <c r="N14" s="26">
        <f>'23二宮町 (2)'!$K$26</f>
        <v>0</v>
      </c>
      <c r="O14" s="45">
        <f>'23二宮町 (2)'!$L$26</f>
        <v>0</v>
      </c>
      <c r="P14" s="27">
        <f>'23二宮町 (2)'!$M$26</f>
        <v>0</v>
      </c>
      <c r="Q14" s="28">
        <f>N14+O14+P14</f>
        <v>0</v>
      </c>
      <c r="R14" s="23">
        <f>'23二宮町 (2)'!$N$26</f>
        <v>0</v>
      </c>
    </row>
    <row r="15" spans="1:23" ht="27" customHeight="1" thickBot="1">
      <c r="B15" s="644"/>
      <c r="C15" s="630" t="s">
        <v>6</v>
      </c>
      <c r="D15" s="630"/>
      <c r="E15" s="19">
        <f>'23二宮町 (2)'!$C$27</f>
        <v>768</v>
      </c>
      <c r="F15" s="31">
        <f>'23二宮町 (2)'!$D$27</f>
        <v>282</v>
      </c>
      <c r="G15" s="32">
        <f>'23二宮町 (2)'!$E$27</f>
        <v>24</v>
      </c>
      <c r="H15" s="51">
        <f>'23二宮町 (2)'!$F$27</f>
        <v>60</v>
      </c>
      <c r="I15" s="33">
        <f>'23二宮町 (2)'!$G$27</f>
        <v>71</v>
      </c>
      <c r="J15" s="31">
        <f>G15+H15+I15</f>
        <v>155</v>
      </c>
      <c r="K15" s="34">
        <f>'23二宮町 (2)'!$H$27</f>
        <v>1205</v>
      </c>
      <c r="L15" s="19">
        <f>'23二宮町 (2)'!$I$27</f>
        <v>768</v>
      </c>
      <c r="M15" s="31">
        <f>'23二宮町 (2)'!$J$27</f>
        <v>282</v>
      </c>
      <c r="N15" s="32">
        <f>'23二宮町 (2)'!$K$27</f>
        <v>24</v>
      </c>
      <c r="O15" s="51">
        <f>'23二宮町 (2)'!$L$27</f>
        <v>60</v>
      </c>
      <c r="P15" s="33">
        <f>'23二宮町 (2)'!$M$27</f>
        <v>71</v>
      </c>
      <c r="Q15" s="31">
        <f>N15+O15+P15</f>
        <v>155</v>
      </c>
      <c r="R15" s="34">
        <f>'23二宮町 (2)'!$N$27</f>
        <v>1205</v>
      </c>
    </row>
    <row r="16" spans="1:23" ht="27" customHeight="1" thickBot="1">
      <c r="B16" s="631" t="s">
        <v>7</v>
      </c>
      <c r="C16" s="632"/>
      <c r="D16" s="633"/>
      <c r="E16" s="35">
        <f>E15-E7</f>
        <v>569</v>
      </c>
      <c r="F16" s="37">
        <f t="shared" ref="F16:K16" si="0">F15-F7</f>
        <v>57</v>
      </c>
      <c r="G16" s="36">
        <f t="shared" si="0"/>
        <v>5</v>
      </c>
      <c r="H16" s="52">
        <f t="shared" si="0"/>
        <v>3</v>
      </c>
      <c r="I16" s="37">
        <f t="shared" si="0"/>
        <v>11</v>
      </c>
      <c r="J16" s="38">
        <f t="shared" si="0"/>
        <v>19</v>
      </c>
      <c r="K16" s="39">
        <f t="shared" si="0"/>
        <v>645</v>
      </c>
      <c r="L16" s="35">
        <f>L15-L7</f>
        <v>581</v>
      </c>
      <c r="M16" s="37">
        <f>M15-M7</f>
        <v>69</v>
      </c>
      <c r="N16" s="36">
        <f t="shared" ref="N16:R16" si="1">N15-N7</f>
        <v>6</v>
      </c>
      <c r="O16" s="52">
        <f t="shared" si="1"/>
        <v>4</v>
      </c>
      <c r="P16" s="37">
        <f t="shared" si="1"/>
        <v>9</v>
      </c>
      <c r="Q16" s="38">
        <f t="shared" si="1"/>
        <v>19</v>
      </c>
      <c r="R16" s="39">
        <f t="shared" si="1"/>
        <v>669</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'23二宮町総括表'!$F$22</f>
        <v>182</v>
      </c>
      <c r="F22" s="9">
        <f>'23二宮町総括表'!$F$19</f>
        <v>207</v>
      </c>
      <c r="G22" s="281">
        <f>'23二宮町総括表'!$F$16</f>
        <v>18</v>
      </c>
      <c r="H22" s="280">
        <f>'23二宮町総括表'!$F$17</f>
        <v>55</v>
      </c>
      <c r="I22" s="10">
        <f>'23二宮町総括表'!$F$18</f>
        <v>60</v>
      </c>
      <c r="J22" s="11">
        <f>G22+H22+I22</f>
        <v>133</v>
      </c>
      <c r="K22" s="12">
        <f>'23二宮町総括表'!$F$23</f>
        <v>522</v>
      </c>
      <c r="L22" s="8">
        <f>'23二宮町総括表'!$G$22</f>
        <v>176</v>
      </c>
      <c r="M22" s="9">
        <f>'23二宮町総括表'!$G$19</f>
        <v>200</v>
      </c>
      <c r="N22" s="281">
        <f>'23二宮町総括表'!$G$16</f>
        <v>18</v>
      </c>
      <c r="O22" s="280">
        <f>'23二宮町総括表'!$G$17</f>
        <v>53</v>
      </c>
      <c r="P22" s="10">
        <f>'23二宮町総括表'!$G$18</f>
        <v>59</v>
      </c>
      <c r="Q22" s="11">
        <f>N22+O22+P22</f>
        <v>130</v>
      </c>
      <c r="R22" s="12">
        <f>'23二宮町総括表'!$G$23</f>
        <v>506</v>
      </c>
    </row>
    <row r="23" spans="2:23" ht="27.75" customHeight="1">
      <c r="B23" s="641" t="s">
        <v>14</v>
      </c>
      <c r="C23" s="645" t="s">
        <v>11</v>
      </c>
      <c r="D23" s="646"/>
      <c r="E23" s="13">
        <f>'23二宮町 (2)'!$O$12</f>
        <v>123</v>
      </c>
      <c r="F23" s="14">
        <f>'23二宮町 (2)'!$P$12</f>
        <v>282</v>
      </c>
      <c r="G23" s="15">
        <f>'23二宮町 (2)'!$Q$12</f>
        <v>24</v>
      </c>
      <c r="H23" s="49">
        <f>'23二宮町 (2)'!$R$12</f>
        <v>60</v>
      </c>
      <c r="I23" s="16">
        <f>'23二宮町 (2)'!$S$12</f>
        <v>71</v>
      </c>
      <c r="J23" s="17">
        <f>G23+H23+I23</f>
        <v>155</v>
      </c>
      <c r="K23" s="18">
        <f>'23二宮町 (2)'!$T$12</f>
        <v>560</v>
      </c>
      <c r="L23" s="13">
        <f>'23二宮町 (2)'!$U$12</f>
        <v>123</v>
      </c>
      <c r="M23" s="14">
        <f>'23二宮町 (2)'!$V$12</f>
        <v>282</v>
      </c>
      <c r="N23" s="15">
        <f>'23二宮町 (2)'!$W$12</f>
        <v>24</v>
      </c>
      <c r="O23" s="49">
        <f>'23二宮町 (2)'!$X$12</f>
        <v>60</v>
      </c>
      <c r="P23" s="16">
        <f>'23二宮町 (2)'!$Y$12</f>
        <v>71</v>
      </c>
      <c r="Q23" s="17">
        <f>N23+O23+P23</f>
        <v>155</v>
      </c>
      <c r="R23" s="18">
        <f>'23二宮町 (2)'!$Z$12</f>
        <v>560</v>
      </c>
    </row>
    <row r="24" spans="2:23" ht="27.75" customHeight="1">
      <c r="B24" s="642"/>
      <c r="C24" s="647" t="s">
        <v>16</v>
      </c>
      <c r="D24" s="648"/>
      <c r="E24" s="19">
        <f>'23二宮町 (2)'!$O$13</f>
        <v>645</v>
      </c>
      <c r="F24" s="20"/>
      <c r="G24" s="21"/>
      <c r="H24" s="50"/>
      <c r="I24" s="22"/>
      <c r="J24" s="20"/>
      <c r="K24" s="23">
        <f>'23二宮町 (2)'!$T$13</f>
        <v>645</v>
      </c>
      <c r="L24" s="19">
        <f>'23二宮町 (2)'!$U$13</f>
        <v>645</v>
      </c>
      <c r="M24" s="20"/>
      <c r="N24" s="21"/>
      <c r="O24" s="50"/>
      <c r="P24" s="22"/>
      <c r="Q24" s="20"/>
      <c r="R24" s="23">
        <f>'23二宮町 (2)'!$Z$13</f>
        <v>645</v>
      </c>
    </row>
    <row r="25" spans="2:23" ht="27.75" customHeight="1">
      <c r="B25" s="643"/>
      <c r="C25" s="647" t="s">
        <v>12</v>
      </c>
      <c r="D25" s="649"/>
      <c r="E25" s="24"/>
      <c r="F25" s="25">
        <f>'23二宮町 (2)'!$P$22</f>
        <v>0</v>
      </c>
      <c r="G25" s="26">
        <f>'23二宮町 (2)'!$Q$22</f>
        <v>0</v>
      </c>
      <c r="H25" s="45">
        <f>'23二宮町 (2)'!$R$22</f>
        <v>0</v>
      </c>
      <c r="I25" s="27">
        <f>'23二宮町 (2)'!$S$22</f>
        <v>0</v>
      </c>
      <c r="J25" s="28">
        <f>G25+H25+I25</f>
        <v>0</v>
      </c>
      <c r="K25" s="23">
        <f>'23二宮町 (2)'!$T$22</f>
        <v>0</v>
      </c>
      <c r="L25" s="24"/>
      <c r="M25" s="25">
        <f>'23二宮町 (2)'!$V$22</f>
        <v>0</v>
      </c>
      <c r="N25" s="26">
        <f>'23二宮町 (2)'!$W$22</f>
        <v>0</v>
      </c>
      <c r="O25" s="45">
        <f>'23二宮町 (2)'!$X$22</f>
        <v>0</v>
      </c>
      <c r="P25" s="27">
        <f>'23二宮町 (2)'!$Y$22</f>
        <v>0</v>
      </c>
      <c r="Q25" s="28">
        <f>N25+O25+P25</f>
        <v>0</v>
      </c>
      <c r="R25" s="23">
        <f>'23二宮町 (2)'!$Z$22</f>
        <v>0</v>
      </c>
    </row>
    <row r="26" spans="2:23" ht="27.75" customHeight="1">
      <c r="B26" s="643"/>
      <c r="C26" s="647" t="s">
        <v>13</v>
      </c>
      <c r="D26" s="648"/>
      <c r="E26" s="29"/>
      <c r="F26" s="25">
        <f>'23二宮町 (2)'!$P$23</f>
        <v>0</v>
      </c>
      <c r="G26" s="26">
        <f>'23二宮町 (2)'!$Q$23</f>
        <v>0</v>
      </c>
      <c r="H26" s="45">
        <f>'23二宮町 (2)'!$R$23</f>
        <v>0</v>
      </c>
      <c r="I26" s="27">
        <f>'23二宮町 (2)'!$S$23</f>
        <v>0</v>
      </c>
      <c r="J26" s="28">
        <f>G26+H26+I26</f>
        <v>0</v>
      </c>
      <c r="K26" s="23">
        <f>'23二宮町 (2)'!$T$23</f>
        <v>0</v>
      </c>
      <c r="L26" s="29"/>
      <c r="M26" s="25">
        <f>'23二宮町 (2)'!$V$23</f>
        <v>0</v>
      </c>
      <c r="N26" s="26">
        <f>'23二宮町 (2)'!$W$23</f>
        <v>0</v>
      </c>
      <c r="O26" s="45">
        <f>'23二宮町 (2)'!$X$23</f>
        <v>0</v>
      </c>
      <c r="P26" s="27">
        <f>'23二宮町 (2)'!$Y$23</f>
        <v>0</v>
      </c>
      <c r="Q26" s="28">
        <f>N26+O26+P26</f>
        <v>0</v>
      </c>
      <c r="R26" s="23">
        <f>'23二宮町 (2)'!$Z$23</f>
        <v>0</v>
      </c>
    </row>
    <row r="27" spans="2:23" ht="27.75" customHeight="1">
      <c r="B27" s="643"/>
      <c r="C27" s="647" t="s">
        <v>17</v>
      </c>
      <c r="D27" s="648"/>
      <c r="E27" s="29"/>
      <c r="F27" s="25">
        <f>'23二宮町 (2)'!$P$24</f>
        <v>0</v>
      </c>
      <c r="G27" s="21"/>
      <c r="H27" s="50"/>
      <c r="I27" s="22"/>
      <c r="J27" s="30"/>
      <c r="K27" s="23">
        <f>'23二宮町 (2)'!$T$24</f>
        <v>0</v>
      </c>
      <c r="L27" s="29"/>
      <c r="M27" s="25">
        <f>'23二宮町 (2)'!$V$24</f>
        <v>0</v>
      </c>
      <c r="N27" s="21"/>
      <c r="O27" s="50"/>
      <c r="P27" s="22"/>
      <c r="Q27" s="30"/>
      <c r="R27" s="23">
        <f>'23二宮町 (2)'!$Z$24</f>
        <v>0</v>
      </c>
    </row>
    <row r="28" spans="2:23" ht="27.75" customHeight="1">
      <c r="B28" s="643"/>
      <c r="C28" s="647" t="s">
        <v>18</v>
      </c>
      <c r="D28" s="650"/>
      <c r="E28" s="29"/>
      <c r="F28" s="25">
        <f>'23二宮町 (2)'!$P$25</f>
        <v>0</v>
      </c>
      <c r="G28" s="26">
        <f>'23二宮町 (2)'!$Q$25</f>
        <v>0</v>
      </c>
      <c r="H28" s="45">
        <f>'23二宮町 (2)'!$R$25</f>
        <v>0</v>
      </c>
      <c r="I28" s="27">
        <f>'23二宮町 (2)'!$S$25</f>
        <v>0</v>
      </c>
      <c r="J28" s="28">
        <f>G28+H28+I28</f>
        <v>0</v>
      </c>
      <c r="K28" s="23">
        <f>'23二宮町 (2)'!$T$25</f>
        <v>0</v>
      </c>
      <c r="L28" s="29"/>
      <c r="M28" s="25">
        <f>'23二宮町 (2)'!$V$25</f>
        <v>0</v>
      </c>
      <c r="N28" s="26">
        <f>'23二宮町 (2)'!$W$25</f>
        <v>0</v>
      </c>
      <c r="O28" s="45">
        <f>'23二宮町 (2)'!$X$25</f>
        <v>0</v>
      </c>
      <c r="P28" s="27">
        <f>'23二宮町 (2)'!$Y$25</f>
        <v>0</v>
      </c>
      <c r="Q28" s="28">
        <f>N28+O28+P28</f>
        <v>0</v>
      </c>
      <c r="R28" s="23">
        <f>'23二宮町 (2)'!$Z$25</f>
        <v>0</v>
      </c>
    </row>
    <row r="29" spans="2:23" ht="27.75" customHeight="1">
      <c r="B29" s="643"/>
      <c r="C29" s="647" t="s">
        <v>19</v>
      </c>
      <c r="D29" s="648"/>
      <c r="E29" s="29"/>
      <c r="F29" s="20"/>
      <c r="G29" s="26">
        <f>'23二宮町 (2)'!$Q$26</f>
        <v>0</v>
      </c>
      <c r="H29" s="45">
        <f>'23二宮町 (2)'!$R$26</f>
        <v>0</v>
      </c>
      <c r="I29" s="27">
        <f>'23二宮町 (2)'!$S$26</f>
        <v>0</v>
      </c>
      <c r="J29" s="28">
        <f>G29+H29+I29</f>
        <v>0</v>
      </c>
      <c r="K29" s="23">
        <f>'23二宮町 (2)'!$T$26</f>
        <v>0</v>
      </c>
      <c r="L29" s="29"/>
      <c r="M29" s="20"/>
      <c r="N29" s="26">
        <f>'23二宮町 (2)'!$W$26</f>
        <v>0</v>
      </c>
      <c r="O29" s="45">
        <f>'23二宮町 (2)'!$X$26</f>
        <v>0</v>
      </c>
      <c r="P29" s="27">
        <f>'23二宮町 (2)'!$Y$26</f>
        <v>0</v>
      </c>
      <c r="Q29" s="28">
        <f>N29+O29+P29</f>
        <v>0</v>
      </c>
      <c r="R29" s="23">
        <f>'23二宮町 (2)'!$Z$26</f>
        <v>0</v>
      </c>
    </row>
    <row r="30" spans="2:23" ht="27.75" customHeight="1" thickBot="1">
      <c r="B30" s="644"/>
      <c r="C30" s="630" t="s">
        <v>6</v>
      </c>
      <c r="D30" s="630"/>
      <c r="E30" s="19">
        <f>'23二宮町 (2)'!$O$27</f>
        <v>768</v>
      </c>
      <c r="F30" s="31">
        <f>'23二宮町 (2)'!$P$27</f>
        <v>282</v>
      </c>
      <c r="G30" s="32">
        <f>'23二宮町 (2)'!$Q$27</f>
        <v>24</v>
      </c>
      <c r="H30" s="51">
        <f>'23二宮町 (2)'!$R$27</f>
        <v>60</v>
      </c>
      <c r="I30" s="33">
        <f>'23二宮町 (2)'!$S$27</f>
        <v>71</v>
      </c>
      <c r="J30" s="31">
        <f>G30+H30+I30</f>
        <v>155</v>
      </c>
      <c r="K30" s="34">
        <f>'23二宮町 (2)'!$T$27</f>
        <v>1205</v>
      </c>
      <c r="L30" s="19">
        <f>'23二宮町 (2)'!$U$27</f>
        <v>768</v>
      </c>
      <c r="M30" s="31">
        <f>'23二宮町 (2)'!$V$27</f>
        <v>282</v>
      </c>
      <c r="N30" s="32">
        <f>'23二宮町 (2)'!$W$27</f>
        <v>24</v>
      </c>
      <c r="O30" s="51">
        <f>'23二宮町 (2)'!$X$27</f>
        <v>60</v>
      </c>
      <c r="P30" s="33">
        <f>'23二宮町 (2)'!$Y$27</f>
        <v>71</v>
      </c>
      <c r="Q30" s="31">
        <f>N30+O30+P30</f>
        <v>155</v>
      </c>
      <c r="R30" s="34">
        <f>'23二宮町 (2)'!$Z$27</f>
        <v>1205</v>
      </c>
    </row>
    <row r="31" spans="2:23" ht="27.75" customHeight="1" thickBot="1">
      <c r="B31" s="631" t="s">
        <v>7</v>
      </c>
      <c r="C31" s="632"/>
      <c r="D31" s="633"/>
      <c r="E31" s="35">
        <f>E30-E22</f>
        <v>586</v>
      </c>
      <c r="F31" s="37">
        <f t="shared" ref="F31:K31" si="2">F30-F22</f>
        <v>75</v>
      </c>
      <c r="G31" s="36">
        <f t="shared" si="2"/>
        <v>6</v>
      </c>
      <c r="H31" s="52">
        <f t="shared" si="2"/>
        <v>5</v>
      </c>
      <c r="I31" s="37">
        <f t="shared" si="2"/>
        <v>11</v>
      </c>
      <c r="J31" s="38">
        <f t="shared" si="2"/>
        <v>22</v>
      </c>
      <c r="K31" s="39">
        <f t="shared" si="2"/>
        <v>683</v>
      </c>
      <c r="L31" s="35">
        <f>L30-L22</f>
        <v>592</v>
      </c>
      <c r="M31" s="37">
        <f t="shared" ref="M31:R31" si="3">M30-M22</f>
        <v>82</v>
      </c>
      <c r="N31" s="36">
        <f t="shared" si="3"/>
        <v>6</v>
      </c>
      <c r="O31" s="52">
        <f t="shared" si="3"/>
        <v>7</v>
      </c>
      <c r="P31" s="37">
        <f t="shared" si="3"/>
        <v>12</v>
      </c>
      <c r="Q31" s="38">
        <f t="shared" si="3"/>
        <v>25</v>
      </c>
      <c r="R31" s="39">
        <f t="shared" si="3"/>
        <v>699</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'23二宮町総括表'!$H$22</f>
        <v>175</v>
      </c>
      <c r="F37" s="9">
        <f>'23二宮町総括表'!$H$19</f>
        <v>199</v>
      </c>
      <c r="G37" s="281">
        <f>'23二宮町総括表'!$H$16</f>
        <v>17</v>
      </c>
      <c r="H37" s="280">
        <f>'23二宮町総括表'!$H$17</f>
        <v>52</v>
      </c>
      <c r="I37" s="10">
        <f>'23二宮町総括表'!$H$18</f>
        <v>57</v>
      </c>
      <c r="J37" s="11">
        <f>G37+H37+I37</f>
        <v>126</v>
      </c>
      <c r="K37" s="12">
        <f>'23二宮町総括表'!$H$23</f>
        <v>500</v>
      </c>
      <c r="L37" s="60">
        <f>E37-E7</f>
        <v>-24</v>
      </c>
      <c r="M37" s="53">
        <f t="shared" ref="M37:R37" si="4">F37-F7</f>
        <v>-26</v>
      </c>
      <c r="N37" s="71">
        <f t="shared" si="4"/>
        <v>-2</v>
      </c>
      <c r="O37" s="78">
        <f t="shared" si="4"/>
        <v>-5</v>
      </c>
      <c r="P37" s="77">
        <f t="shared" si="4"/>
        <v>-3</v>
      </c>
      <c r="Q37" s="53">
        <f t="shared" si="4"/>
        <v>-10</v>
      </c>
      <c r="R37" s="61">
        <f t="shared" si="4"/>
        <v>-60</v>
      </c>
    </row>
    <row r="38" spans="2:23" ht="27.75" customHeight="1">
      <c r="B38" s="641" t="s">
        <v>14</v>
      </c>
      <c r="C38" s="645" t="s">
        <v>11</v>
      </c>
      <c r="D38" s="646"/>
      <c r="E38" s="13">
        <f>'23二宮町 (2)'!$AA$12</f>
        <v>123</v>
      </c>
      <c r="F38" s="14">
        <f>'23二宮町 (2)'!$AB$12</f>
        <v>282</v>
      </c>
      <c r="G38" s="15">
        <f>'23二宮町 (2)'!$AC$12</f>
        <v>24</v>
      </c>
      <c r="H38" s="49">
        <f>'23二宮町 (2)'!$AD$12</f>
        <v>60</v>
      </c>
      <c r="I38" s="16">
        <f>'23二宮町 (2)'!$AE$12</f>
        <v>71</v>
      </c>
      <c r="J38" s="17">
        <f>G38+H38+I38</f>
        <v>155</v>
      </c>
      <c r="K38" s="18">
        <f>'23二宮町 (2)'!$AF$12</f>
        <v>560</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'23二宮町 (2)'!$AA$13</f>
        <v>645</v>
      </c>
      <c r="F39" s="20"/>
      <c r="G39" s="21"/>
      <c r="H39" s="50"/>
      <c r="I39" s="22"/>
      <c r="J39" s="20"/>
      <c r="K39" s="23">
        <f>'23二宮町 (2)'!$AF$13</f>
        <v>645</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'23二宮町 (2)'!$AB$22</f>
        <v>0</v>
      </c>
      <c r="G40" s="26">
        <f>'23二宮町 (2)'!$AC$22</f>
        <v>0</v>
      </c>
      <c r="H40" s="45">
        <f>'23二宮町 (2)'!$AD$22</f>
        <v>0</v>
      </c>
      <c r="I40" s="27">
        <f>'23二宮町 (2)'!$AE$22</f>
        <v>0</v>
      </c>
      <c r="J40" s="28">
        <f>G40+H40+I40</f>
        <v>0</v>
      </c>
      <c r="K40" s="23">
        <f>'23二宮町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'23二宮町 (2)'!$AB$23</f>
        <v>0</v>
      </c>
      <c r="G41" s="26">
        <f>'23二宮町 (2)'!$AC$23</f>
        <v>0</v>
      </c>
      <c r="H41" s="45">
        <f>'23二宮町 (2)'!$AD$23</f>
        <v>0</v>
      </c>
      <c r="I41" s="27">
        <f>'23二宮町 (2)'!$AE$23</f>
        <v>0</v>
      </c>
      <c r="J41" s="28">
        <f>G41+H41+I41</f>
        <v>0</v>
      </c>
      <c r="K41" s="23">
        <f>'23二宮町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'23二宮町 (2)'!$AB$24</f>
        <v>0</v>
      </c>
      <c r="G42" s="21"/>
      <c r="H42" s="50"/>
      <c r="I42" s="22"/>
      <c r="J42" s="30"/>
      <c r="K42" s="23">
        <f>'23二宮町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'23二宮町 (2)'!$AB$25</f>
        <v>0</v>
      </c>
      <c r="G43" s="26">
        <f>'23二宮町 (2)'!$AC$25</f>
        <v>0</v>
      </c>
      <c r="H43" s="45">
        <f>'23二宮町 (2)'!$AD$25</f>
        <v>0</v>
      </c>
      <c r="I43" s="27">
        <f>'23二宮町 (2)'!$AE$25</f>
        <v>0</v>
      </c>
      <c r="J43" s="28">
        <f>G43+H43+I43</f>
        <v>0</v>
      </c>
      <c r="K43" s="23">
        <f>'23二宮町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'23二宮町 (2)'!$AC$26</f>
        <v>0</v>
      </c>
      <c r="H44" s="45">
        <f>'23二宮町 (2)'!$AD$26</f>
        <v>0</v>
      </c>
      <c r="I44" s="27">
        <f>'23二宮町 (2)'!$AE$26</f>
        <v>0</v>
      </c>
      <c r="J44" s="28">
        <f>G44+H44+I44</f>
        <v>0</v>
      </c>
      <c r="K44" s="23">
        <f>'23二宮町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'23二宮町 (2)'!$AA$27</f>
        <v>768</v>
      </c>
      <c r="F45" s="31">
        <f>'23二宮町 (2)'!$AB$27</f>
        <v>282</v>
      </c>
      <c r="G45" s="32">
        <f>'23二宮町 (2)'!$AC$27</f>
        <v>24</v>
      </c>
      <c r="H45" s="51">
        <f>'23二宮町 (2)'!$AD$27</f>
        <v>60</v>
      </c>
      <c r="I45" s="33">
        <f>'23二宮町 (2)'!$AE$27</f>
        <v>71</v>
      </c>
      <c r="J45" s="31">
        <f>G45+H45+I45</f>
        <v>155</v>
      </c>
      <c r="K45" s="34">
        <f>'23二宮町 (2)'!$AF$27</f>
        <v>1205</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593</v>
      </c>
      <c r="F46" s="37">
        <f t="shared" ref="F46:K46" si="6">F45-F37</f>
        <v>83</v>
      </c>
      <c r="G46" s="36">
        <f t="shared" si="6"/>
        <v>7</v>
      </c>
      <c r="H46" s="52">
        <f t="shared" si="6"/>
        <v>8</v>
      </c>
      <c r="I46" s="37">
        <f t="shared" si="6"/>
        <v>14</v>
      </c>
      <c r="J46" s="38">
        <f t="shared" si="6"/>
        <v>29</v>
      </c>
      <c r="K46" s="39">
        <f t="shared" si="6"/>
        <v>705</v>
      </c>
      <c r="L46" s="68">
        <f t="shared" si="5"/>
        <v>24</v>
      </c>
      <c r="M46" s="69">
        <f t="shared" si="5"/>
        <v>26</v>
      </c>
      <c r="N46" s="54">
        <f t="shared" si="5"/>
        <v>2</v>
      </c>
      <c r="O46" s="82">
        <f t="shared" si="5"/>
        <v>5</v>
      </c>
      <c r="P46" s="75">
        <f t="shared" si="5"/>
        <v>3</v>
      </c>
      <c r="Q46" s="69">
        <f t="shared" si="5"/>
        <v>10</v>
      </c>
      <c r="R46" s="70">
        <f t="shared" si="5"/>
        <v>60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365</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'24中井町総括表'!D22</f>
        <v>22</v>
      </c>
      <c r="F7" s="9">
        <f>'24中井町総括表'!D19</f>
        <v>83</v>
      </c>
      <c r="G7" s="281">
        <f>'24中井町総括表'!D16</f>
        <v>11</v>
      </c>
      <c r="H7" s="280">
        <f>'24中井町総括表'!D17</f>
        <v>21</v>
      </c>
      <c r="I7" s="10">
        <f>'24中井町総括表'!D18</f>
        <v>35</v>
      </c>
      <c r="J7" s="11">
        <f>G7+H7+I7</f>
        <v>67</v>
      </c>
      <c r="K7" s="12">
        <f>'24中井町総括表'!D23</f>
        <v>172</v>
      </c>
      <c r="L7" s="8">
        <f>'24中井町総括表'!$E$22</f>
        <v>24</v>
      </c>
      <c r="M7" s="9">
        <f>'24中井町総括表'!$E$19</f>
        <v>87</v>
      </c>
      <c r="N7" s="281">
        <f>'24中井町総括表'!$E$16</f>
        <v>11</v>
      </c>
      <c r="O7" s="280">
        <f>'24中井町総括表'!$E$17</f>
        <v>22</v>
      </c>
      <c r="P7" s="10">
        <f>'24中井町総括表'!$E$18</f>
        <v>27</v>
      </c>
      <c r="Q7" s="11">
        <f>N7+O7+P7</f>
        <v>60</v>
      </c>
      <c r="R7" s="12">
        <f>'24中井町総括表'!$E$23</f>
        <v>171</v>
      </c>
      <c r="U7" s="41"/>
    </row>
    <row r="8" spans="1:23" ht="27" customHeight="1">
      <c r="B8" s="641" t="s">
        <v>14</v>
      </c>
      <c r="C8" s="645" t="s">
        <v>11</v>
      </c>
      <c r="D8" s="646"/>
      <c r="E8" s="13">
        <f>'24中井町 (2)'!$C$12</f>
        <v>22</v>
      </c>
      <c r="F8" s="14">
        <f>'24中井町 (2)'!$D$12</f>
        <v>83</v>
      </c>
      <c r="G8" s="15">
        <f>'24中井町 (2)'!$E$12</f>
        <v>11</v>
      </c>
      <c r="H8" s="49">
        <f>'24中井町 (2)'!$F$12</f>
        <v>21</v>
      </c>
      <c r="I8" s="16">
        <f>'24中井町 (2)'!$G$12</f>
        <v>35</v>
      </c>
      <c r="J8" s="17">
        <f>G8+H8+I8</f>
        <v>67</v>
      </c>
      <c r="K8" s="18">
        <f>'24中井町 (2)'!$H$12</f>
        <v>172</v>
      </c>
      <c r="L8" s="13">
        <f>'24中井町 (2)'!$I$12</f>
        <v>24</v>
      </c>
      <c r="M8" s="14">
        <f>'24中井町 (2)'!$J$12</f>
        <v>87</v>
      </c>
      <c r="N8" s="15">
        <f>'24中井町 (2)'!$K$12</f>
        <v>11</v>
      </c>
      <c r="O8" s="49">
        <f>'24中井町 (2)'!$L$12</f>
        <v>22</v>
      </c>
      <c r="P8" s="16">
        <f>'24中井町 (2)'!$M$12</f>
        <v>27</v>
      </c>
      <c r="Q8" s="17">
        <f>N8+O8+P8</f>
        <v>60</v>
      </c>
      <c r="R8" s="18">
        <f>'24中井町 (2)'!$N$12</f>
        <v>171</v>
      </c>
    </row>
    <row r="9" spans="1:23" ht="27" customHeight="1">
      <c r="B9" s="642"/>
      <c r="C9" s="647" t="s">
        <v>16</v>
      </c>
      <c r="D9" s="648"/>
      <c r="E9" s="19">
        <f>'24中井町 (2)'!$C$13</f>
        <v>0</v>
      </c>
      <c r="F9" s="20"/>
      <c r="G9" s="21"/>
      <c r="H9" s="50"/>
      <c r="I9" s="22"/>
      <c r="J9" s="20"/>
      <c r="K9" s="23">
        <f>'24中井町 (2)'!$H$13</f>
        <v>0</v>
      </c>
      <c r="L9" s="19">
        <f>'24中井町 (2)'!$I$13</f>
        <v>0</v>
      </c>
      <c r="M9" s="20"/>
      <c r="N9" s="21"/>
      <c r="O9" s="50"/>
      <c r="P9" s="22"/>
      <c r="Q9" s="20"/>
      <c r="R9" s="23">
        <f>'24中井町 (2)'!$N$13</f>
        <v>0</v>
      </c>
    </row>
    <row r="10" spans="1:23" ht="27" customHeight="1">
      <c r="B10" s="643"/>
      <c r="C10" s="647" t="s">
        <v>12</v>
      </c>
      <c r="D10" s="649"/>
      <c r="E10" s="24"/>
      <c r="F10" s="25">
        <f>'24中井町 (2)'!$D$22</f>
        <v>0</v>
      </c>
      <c r="G10" s="26">
        <f>'24中井町 (2)'!$E$22</f>
        <v>0</v>
      </c>
      <c r="H10" s="45">
        <f>'24中井町 (2)'!$F$22</f>
        <v>0</v>
      </c>
      <c r="I10" s="27">
        <f>'24中井町 (2)'!$G$22</f>
        <v>0</v>
      </c>
      <c r="J10" s="28">
        <f>G10+H10+I10</f>
        <v>0</v>
      </c>
      <c r="K10" s="23">
        <f>'24中井町 (2)'!$H$22</f>
        <v>0</v>
      </c>
      <c r="L10" s="24"/>
      <c r="M10" s="25">
        <f>'24中井町 (2)'!$J$22</f>
        <v>0</v>
      </c>
      <c r="N10" s="26">
        <f>'24中井町 (2)'!$K$22</f>
        <v>0</v>
      </c>
      <c r="O10" s="45">
        <f>'24中井町 (2)'!$L$22</f>
        <v>0</v>
      </c>
      <c r="P10" s="27">
        <f>'24中井町 (2)'!$M$22</f>
        <v>0</v>
      </c>
      <c r="Q10" s="28">
        <f>N10+O10+P10</f>
        <v>0</v>
      </c>
      <c r="R10" s="23">
        <f>'24中井町 (2)'!$N$22</f>
        <v>0</v>
      </c>
    </row>
    <row r="11" spans="1:23" ht="27" customHeight="1">
      <c r="B11" s="643"/>
      <c r="C11" s="647" t="s">
        <v>13</v>
      </c>
      <c r="D11" s="648"/>
      <c r="E11" s="29"/>
      <c r="F11" s="25">
        <f>'24中井町 (2)'!$D$23</f>
        <v>0</v>
      </c>
      <c r="G11" s="26">
        <f>'24中井町 (2)'!$E$23</f>
        <v>0</v>
      </c>
      <c r="H11" s="45">
        <f>'24中井町 (2)'!$F$23</f>
        <v>0</v>
      </c>
      <c r="I11" s="27">
        <f>'24中井町 (2)'!$G$23</f>
        <v>0</v>
      </c>
      <c r="J11" s="28">
        <f>G11+H11+I11</f>
        <v>0</v>
      </c>
      <c r="K11" s="23">
        <f>'24中井町 (2)'!$H$23</f>
        <v>0</v>
      </c>
      <c r="L11" s="29"/>
      <c r="M11" s="25">
        <f>'24中井町 (2)'!$J$23</f>
        <v>0</v>
      </c>
      <c r="N11" s="26">
        <f>'24中井町 (2)'!$K$23</f>
        <v>0</v>
      </c>
      <c r="O11" s="45">
        <f>'24中井町 (2)'!$L$23</f>
        <v>0</v>
      </c>
      <c r="P11" s="27">
        <f>'24中井町 (2)'!$M$23</f>
        <v>0</v>
      </c>
      <c r="Q11" s="28">
        <f>N11+O11+P11</f>
        <v>0</v>
      </c>
      <c r="R11" s="23">
        <f>'24中井町 (2)'!$N$23</f>
        <v>0</v>
      </c>
    </row>
    <row r="12" spans="1:23" ht="27" customHeight="1">
      <c r="B12" s="643"/>
      <c r="C12" s="647" t="s">
        <v>17</v>
      </c>
      <c r="D12" s="648"/>
      <c r="E12" s="29"/>
      <c r="F12" s="25">
        <f>'24中井町 (2)'!$D$24</f>
        <v>0</v>
      </c>
      <c r="G12" s="21"/>
      <c r="H12" s="50"/>
      <c r="I12" s="22"/>
      <c r="J12" s="30"/>
      <c r="K12" s="23">
        <f>'24中井町 (2)'!$H$24</f>
        <v>296</v>
      </c>
      <c r="L12" s="29"/>
      <c r="M12" s="25">
        <f>'24中井町 (2)'!$J$24</f>
        <v>0</v>
      </c>
      <c r="N12" s="21"/>
      <c r="O12" s="50"/>
      <c r="P12" s="22"/>
      <c r="Q12" s="30"/>
      <c r="R12" s="23">
        <f>'24中井町 (2)'!$N$24</f>
        <v>310</v>
      </c>
    </row>
    <row r="13" spans="1:23" ht="27" customHeight="1">
      <c r="B13" s="643"/>
      <c r="C13" s="647" t="s">
        <v>18</v>
      </c>
      <c r="D13" s="650"/>
      <c r="E13" s="29"/>
      <c r="F13" s="25">
        <f>'24中井町 (2)'!$D$25</f>
        <v>0</v>
      </c>
      <c r="G13" s="26">
        <f>'24中井町 (2)'!$E$25</f>
        <v>0</v>
      </c>
      <c r="H13" s="45">
        <f>'24中井町 (2)'!$F$25</f>
        <v>0</v>
      </c>
      <c r="I13" s="27">
        <f>'24中井町 (2)'!$G$25</f>
        <v>0</v>
      </c>
      <c r="J13" s="28">
        <f>G13+H13+I13</f>
        <v>0</v>
      </c>
      <c r="K13" s="23">
        <f>'24中井町 (2)'!$H$25</f>
        <v>0</v>
      </c>
      <c r="L13" s="29"/>
      <c r="M13" s="25">
        <f>'24中井町 (2)'!$J$25</f>
        <v>0</v>
      </c>
      <c r="N13" s="26">
        <f>'24中井町 (2)'!$K$25</f>
        <v>0</v>
      </c>
      <c r="O13" s="45">
        <f>'24中井町 (2)'!$L$25</f>
        <v>0</v>
      </c>
      <c r="P13" s="27">
        <f>'24中井町 (2)'!$M$25</f>
        <v>0</v>
      </c>
      <c r="Q13" s="28">
        <f>N13+O13+P13</f>
        <v>0</v>
      </c>
      <c r="R13" s="23">
        <f>'24中井町 (2)'!$N$25</f>
        <v>0</v>
      </c>
    </row>
    <row r="14" spans="1:23" ht="27" customHeight="1">
      <c r="B14" s="643"/>
      <c r="C14" s="647" t="s">
        <v>19</v>
      </c>
      <c r="D14" s="648"/>
      <c r="E14" s="29"/>
      <c r="F14" s="20"/>
      <c r="G14" s="26">
        <f>'24中井町 (2)'!$E$26</f>
        <v>0</v>
      </c>
      <c r="H14" s="45">
        <f>'24中井町 (2)'!$F$26</f>
        <v>0</v>
      </c>
      <c r="I14" s="27">
        <f>'24中井町 (2)'!$G$26</f>
        <v>0</v>
      </c>
      <c r="J14" s="28">
        <f>G14+H14+I14</f>
        <v>0</v>
      </c>
      <c r="K14" s="23">
        <f>'24中井町 (2)'!$H$26</f>
        <v>0</v>
      </c>
      <c r="L14" s="29"/>
      <c r="M14" s="20"/>
      <c r="N14" s="26">
        <f>'24中井町 (2)'!$K$26</f>
        <v>0</v>
      </c>
      <c r="O14" s="45">
        <f>'24中井町 (2)'!$L$26</f>
        <v>0</v>
      </c>
      <c r="P14" s="27">
        <f>'24中井町 (2)'!$M$26</f>
        <v>0</v>
      </c>
      <c r="Q14" s="28">
        <f>N14+O14+P14</f>
        <v>0</v>
      </c>
      <c r="R14" s="23">
        <f>'24中井町 (2)'!$N$26</f>
        <v>0</v>
      </c>
    </row>
    <row r="15" spans="1:23" ht="27" customHeight="1" thickBot="1">
      <c r="B15" s="644"/>
      <c r="C15" s="630" t="s">
        <v>6</v>
      </c>
      <c r="D15" s="630"/>
      <c r="E15" s="19">
        <f>'24中井町 (2)'!$C$27</f>
        <v>318</v>
      </c>
      <c r="F15" s="31">
        <f>'24中井町 (2)'!$D$27</f>
        <v>83</v>
      </c>
      <c r="G15" s="32">
        <f>'24中井町 (2)'!$E$27</f>
        <v>11</v>
      </c>
      <c r="H15" s="51">
        <f>'24中井町 (2)'!$F$27</f>
        <v>21</v>
      </c>
      <c r="I15" s="33">
        <f>'24中井町 (2)'!$G$27</f>
        <v>35</v>
      </c>
      <c r="J15" s="31">
        <f>G15+H15+I15</f>
        <v>67</v>
      </c>
      <c r="K15" s="34">
        <f>'24中井町 (2)'!$H$27</f>
        <v>468</v>
      </c>
      <c r="L15" s="19">
        <f>'24中井町 (2)'!$I$27</f>
        <v>334</v>
      </c>
      <c r="M15" s="31">
        <f>'24中井町 (2)'!$J$27</f>
        <v>87</v>
      </c>
      <c r="N15" s="32">
        <f>'24中井町 (2)'!$K$27</f>
        <v>11</v>
      </c>
      <c r="O15" s="51">
        <f>'24中井町 (2)'!$L$27</f>
        <v>22</v>
      </c>
      <c r="P15" s="33">
        <f>'24中井町 (2)'!$M$27</f>
        <v>27</v>
      </c>
      <c r="Q15" s="31">
        <f>N15+O15+P15</f>
        <v>60</v>
      </c>
      <c r="R15" s="34">
        <f>'24中井町 (2)'!$N$27</f>
        <v>481</v>
      </c>
    </row>
    <row r="16" spans="1:23" ht="27" customHeight="1" thickBot="1">
      <c r="B16" s="631" t="s">
        <v>7</v>
      </c>
      <c r="C16" s="632"/>
      <c r="D16" s="633"/>
      <c r="E16" s="35">
        <f>E15-E7</f>
        <v>296</v>
      </c>
      <c r="F16" s="37">
        <f t="shared" ref="F16:K16" si="0">F15-F7</f>
        <v>0</v>
      </c>
      <c r="G16" s="36">
        <f t="shared" si="0"/>
        <v>0</v>
      </c>
      <c r="H16" s="52">
        <f t="shared" si="0"/>
        <v>0</v>
      </c>
      <c r="I16" s="37">
        <f t="shared" si="0"/>
        <v>0</v>
      </c>
      <c r="J16" s="38">
        <f t="shared" si="0"/>
        <v>0</v>
      </c>
      <c r="K16" s="39">
        <f t="shared" si="0"/>
        <v>296</v>
      </c>
      <c r="L16" s="35">
        <f>L15-L7</f>
        <v>310</v>
      </c>
      <c r="M16" s="37">
        <f>M15-M7</f>
        <v>0</v>
      </c>
      <c r="N16" s="36">
        <f t="shared" ref="N16:R16" si="1">N15-N7</f>
        <v>0</v>
      </c>
      <c r="O16" s="52">
        <f t="shared" si="1"/>
        <v>0</v>
      </c>
      <c r="P16" s="37">
        <f t="shared" si="1"/>
        <v>0</v>
      </c>
      <c r="Q16" s="38">
        <f t="shared" si="1"/>
        <v>0</v>
      </c>
      <c r="R16" s="39">
        <f t="shared" si="1"/>
        <v>310</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'24中井町総括表'!$F$22</f>
        <v>23</v>
      </c>
      <c r="F22" s="9">
        <f>'24中井町総括表'!$F$19</f>
        <v>87</v>
      </c>
      <c r="G22" s="281">
        <f>'24中井町総括表'!$F$16</f>
        <v>11</v>
      </c>
      <c r="H22" s="280">
        <f>'24中井町総括表'!$F$17</f>
        <v>21</v>
      </c>
      <c r="I22" s="10">
        <f>'24中井町総括表'!$F$18</f>
        <v>28</v>
      </c>
      <c r="J22" s="11">
        <f>G22+H22+I22</f>
        <v>60</v>
      </c>
      <c r="K22" s="12">
        <f>'24中井町総括表'!$F$23</f>
        <v>170</v>
      </c>
      <c r="L22" s="8">
        <f>'24中井町総括表'!$G$22</f>
        <v>23</v>
      </c>
      <c r="M22" s="9">
        <f>'24中井町総括表'!$G$19</f>
        <v>85</v>
      </c>
      <c r="N22" s="281">
        <f>'24中井町総括表'!$G$16</f>
        <v>10</v>
      </c>
      <c r="O22" s="280">
        <f>'24中井町総括表'!$G$17</f>
        <v>21</v>
      </c>
      <c r="P22" s="10">
        <f>'24中井町総括表'!$G$18</f>
        <v>28</v>
      </c>
      <c r="Q22" s="11">
        <f>N22+O22+P22</f>
        <v>59</v>
      </c>
      <c r="R22" s="12">
        <f>'24中井町総括表'!$G$23</f>
        <v>167</v>
      </c>
    </row>
    <row r="23" spans="2:23" ht="27.75" customHeight="1">
      <c r="B23" s="641" t="s">
        <v>14</v>
      </c>
      <c r="C23" s="645" t="s">
        <v>11</v>
      </c>
      <c r="D23" s="646"/>
      <c r="E23" s="13">
        <f>'24中井町 (2)'!$O$12</f>
        <v>23</v>
      </c>
      <c r="F23" s="14">
        <f>'24中井町 (2)'!$P$12</f>
        <v>87</v>
      </c>
      <c r="G23" s="15">
        <f>'24中井町 (2)'!$Q$12</f>
        <v>11</v>
      </c>
      <c r="H23" s="49">
        <f>'24中井町 (2)'!$R$12</f>
        <v>21</v>
      </c>
      <c r="I23" s="16">
        <f>'24中井町 (2)'!$S$12</f>
        <v>28</v>
      </c>
      <c r="J23" s="17">
        <f>G23+H23+I23</f>
        <v>60</v>
      </c>
      <c r="K23" s="18">
        <f>'24中井町 (2)'!$T$12</f>
        <v>170</v>
      </c>
      <c r="L23" s="13">
        <f>'24中井町 (2)'!$U$12</f>
        <v>23</v>
      </c>
      <c r="M23" s="14">
        <f>'24中井町 (2)'!$V$12</f>
        <v>85</v>
      </c>
      <c r="N23" s="15">
        <f>'24中井町 (2)'!$W$12</f>
        <v>10</v>
      </c>
      <c r="O23" s="49">
        <f>'24中井町 (2)'!$X$12</f>
        <v>21</v>
      </c>
      <c r="P23" s="16">
        <f>'24中井町 (2)'!$Y$12</f>
        <v>28</v>
      </c>
      <c r="Q23" s="17">
        <f>N23+O23+P23</f>
        <v>59</v>
      </c>
      <c r="R23" s="18">
        <f>'24中井町 (2)'!$Z$12</f>
        <v>167</v>
      </c>
    </row>
    <row r="24" spans="2:23" ht="27.75" customHeight="1">
      <c r="B24" s="642"/>
      <c r="C24" s="647" t="s">
        <v>16</v>
      </c>
      <c r="D24" s="648"/>
      <c r="E24" s="19">
        <f>'24中井町 (2)'!$O$13</f>
        <v>0</v>
      </c>
      <c r="F24" s="20"/>
      <c r="G24" s="21"/>
      <c r="H24" s="50"/>
      <c r="I24" s="22"/>
      <c r="J24" s="20"/>
      <c r="K24" s="23">
        <f>'24中井町 (2)'!$T$13</f>
        <v>0</v>
      </c>
      <c r="L24" s="19">
        <f>'24中井町 (2)'!$U$13</f>
        <v>0</v>
      </c>
      <c r="M24" s="20"/>
      <c r="N24" s="21"/>
      <c r="O24" s="50"/>
      <c r="P24" s="22"/>
      <c r="Q24" s="20"/>
      <c r="R24" s="23">
        <f>'24中井町 (2)'!$Z$13</f>
        <v>0</v>
      </c>
    </row>
    <row r="25" spans="2:23" ht="27.75" customHeight="1">
      <c r="B25" s="643"/>
      <c r="C25" s="647" t="s">
        <v>12</v>
      </c>
      <c r="D25" s="649"/>
      <c r="E25" s="24"/>
      <c r="F25" s="25">
        <f>'24中井町 (2)'!$P$22</f>
        <v>0</v>
      </c>
      <c r="G25" s="26">
        <f>'24中井町 (2)'!$Q$22</f>
        <v>0</v>
      </c>
      <c r="H25" s="45">
        <f>'24中井町 (2)'!$R$22</f>
        <v>0</v>
      </c>
      <c r="I25" s="27">
        <f>'24中井町 (2)'!$S$22</f>
        <v>0</v>
      </c>
      <c r="J25" s="28">
        <f>G25+H25+I25</f>
        <v>0</v>
      </c>
      <c r="K25" s="23">
        <f>'24中井町 (2)'!$T$22</f>
        <v>0</v>
      </c>
      <c r="L25" s="24"/>
      <c r="M25" s="25">
        <f>'24中井町 (2)'!$V$22</f>
        <v>0</v>
      </c>
      <c r="N25" s="26">
        <f>'24中井町 (2)'!$W$22</f>
        <v>0</v>
      </c>
      <c r="O25" s="45">
        <f>'24中井町 (2)'!$X$22</f>
        <v>0</v>
      </c>
      <c r="P25" s="27">
        <f>'24中井町 (2)'!$Y$22</f>
        <v>0</v>
      </c>
      <c r="Q25" s="28">
        <f>N25+O25+P25</f>
        <v>0</v>
      </c>
      <c r="R25" s="23">
        <f>'24中井町 (2)'!$Z$22</f>
        <v>0</v>
      </c>
    </row>
    <row r="26" spans="2:23" ht="27.75" customHeight="1">
      <c r="B26" s="643"/>
      <c r="C26" s="647" t="s">
        <v>13</v>
      </c>
      <c r="D26" s="648"/>
      <c r="E26" s="29"/>
      <c r="F26" s="25">
        <f>'24中井町 (2)'!$P$23</f>
        <v>0</v>
      </c>
      <c r="G26" s="26">
        <f>'24中井町 (2)'!$Q$23</f>
        <v>0</v>
      </c>
      <c r="H26" s="45">
        <f>'24中井町 (2)'!$R$23</f>
        <v>0</v>
      </c>
      <c r="I26" s="27">
        <f>'24中井町 (2)'!$S$23</f>
        <v>0</v>
      </c>
      <c r="J26" s="28">
        <f>G26+H26+I26</f>
        <v>0</v>
      </c>
      <c r="K26" s="23">
        <f>'24中井町 (2)'!$T$23</f>
        <v>0</v>
      </c>
      <c r="L26" s="29"/>
      <c r="M26" s="25">
        <f>'24中井町 (2)'!$V$23</f>
        <v>0</v>
      </c>
      <c r="N26" s="26">
        <f>'24中井町 (2)'!$W$23</f>
        <v>0</v>
      </c>
      <c r="O26" s="45">
        <f>'24中井町 (2)'!$X$23</f>
        <v>0</v>
      </c>
      <c r="P26" s="27">
        <f>'24中井町 (2)'!$Y$23</f>
        <v>0</v>
      </c>
      <c r="Q26" s="28">
        <f>N26+O26+P26</f>
        <v>0</v>
      </c>
      <c r="R26" s="23">
        <f>'24中井町 (2)'!$Z$23</f>
        <v>0</v>
      </c>
    </row>
    <row r="27" spans="2:23" ht="27.75" customHeight="1">
      <c r="B27" s="643"/>
      <c r="C27" s="647" t="s">
        <v>17</v>
      </c>
      <c r="D27" s="648"/>
      <c r="E27" s="29"/>
      <c r="F27" s="25">
        <f>'24中井町 (2)'!$P$24</f>
        <v>0</v>
      </c>
      <c r="G27" s="21"/>
      <c r="H27" s="50"/>
      <c r="I27" s="22"/>
      <c r="J27" s="30"/>
      <c r="K27" s="23">
        <f>'24中井町 (2)'!$T$24</f>
        <v>307</v>
      </c>
      <c r="L27" s="29"/>
      <c r="M27" s="25">
        <f>'24中井町 (2)'!$V$24</f>
        <v>0</v>
      </c>
      <c r="N27" s="21"/>
      <c r="O27" s="50"/>
      <c r="P27" s="22"/>
      <c r="Q27" s="30"/>
      <c r="R27" s="23">
        <f>'24中井町 (2)'!$Z$24</f>
        <v>302</v>
      </c>
    </row>
    <row r="28" spans="2:23" ht="27.75" customHeight="1">
      <c r="B28" s="643"/>
      <c r="C28" s="647" t="s">
        <v>18</v>
      </c>
      <c r="D28" s="650"/>
      <c r="E28" s="29"/>
      <c r="F28" s="25">
        <f>'24中井町 (2)'!$P$25</f>
        <v>0</v>
      </c>
      <c r="G28" s="26">
        <f>'24中井町 (2)'!$Q$25</f>
        <v>0</v>
      </c>
      <c r="H28" s="45">
        <f>'24中井町 (2)'!$R$25</f>
        <v>0</v>
      </c>
      <c r="I28" s="27">
        <f>'24中井町 (2)'!$S$25</f>
        <v>0</v>
      </c>
      <c r="J28" s="28">
        <f>G28+H28+I28</f>
        <v>0</v>
      </c>
      <c r="K28" s="23">
        <f>'24中井町 (2)'!$T$25</f>
        <v>0</v>
      </c>
      <c r="L28" s="29"/>
      <c r="M28" s="25">
        <f>'24中井町 (2)'!$V$25</f>
        <v>0</v>
      </c>
      <c r="N28" s="26">
        <f>'24中井町 (2)'!$W$25</f>
        <v>0</v>
      </c>
      <c r="O28" s="45">
        <f>'24中井町 (2)'!$X$25</f>
        <v>0</v>
      </c>
      <c r="P28" s="27">
        <f>'24中井町 (2)'!$Y$25</f>
        <v>0</v>
      </c>
      <c r="Q28" s="28">
        <f>N28+O28+P28</f>
        <v>0</v>
      </c>
      <c r="R28" s="23">
        <f>'24中井町 (2)'!$Z$25</f>
        <v>0</v>
      </c>
    </row>
    <row r="29" spans="2:23" ht="27.75" customHeight="1">
      <c r="B29" s="643"/>
      <c r="C29" s="647" t="s">
        <v>19</v>
      </c>
      <c r="D29" s="648"/>
      <c r="E29" s="29"/>
      <c r="F29" s="20"/>
      <c r="G29" s="26">
        <f>'24中井町 (2)'!$Q$26</f>
        <v>0</v>
      </c>
      <c r="H29" s="45">
        <f>'24中井町 (2)'!$R$26</f>
        <v>0</v>
      </c>
      <c r="I29" s="27">
        <f>'24中井町 (2)'!$S$26</f>
        <v>0</v>
      </c>
      <c r="J29" s="28">
        <f>G29+H29+I29</f>
        <v>0</v>
      </c>
      <c r="K29" s="23">
        <f>'24中井町 (2)'!$T$26</f>
        <v>0</v>
      </c>
      <c r="L29" s="29"/>
      <c r="M29" s="20"/>
      <c r="N29" s="26">
        <f>'24中井町 (2)'!$W$26</f>
        <v>0</v>
      </c>
      <c r="O29" s="45">
        <f>'24中井町 (2)'!$X$26</f>
        <v>0</v>
      </c>
      <c r="P29" s="27">
        <f>'24中井町 (2)'!$Y$26</f>
        <v>0</v>
      </c>
      <c r="Q29" s="28">
        <f>N29+O29+P29</f>
        <v>0</v>
      </c>
      <c r="R29" s="23">
        <f>'24中井町 (2)'!$Z$26</f>
        <v>0</v>
      </c>
    </row>
    <row r="30" spans="2:23" ht="27.75" customHeight="1" thickBot="1">
      <c r="B30" s="644"/>
      <c r="C30" s="630" t="s">
        <v>6</v>
      </c>
      <c r="D30" s="630"/>
      <c r="E30" s="19">
        <f>'24中井町 (2)'!$O$27</f>
        <v>330</v>
      </c>
      <c r="F30" s="31">
        <f>'24中井町 (2)'!$P$27</f>
        <v>87</v>
      </c>
      <c r="G30" s="32">
        <f>'24中井町 (2)'!$Q$27</f>
        <v>11</v>
      </c>
      <c r="H30" s="51">
        <f>'24中井町 (2)'!$R$27</f>
        <v>21</v>
      </c>
      <c r="I30" s="33">
        <f>'24中井町 (2)'!$S$27</f>
        <v>28</v>
      </c>
      <c r="J30" s="31">
        <f>G30+H30+I30</f>
        <v>60</v>
      </c>
      <c r="K30" s="34">
        <f>'24中井町 (2)'!$T$27</f>
        <v>477</v>
      </c>
      <c r="L30" s="19">
        <f>'24中井町 (2)'!$U$27</f>
        <v>325</v>
      </c>
      <c r="M30" s="31">
        <f>'24中井町 (2)'!$V$27</f>
        <v>85</v>
      </c>
      <c r="N30" s="32">
        <f>'24中井町 (2)'!$W$27</f>
        <v>10</v>
      </c>
      <c r="O30" s="51">
        <f>'24中井町 (2)'!$X$27</f>
        <v>21</v>
      </c>
      <c r="P30" s="33">
        <f>'24中井町 (2)'!$Y$27</f>
        <v>28</v>
      </c>
      <c r="Q30" s="31">
        <f>N30+O30+P30</f>
        <v>59</v>
      </c>
      <c r="R30" s="34">
        <f>'24中井町 (2)'!$Z$27</f>
        <v>469</v>
      </c>
    </row>
    <row r="31" spans="2:23" ht="27.75" customHeight="1" thickBot="1">
      <c r="B31" s="631" t="s">
        <v>7</v>
      </c>
      <c r="C31" s="632"/>
      <c r="D31" s="633"/>
      <c r="E31" s="35">
        <f>E30-E22</f>
        <v>307</v>
      </c>
      <c r="F31" s="37">
        <f t="shared" ref="F31:K31" si="2">F30-F22</f>
        <v>0</v>
      </c>
      <c r="G31" s="36">
        <f t="shared" si="2"/>
        <v>0</v>
      </c>
      <c r="H31" s="52">
        <f t="shared" si="2"/>
        <v>0</v>
      </c>
      <c r="I31" s="37">
        <f t="shared" si="2"/>
        <v>0</v>
      </c>
      <c r="J31" s="38">
        <f t="shared" si="2"/>
        <v>0</v>
      </c>
      <c r="K31" s="39">
        <f t="shared" si="2"/>
        <v>307</v>
      </c>
      <c r="L31" s="35">
        <f>L30-L22</f>
        <v>302</v>
      </c>
      <c r="M31" s="37">
        <f t="shared" ref="M31:R31" si="3">M30-M22</f>
        <v>0</v>
      </c>
      <c r="N31" s="36">
        <f t="shared" si="3"/>
        <v>0</v>
      </c>
      <c r="O31" s="52">
        <f t="shared" si="3"/>
        <v>0</v>
      </c>
      <c r="P31" s="37">
        <f t="shared" si="3"/>
        <v>0</v>
      </c>
      <c r="Q31" s="38">
        <f t="shared" si="3"/>
        <v>0</v>
      </c>
      <c r="R31" s="39">
        <f t="shared" si="3"/>
        <v>302</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'24中井町総括表'!$H$22</f>
        <v>21</v>
      </c>
      <c r="F37" s="9">
        <f>'24中井町総括表'!$H$19</f>
        <v>78</v>
      </c>
      <c r="G37" s="281">
        <f>'24中井町総括表'!$H$16</f>
        <v>10</v>
      </c>
      <c r="H37" s="280">
        <f>'24中井町総括表'!$H$17</f>
        <v>21</v>
      </c>
      <c r="I37" s="10">
        <f>'24中井町総括表'!$H$18</f>
        <v>28</v>
      </c>
      <c r="J37" s="11">
        <f>G37+H37+I37</f>
        <v>59</v>
      </c>
      <c r="K37" s="12">
        <f>'24中井町総括表'!$H$23</f>
        <v>158</v>
      </c>
      <c r="L37" s="60">
        <f>E37-E7</f>
        <v>-1</v>
      </c>
      <c r="M37" s="53">
        <f t="shared" ref="M37:R37" si="4">F37-F7</f>
        <v>-5</v>
      </c>
      <c r="N37" s="71">
        <f t="shared" si="4"/>
        <v>-1</v>
      </c>
      <c r="O37" s="78">
        <f t="shared" si="4"/>
        <v>0</v>
      </c>
      <c r="P37" s="77">
        <f t="shared" si="4"/>
        <v>-7</v>
      </c>
      <c r="Q37" s="53">
        <f t="shared" si="4"/>
        <v>-8</v>
      </c>
      <c r="R37" s="61">
        <f t="shared" si="4"/>
        <v>-14</v>
      </c>
    </row>
    <row r="38" spans="2:23" ht="27.75" customHeight="1">
      <c r="B38" s="641" t="s">
        <v>14</v>
      </c>
      <c r="C38" s="645" t="s">
        <v>11</v>
      </c>
      <c r="D38" s="646"/>
      <c r="E38" s="13">
        <f>'24中井町 (2)'!$AA$12</f>
        <v>21</v>
      </c>
      <c r="F38" s="14">
        <f>'24中井町 (2)'!$AB$12</f>
        <v>78</v>
      </c>
      <c r="G38" s="15">
        <f>'24中井町 (2)'!$AC$12</f>
        <v>10</v>
      </c>
      <c r="H38" s="49">
        <f>'24中井町 (2)'!$AD$12</f>
        <v>21</v>
      </c>
      <c r="I38" s="16">
        <f>'24中井町 (2)'!$AE$12</f>
        <v>28</v>
      </c>
      <c r="J38" s="17">
        <f>G38+H38+I38</f>
        <v>59</v>
      </c>
      <c r="K38" s="18">
        <f>'24中井町 (2)'!$AF$12</f>
        <v>158</v>
      </c>
      <c r="L38" s="63">
        <f t="shared" ref="L38:R46" si="5">E38-E8</f>
        <v>-1</v>
      </c>
      <c r="M38" s="62">
        <f t="shared" si="5"/>
        <v>-5</v>
      </c>
      <c r="N38" s="76">
        <f t="shared" si="5"/>
        <v>-1</v>
      </c>
      <c r="O38" s="79">
        <f t="shared" si="5"/>
        <v>0</v>
      </c>
      <c r="P38" s="72">
        <f t="shared" si="5"/>
        <v>-7</v>
      </c>
      <c r="Q38" s="62">
        <f t="shared" si="5"/>
        <v>-8</v>
      </c>
      <c r="R38" s="64">
        <f t="shared" si="5"/>
        <v>-14</v>
      </c>
    </row>
    <row r="39" spans="2:23" ht="27.75" customHeight="1">
      <c r="B39" s="642"/>
      <c r="C39" s="647" t="s">
        <v>16</v>
      </c>
      <c r="D39" s="648"/>
      <c r="E39" s="19">
        <f>'24中井町 (2)'!$AA$13</f>
        <v>0</v>
      </c>
      <c r="F39" s="20"/>
      <c r="G39" s="21"/>
      <c r="H39" s="50"/>
      <c r="I39" s="22"/>
      <c r="J39" s="20"/>
      <c r="K39" s="23">
        <f>'24中井町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'24中井町 (2)'!$AB$22</f>
        <v>0</v>
      </c>
      <c r="G40" s="26">
        <f>'24中井町 (2)'!$AC$22</f>
        <v>0</v>
      </c>
      <c r="H40" s="45">
        <f>'24中井町 (2)'!$AD$22</f>
        <v>0</v>
      </c>
      <c r="I40" s="27">
        <f>'24中井町 (2)'!$AE$22</f>
        <v>0</v>
      </c>
      <c r="J40" s="28">
        <f>G40+H40+I40</f>
        <v>0</v>
      </c>
      <c r="K40" s="23">
        <f>'24中井町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'24中井町 (2)'!$AB$23</f>
        <v>0</v>
      </c>
      <c r="G41" s="26">
        <f>'24中井町 (2)'!$AC$23</f>
        <v>0</v>
      </c>
      <c r="H41" s="45">
        <f>'24中井町 (2)'!$AD$23</f>
        <v>0</v>
      </c>
      <c r="I41" s="27">
        <f>'24中井町 (2)'!$AE$23</f>
        <v>0</v>
      </c>
      <c r="J41" s="28">
        <f>G41+H41+I41</f>
        <v>0</v>
      </c>
      <c r="K41" s="23">
        <f>'24中井町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'24中井町 (2)'!$AB$24</f>
        <v>0</v>
      </c>
      <c r="G42" s="21"/>
      <c r="H42" s="50"/>
      <c r="I42" s="22"/>
      <c r="J42" s="30"/>
      <c r="K42" s="23">
        <f>'24中井町 (2)'!$AF$24</f>
        <v>276</v>
      </c>
      <c r="L42" s="65">
        <f t="shared" si="5"/>
        <v>0</v>
      </c>
      <c r="M42" s="56">
        <f t="shared" si="5"/>
        <v>0</v>
      </c>
      <c r="N42" s="55">
        <f t="shared" si="5"/>
        <v>0</v>
      </c>
      <c r="O42" s="80">
        <f t="shared" si="5"/>
        <v>0</v>
      </c>
      <c r="P42" s="73">
        <f t="shared" si="5"/>
        <v>0</v>
      </c>
      <c r="Q42" s="56">
        <f t="shared" si="5"/>
        <v>0</v>
      </c>
      <c r="R42" s="66">
        <f t="shared" si="5"/>
        <v>-20</v>
      </c>
    </row>
    <row r="43" spans="2:23" ht="27.75" customHeight="1">
      <c r="B43" s="643"/>
      <c r="C43" s="647" t="s">
        <v>18</v>
      </c>
      <c r="D43" s="650"/>
      <c r="E43" s="29"/>
      <c r="F43" s="25">
        <f>'24中井町 (2)'!$AB$25</f>
        <v>0</v>
      </c>
      <c r="G43" s="26">
        <f>'24中井町 (2)'!$AC$25</f>
        <v>0</v>
      </c>
      <c r="H43" s="45">
        <f>'24中井町 (2)'!$AD$25</f>
        <v>0</v>
      </c>
      <c r="I43" s="27">
        <f>'24中井町 (2)'!$AE$25</f>
        <v>0</v>
      </c>
      <c r="J43" s="28">
        <f>G43+H43+I43</f>
        <v>0</v>
      </c>
      <c r="K43" s="23">
        <f>'24中井町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'24中井町 (2)'!$AC$26</f>
        <v>0</v>
      </c>
      <c r="H44" s="45">
        <f>'24中井町 (2)'!$AD$26</f>
        <v>0</v>
      </c>
      <c r="I44" s="27">
        <f>'24中井町 (2)'!$AE$26</f>
        <v>0</v>
      </c>
      <c r="J44" s="28">
        <f>G44+H44+I44</f>
        <v>0</v>
      </c>
      <c r="K44" s="23">
        <f>'24中井町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'24中井町 (2)'!$AA$27</f>
        <v>297</v>
      </c>
      <c r="F45" s="31">
        <f>'24中井町 (2)'!$AB$27</f>
        <v>78</v>
      </c>
      <c r="G45" s="32">
        <f>'24中井町 (2)'!$AC$27</f>
        <v>10</v>
      </c>
      <c r="H45" s="51">
        <f>'24中井町 (2)'!$AD$27</f>
        <v>21</v>
      </c>
      <c r="I45" s="33">
        <f>'24中井町 (2)'!$AE$27</f>
        <v>28</v>
      </c>
      <c r="J45" s="31">
        <f>G45+H45+I45</f>
        <v>59</v>
      </c>
      <c r="K45" s="34">
        <f>'24中井町 (2)'!$AF$27</f>
        <v>434</v>
      </c>
      <c r="L45" s="67">
        <f t="shared" si="5"/>
        <v>-21</v>
      </c>
      <c r="M45" s="58">
        <f t="shared" si="5"/>
        <v>-5</v>
      </c>
      <c r="N45" s="57">
        <f t="shared" si="5"/>
        <v>-1</v>
      </c>
      <c r="O45" s="81">
        <f t="shared" si="5"/>
        <v>0</v>
      </c>
      <c r="P45" s="74">
        <f t="shared" si="5"/>
        <v>-7</v>
      </c>
      <c r="Q45" s="58">
        <f t="shared" si="5"/>
        <v>-8</v>
      </c>
      <c r="R45" s="59">
        <f t="shared" si="5"/>
        <v>-34</v>
      </c>
    </row>
    <row r="46" spans="2:23" ht="27.75" customHeight="1" thickBot="1">
      <c r="B46" s="631" t="s">
        <v>7</v>
      </c>
      <c r="C46" s="632"/>
      <c r="D46" s="633"/>
      <c r="E46" s="35">
        <f>E45-E37</f>
        <v>276</v>
      </c>
      <c r="F46" s="37">
        <f t="shared" ref="F46:K46" si="6">F45-F37</f>
        <v>0</v>
      </c>
      <c r="G46" s="36">
        <f t="shared" si="6"/>
        <v>0</v>
      </c>
      <c r="H46" s="52">
        <f t="shared" si="6"/>
        <v>0</v>
      </c>
      <c r="I46" s="37">
        <f t="shared" si="6"/>
        <v>0</v>
      </c>
      <c r="J46" s="38">
        <f t="shared" si="6"/>
        <v>0</v>
      </c>
      <c r="K46" s="39">
        <f t="shared" si="6"/>
        <v>276</v>
      </c>
      <c r="L46" s="68">
        <f t="shared" si="5"/>
        <v>-20</v>
      </c>
      <c r="M46" s="69">
        <f t="shared" si="5"/>
        <v>0</v>
      </c>
      <c r="N46" s="54">
        <f t="shared" si="5"/>
        <v>0</v>
      </c>
      <c r="O46" s="82">
        <f t="shared" si="5"/>
        <v>0</v>
      </c>
      <c r="P46" s="75">
        <f t="shared" si="5"/>
        <v>0</v>
      </c>
      <c r="Q46" s="69">
        <f t="shared" si="5"/>
        <v>0</v>
      </c>
      <c r="R46" s="70">
        <f t="shared" si="5"/>
        <v>-20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367</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'25大井町総括表'!D22</f>
        <v>242</v>
      </c>
      <c r="F7" s="9">
        <f>'25大井町総括表'!D19</f>
        <v>231</v>
      </c>
      <c r="G7" s="281">
        <f>'25大井町総括表'!D16</f>
        <v>26</v>
      </c>
      <c r="H7" s="280">
        <f>'25大井町総括表'!D17</f>
        <v>37</v>
      </c>
      <c r="I7" s="10">
        <f>'25大井町総括表'!D18</f>
        <v>44</v>
      </c>
      <c r="J7" s="11">
        <f>G7+H7+I7</f>
        <v>107</v>
      </c>
      <c r="K7" s="12">
        <f>'25大井町総括表'!D23</f>
        <v>580</v>
      </c>
      <c r="L7" s="8">
        <f>'25大井町総括表'!$E$22</f>
        <v>222</v>
      </c>
      <c r="M7" s="9">
        <f>'25大井町総括表'!$E$19</f>
        <v>231</v>
      </c>
      <c r="N7" s="281">
        <f>'25大井町総括表'!$E$16</f>
        <v>26</v>
      </c>
      <c r="O7" s="280">
        <f>'25大井町総括表'!$E$17</f>
        <v>37</v>
      </c>
      <c r="P7" s="10">
        <f>'25大井町総括表'!$E$18</f>
        <v>44</v>
      </c>
      <c r="Q7" s="11">
        <f>N7+O7+P7</f>
        <v>107</v>
      </c>
      <c r="R7" s="12">
        <f>'25大井町総括表'!$E$23</f>
        <v>560</v>
      </c>
      <c r="U7" s="41"/>
    </row>
    <row r="8" spans="1:23" ht="27" customHeight="1">
      <c r="B8" s="641" t="s">
        <v>14</v>
      </c>
      <c r="C8" s="645" t="s">
        <v>11</v>
      </c>
      <c r="D8" s="646"/>
      <c r="E8" s="13">
        <f>'25大井町 (2)'!$C$12</f>
        <v>212</v>
      </c>
      <c r="F8" s="14">
        <f>'25大井町 (2)'!$D$12</f>
        <v>231</v>
      </c>
      <c r="G8" s="15">
        <f>'25大井町 (2)'!$E$12</f>
        <v>22</v>
      </c>
      <c r="H8" s="49">
        <f>'25大井町 (2)'!$F$12</f>
        <v>34</v>
      </c>
      <c r="I8" s="16">
        <f>'25大井町 (2)'!$G$12</f>
        <v>39</v>
      </c>
      <c r="J8" s="17">
        <f>G8+H8+I8</f>
        <v>95</v>
      </c>
      <c r="K8" s="18">
        <f>'25大井町 (2)'!$H$12</f>
        <v>538</v>
      </c>
      <c r="L8" s="13">
        <f>'25大井町 (2)'!$I$12</f>
        <v>192</v>
      </c>
      <c r="M8" s="14">
        <f>'25大井町 (2)'!$J$12</f>
        <v>231</v>
      </c>
      <c r="N8" s="15">
        <f>'25大井町 (2)'!$K$12</f>
        <v>22</v>
      </c>
      <c r="O8" s="49">
        <f>'25大井町 (2)'!$L$12</f>
        <v>34</v>
      </c>
      <c r="P8" s="16">
        <f>'25大井町 (2)'!$M$12</f>
        <v>39</v>
      </c>
      <c r="Q8" s="17">
        <f>N8+O8+P8</f>
        <v>95</v>
      </c>
      <c r="R8" s="18">
        <f>'25大井町 (2)'!$N$12</f>
        <v>518</v>
      </c>
    </row>
    <row r="9" spans="1:23" ht="27" customHeight="1">
      <c r="B9" s="642"/>
      <c r="C9" s="647" t="s">
        <v>16</v>
      </c>
      <c r="D9" s="648"/>
      <c r="E9" s="19">
        <f>'25大井町 (2)'!$C$13</f>
        <v>0</v>
      </c>
      <c r="F9" s="20"/>
      <c r="G9" s="21"/>
      <c r="H9" s="50"/>
      <c r="I9" s="22"/>
      <c r="J9" s="20"/>
      <c r="K9" s="23">
        <f>'25大井町 (2)'!$H$13</f>
        <v>0</v>
      </c>
      <c r="L9" s="19">
        <f>'25大井町 (2)'!$I$13</f>
        <v>0</v>
      </c>
      <c r="M9" s="20"/>
      <c r="N9" s="21"/>
      <c r="O9" s="50"/>
      <c r="P9" s="22"/>
      <c r="Q9" s="20"/>
      <c r="R9" s="23">
        <f>'25大井町 (2)'!$N$13</f>
        <v>0</v>
      </c>
    </row>
    <row r="10" spans="1:23" ht="27" customHeight="1">
      <c r="B10" s="643"/>
      <c r="C10" s="647" t="s">
        <v>12</v>
      </c>
      <c r="D10" s="649"/>
      <c r="E10" s="24"/>
      <c r="F10" s="25">
        <f>'25大井町 (2)'!$D$22</f>
        <v>0</v>
      </c>
      <c r="G10" s="26">
        <f>'25大井町 (2)'!$E$22</f>
        <v>4</v>
      </c>
      <c r="H10" s="45">
        <f>'25大井町 (2)'!$F$22</f>
        <v>3</v>
      </c>
      <c r="I10" s="27">
        <f>'25大井町 (2)'!$G$22</f>
        <v>5</v>
      </c>
      <c r="J10" s="28">
        <f>G10+H10+I10</f>
        <v>12</v>
      </c>
      <c r="K10" s="23">
        <f>'25大井町 (2)'!$H$22</f>
        <v>12</v>
      </c>
      <c r="L10" s="24"/>
      <c r="M10" s="25">
        <f>'25大井町 (2)'!$J$22</f>
        <v>0</v>
      </c>
      <c r="N10" s="26">
        <f>'25大井町 (2)'!$K$22</f>
        <v>4</v>
      </c>
      <c r="O10" s="45">
        <f>'25大井町 (2)'!$L$22</f>
        <v>3</v>
      </c>
      <c r="P10" s="27">
        <f>'25大井町 (2)'!$M$22</f>
        <v>5</v>
      </c>
      <c r="Q10" s="28">
        <f>N10+O10+P10</f>
        <v>12</v>
      </c>
      <c r="R10" s="23">
        <f>'25大井町 (2)'!$N$22</f>
        <v>12</v>
      </c>
    </row>
    <row r="11" spans="1:23" ht="27" customHeight="1">
      <c r="B11" s="643"/>
      <c r="C11" s="647" t="s">
        <v>13</v>
      </c>
      <c r="D11" s="648"/>
      <c r="E11" s="29"/>
      <c r="F11" s="25">
        <f>'25大井町 (2)'!$D$23</f>
        <v>0</v>
      </c>
      <c r="G11" s="26">
        <f>'25大井町 (2)'!$E$23</f>
        <v>0</v>
      </c>
      <c r="H11" s="45">
        <f>'25大井町 (2)'!$F$23</f>
        <v>0</v>
      </c>
      <c r="I11" s="27">
        <f>'25大井町 (2)'!$G$23</f>
        <v>0</v>
      </c>
      <c r="J11" s="28">
        <f>G11+H11+I11</f>
        <v>0</v>
      </c>
      <c r="K11" s="23">
        <f>'25大井町 (2)'!$H$23</f>
        <v>0</v>
      </c>
      <c r="L11" s="29"/>
      <c r="M11" s="25">
        <f>'25大井町 (2)'!$J$23</f>
        <v>0</v>
      </c>
      <c r="N11" s="26">
        <f>'25大井町 (2)'!$K$23</f>
        <v>0</v>
      </c>
      <c r="O11" s="45">
        <f>'25大井町 (2)'!$L$23</f>
        <v>0</v>
      </c>
      <c r="P11" s="27">
        <f>'25大井町 (2)'!$M$23</f>
        <v>0</v>
      </c>
      <c r="Q11" s="28">
        <f>N11+O11+P11</f>
        <v>0</v>
      </c>
      <c r="R11" s="23">
        <f>'25大井町 (2)'!$N$23</f>
        <v>0</v>
      </c>
    </row>
    <row r="12" spans="1:23" ht="27" customHeight="1">
      <c r="B12" s="643"/>
      <c r="C12" s="647" t="s">
        <v>17</v>
      </c>
      <c r="D12" s="648"/>
      <c r="E12" s="29"/>
      <c r="F12" s="25">
        <f>'25大井町 (2)'!$D$24</f>
        <v>0</v>
      </c>
      <c r="G12" s="21"/>
      <c r="H12" s="50"/>
      <c r="I12" s="22"/>
      <c r="J12" s="30"/>
      <c r="K12" s="23">
        <f>'25大井町 (2)'!$H$24</f>
        <v>30</v>
      </c>
      <c r="L12" s="29"/>
      <c r="M12" s="25">
        <f>'25大井町 (2)'!$J$24</f>
        <v>0</v>
      </c>
      <c r="N12" s="21"/>
      <c r="O12" s="50"/>
      <c r="P12" s="22"/>
      <c r="Q12" s="30"/>
      <c r="R12" s="23">
        <f>'25大井町 (2)'!$N$24</f>
        <v>30</v>
      </c>
    </row>
    <row r="13" spans="1:23" ht="27" customHeight="1">
      <c r="B13" s="643"/>
      <c r="C13" s="647" t="s">
        <v>18</v>
      </c>
      <c r="D13" s="650"/>
      <c r="E13" s="29"/>
      <c r="F13" s="25">
        <f>'25大井町 (2)'!$D$25</f>
        <v>0</v>
      </c>
      <c r="G13" s="26">
        <f>'25大井町 (2)'!$E$25</f>
        <v>0</v>
      </c>
      <c r="H13" s="45">
        <f>'25大井町 (2)'!$F$25</f>
        <v>0</v>
      </c>
      <c r="I13" s="27">
        <f>'25大井町 (2)'!$G$25</f>
        <v>0</v>
      </c>
      <c r="J13" s="28">
        <f>G13+H13+I13</f>
        <v>0</v>
      </c>
      <c r="K13" s="23">
        <f>'25大井町 (2)'!$H$25</f>
        <v>0</v>
      </c>
      <c r="L13" s="29"/>
      <c r="M13" s="25">
        <f>'25大井町 (2)'!$J$25</f>
        <v>0</v>
      </c>
      <c r="N13" s="26">
        <f>'25大井町 (2)'!$K$25</f>
        <v>0</v>
      </c>
      <c r="O13" s="45">
        <f>'25大井町 (2)'!$L$25</f>
        <v>0</v>
      </c>
      <c r="P13" s="27">
        <f>'25大井町 (2)'!$M$25</f>
        <v>0</v>
      </c>
      <c r="Q13" s="28">
        <f>N13+O13+P13</f>
        <v>0</v>
      </c>
      <c r="R13" s="23">
        <f>'25大井町 (2)'!$N$25</f>
        <v>0</v>
      </c>
    </row>
    <row r="14" spans="1:23" ht="27" customHeight="1">
      <c r="B14" s="643"/>
      <c r="C14" s="647" t="s">
        <v>19</v>
      </c>
      <c r="D14" s="648"/>
      <c r="E14" s="29"/>
      <c r="F14" s="20"/>
      <c r="G14" s="26">
        <f>'25大井町 (2)'!$E$26</f>
        <v>0</v>
      </c>
      <c r="H14" s="45">
        <f>'25大井町 (2)'!$F$26</f>
        <v>0</v>
      </c>
      <c r="I14" s="27">
        <f>'25大井町 (2)'!$G$26</f>
        <v>0</v>
      </c>
      <c r="J14" s="28">
        <f>G14+H14+I14</f>
        <v>0</v>
      </c>
      <c r="K14" s="23">
        <f>'25大井町 (2)'!$H$26</f>
        <v>0</v>
      </c>
      <c r="L14" s="29"/>
      <c r="M14" s="20"/>
      <c r="N14" s="26">
        <f>'25大井町 (2)'!$K$26</f>
        <v>0</v>
      </c>
      <c r="O14" s="45">
        <f>'25大井町 (2)'!$L$26</f>
        <v>0</v>
      </c>
      <c r="P14" s="27">
        <f>'25大井町 (2)'!$M$26</f>
        <v>0</v>
      </c>
      <c r="Q14" s="28">
        <f>N14+O14+P14</f>
        <v>0</v>
      </c>
      <c r="R14" s="23">
        <f>'25大井町 (2)'!$N$26</f>
        <v>0</v>
      </c>
    </row>
    <row r="15" spans="1:23" ht="27" customHeight="1" thickBot="1">
      <c r="B15" s="644"/>
      <c r="C15" s="630" t="s">
        <v>6</v>
      </c>
      <c r="D15" s="630"/>
      <c r="E15" s="19">
        <f>'25大井町 (2)'!$C$27</f>
        <v>242</v>
      </c>
      <c r="F15" s="31">
        <f>'25大井町 (2)'!$D$27</f>
        <v>231</v>
      </c>
      <c r="G15" s="32">
        <f>'25大井町 (2)'!$E$27</f>
        <v>26</v>
      </c>
      <c r="H15" s="51">
        <f>'25大井町 (2)'!$F$27</f>
        <v>37</v>
      </c>
      <c r="I15" s="33">
        <f>'25大井町 (2)'!$G$27</f>
        <v>44</v>
      </c>
      <c r="J15" s="31">
        <f>G15+H15+I15</f>
        <v>107</v>
      </c>
      <c r="K15" s="34">
        <f>'25大井町 (2)'!$H$27</f>
        <v>580</v>
      </c>
      <c r="L15" s="19">
        <f>'25大井町 (2)'!$I$27</f>
        <v>222</v>
      </c>
      <c r="M15" s="31">
        <f>'25大井町 (2)'!$J$27</f>
        <v>231</v>
      </c>
      <c r="N15" s="32">
        <f>'25大井町 (2)'!$K$27</f>
        <v>26</v>
      </c>
      <c r="O15" s="51">
        <f>'25大井町 (2)'!$L$27</f>
        <v>37</v>
      </c>
      <c r="P15" s="33">
        <f>'25大井町 (2)'!$M$27</f>
        <v>44</v>
      </c>
      <c r="Q15" s="31">
        <f>N15+O15+P15</f>
        <v>107</v>
      </c>
      <c r="R15" s="34">
        <f>'25大井町 (2)'!$N$27</f>
        <v>560</v>
      </c>
    </row>
    <row r="16" spans="1:23" ht="27" customHeight="1" thickBot="1">
      <c r="B16" s="631" t="s">
        <v>7</v>
      </c>
      <c r="C16" s="632"/>
      <c r="D16" s="633"/>
      <c r="E16" s="35">
        <f>E15-E7</f>
        <v>0</v>
      </c>
      <c r="F16" s="37">
        <f t="shared" ref="F16:K16" si="0">F15-F7</f>
        <v>0</v>
      </c>
      <c r="G16" s="36">
        <f t="shared" si="0"/>
        <v>0</v>
      </c>
      <c r="H16" s="52">
        <f t="shared" si="0"/>
        <v>0</v>
      </c>
      <c r="I16" s="37">
        <f t="shared" si="0"/>
        <v>0</v>
      </c>
      <c r="J16" s="38">
        <f t="shared" si="0"/>
        <v>0</v>
      </c>
      <c r="K16" s="39">
        <f t="shared" si="0"/>
        <v>0</v>
      </c>
      <c r="L16" s="35">
        <f>L15-L7</f>
        <v>0</v>
      </c>
      <c r="M16" s="37">
        <f>M15-M7</f>
        <v>0</v>
      </c>
      <c r="N16" s="36">
        <f t="shared" ref="N16:R16" si="1">N15-N7</f>
        <v>0</v>
      </c>
      <c r="O16" s="52">
        <f t="shared" si="1"/>
        <v>0</v>
      </c>
      <c r="P16" s="37">
        <f t="shared" si="1"/>
        <v>0</v>
      </c>
      <c r="Q16" s="38">
        <f t="shared" si="1"/>
        <v>0</v>
      </c>
      <c r="R16" s="39">
        <f t="shared" si="1"/>
        <v>0</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'25大井町総括表'!$F$22</f>
        <v>222</v>
      </c>
      <c r="F22" s="9">
        <f>'25大井町総括表'!$F$19</f>
        <v>231</v>
      </c>
      <c r="G22" s="281">
        <f>'25大井町総括表'!$F$16</f>
        <v>26</v>
      </c>
      <c r="H22" s="280">
        <f>'25大井町総括表'!$F$17</f>
        <v>37</v>
      </c>
      <c r="I22" s="10">
        <f>'25大井町総括表'!$F$18</f>
        <v>44</v>
      </c>
      <c r="J22" s="11">
        <f>G22+H22+I22</f>
        <v>107</v>
      </c>
      <c r="K22" s="12">
        <f>'25大井町総括表'!$F$23</f>
        <v>560</v>
      </c>
      <c r="L22" s="8">
        <f>'25大井町総括表'!$G$22</f>
        <v>222</v>
      </c>
      <c r="M22" s="9">
        <f>'25大井町総括表'!$G$19</f>
        <v>231</v>
      </c>
      <c r="N22" s="281">
        <f>'25大井町総括表'!$G$16</f>
        <v>26</v>
      </c>
      <c r="O22" s="280">
        <f>'25大井町総括表'!$G$17</f>
        <v>37</v>
      </c>
      <c r="P22" s="10">
        <f>'25大井町総括表'!$G$18</f>
        <v>44</v>
      </c>
      <c r="Q22" s="11">
        <f>N22+O22+P22</f>
        <v>107</v>
      </c>
      <c r="R22" s="12">
        <f>'25大井町総括表'!$G$23</f>
        <v>560</v>
      </c>
    </row>
    <row r="23" spans="2:23" ht="27.75" customHeight="1">
      <c r="B23" s="641" t="s">
        <v>14</v>
      </c>
      <c r="C23" s="645" t="s">
        <v>11</v>
      </c>
      <c r="D23" s="646"/>
      <c r="E23" s="13">
        <f>'25大井町 (2)'!$O$12</f>
        <v>192</v>
      </c>
      <c r="F23" s="14">
        <f>'25大井町 (2)'!$P$12</f>
        <v>231</v>
      </c>
      <c r="G23" s="15">
        <f>'25大井町 (2)'!$Q$12</f>
        <v>22</v>
      </c>
      <c r="H23" s="49">
        <f>'25大井町 (2)'!$R$12</f>
        <v>34</v>
      </c>
      <c r="I23" s="16">
        <f>'25大井町 (2)'!$S$12</f>
        <v>39</v>
      </c>
      <c r="J23" s="17">
        <f>G23+H23+I23</f>
        <v>95</v>
      </c>
      <c r="K23" s="18">
        <f>'25大井町 (2)'!$T$12</f>
        <v>518</v>
      </c>
      <c r="L23" s="13">
        <f>'25大井町 (2)'!$U$12</f>
        <v>192</v>
      </c>
      <c r="M23" s="14">
        <f>'25大井町 (2)'!$V$12</f>
        <v>231</v>
      </c>
      <c r="N23" s="15">
        <f>'25大井町 (2)'!$W$12</f>
        <v>22</v>
      </c>
      <c r="O23" s="49">
        <f>'25大井町 (2)'!$X$12</f>
        <v>34</v>
      </c>
      <c r="P23" s="16">
        <f>'25大井町 (2)'!$Y$12</f>
        <v>39</v>
      </c>
      <c r="Q23" s="17">
        <f>N23+O23+P23</f>
        <v>95</v>
      </c>
      <c r="R23" s="18">
        <f>'25大井町 (2)'!$Z$12</f>
        <v>518</v>
      </c>
    </row>
    <row r="24" spans="2:23" ht="27.75" customHeight="1">
      <c r="B24" s="642"/>
      <c r="C24" s="647" t="s">
        <v>16</v>
      </c>
      <c r="D24" s="648"/>
      <c r="E24" s="19">
        <f>'25大井町 (2)'!$O$13</f>
        <v>0</v>
      </c>
      <c r="F24" s="20"/>
      <c r="G24" s="21"/>
      <c r="H24" s="50"/>
      <c r="I24" s="22"/>
      <c r="J24" s="20"/>
      <c r="K24" s="23">
        <f>'25大井町 (2)'!$T$13</f>
        <v>0</v>
      </c>
      <c r="L24" s="19">
        <f>'25大井町 (2)'!$U$13</f>
        <v>0</v>
      </c>
      <c r="M24" s="20"/>
      <c r="N24" s="21"/>
      <c r="O24" s="50"/>
      <c r="P24" s="22"/>
      <c r="Q24" s="20"/>
      <c r="R24" s="23">
        <f>'25大井町 (2)'!$Z$13</f>
        <v>0</v>
      </c>
    </row>
    <row r="25" spans="2:23" ht="27.75" customHeight="1">
      <c r="B25" s="643"/>
      <c r="C25" s="647" t="s">
        <v>12</v>
      </c>
      <c r="D25" s="649"/>
      <c r="E25" s="24"/>
      <c r="F25" s="25">
        <f>'25大井町 (2)'!$P$22</f>
        <v>0</v>
      </c>
      <c r="G25" s="26">
        <f>'25大井町 (2)'!$Q$22</f>
        <v>4</v>
      </c>
      <c r="H25" s="45">
        <f>'25大井町 (2)'!$R$22</f>
        <v>3</v>
      </c>
      <c r="I25" s="27">
        <f>'25大井町 (2)'!$S$22</f>
        <v>5</v>
      </c>
      <c r="J25" s="28">
        <f>G25+H25+I25</f>
        <v>12</v>
      </c>
      <c r="K25" s="23">
        <f>'25大井町 (2)'!$T$22</f>
        <v>12</v>
      </c>
      <c r="L25" s="24"/>
      <c r="M25" s="25">
        <f>'25大井町 (2)'!$V$22</f>
        <v>0</v>
      </c>
      <c r="N25" s="26">
        <f>'25大井町 (2)'!$W$22</f>
        <v>4</v>
      </c>
      <c r="O25" s="45">
        <f>'25大井町 (2)'!$X$22</f>
        <v>3</v>
      </c>
      <c r="P25" s="27">
        <f>'25大井町 (2)'!$Y$22</f>
        <v>5</v>
      </c>
      <c r="Q25" s="28">
        <f>N25+O25+P25</f>
        <v>12</v>
      </c>
      <c r="R25" s="23">
        <f>'25大井町 (2)'!$Z$22</f>
        <v>12</v>
      </c>
    </row>
    <row r="26" spans="2:23" ht="27.75" customHeight="1">
      <c r="B26" s="643"/>
      <c r="C26" s="647" t="s">
        <v>13</v>
      </c>
      <c r="D26" s="648"/>
      <c r="E26" s="29"/>
      <c r="F26" s="25">
        <f>'25大井町 (2)'!$P$23</f>
        <v>0</v>
      </c>
      <c r="G26" s="26">
        <f>'25大井町 (2)'!$Q$23</f>
        <v>0</v>
      </c>
      <c r="H26" s="45">
        <f>'25大井町 (2)'!$R$23</f>
        <v>0</v>
      </c>
      <c r="I26" s="27">
        <f>'25大井町 (2)'!$S$23</f>
        <v>0</v>
      </c>
      <c r="J26" s="28">
        <f>G26+H26+I26</f>
        <v>0</v>
      </c>
      <c r="K26" s="23">
        <f>'25大井町 (2)'!$T$23</f>
        <v>0</v>
      </c>
      <c r="L26" s="29"/>
      <c r="M26" s="25">
        <f>'25大井町 (2)'!$V$23</f>
        <v>0</v>
      </c>
      <c r="N26" s="26">
        <f>'25大井町 (2)'!$W$23</f>
        <v>0</v>
      </c>
      <c r="O26" s="45">
        <f>'25大井町 (2)'!$X$23</f>
        <v>0</v>
      </c>
      <c r="P26" s="27">
        <f>'25大井町 (2)'!$Y$23</f>
        <v>0</v>
      </c>
      <c r="Q26" s="28">
        <f>N26+O26+P26</f>
        <v>0</v>
      </c>
      <c r="R26" s="23">
        <f>'25大井町 (2)'!$Z$23</f>
        <v>0</v>
      </c>
    </row>
    <row r="27" spans="2:23" ht="27.75" customHeight="1">
      <c r="B27" s="643"/>
      <c r="C27" s="647" t="s">
        <v>17</v>
      </c>
      <c r="D27" s="648"/>
      <c r="E27" s="29"/>
      <c r="F27" s="25">
        <f>'25大井町 (2)'!$P$24</f>
        <v>0</v>
      </c>
      <c r="G27" s="21"/>
      <c r="H27" s="50"/>
      <c r="I27" s="22"/>
      <c r="J27" s="30"/>
      <c r="K27" s="23">
        <f>'25大井町 (2)'!$T$24</f>
        <v>30</v>
      </c>
      <c r="L27" s="29"/>
      <c r="M27" s="25">
        <f>'25大井町 (2)'!$V$24</f>
        <v>0</v>
      </c>
      <c r="N27" s="21"/>
      <c r="O27" s="50"/>
      <c r="P27" s="22"/>
      <c r="Q27" s="30"/>
      <c r="R27" s="23">
        <f>'25大井町 (2)'!$Z$24</f>
        <v>30</v>
      </c>
    </row>
    <row r="28" spans="2:23" ht="27.75" customHeight="1">
      <c r="B28" s="643"/>
      <c r="C28" s="647" t="s">
        <v>18</v>
      </c>
      <c r="D28" s="650"/>
      <c r="E28" s="29"/>
      <c r="F28" s="25">
        <f>'25大井町 (2)'!$P$25</f>
        <v>0</v>
      </c>
      <c r="G28" s="26">
        <f>'25大井町 (2)'!$Q$25</f>
        <v>0</v>
      </c>
      <c r="H28" s="45">
        <f>'25大井町 (2)'!$R$25</f>
        <v>0</v>
      </c>
      <c r="I28" s="27">
        <f>'25大井町 (2)'!$S$25</f>
        <v>0</v>
      </c>
      <c r="J28" s="28">
        <f>G28+H28+I28</f>
        <v>0</v>
      </c>
      <c r="K28" s="23">
        <f>'25大井町 (2)'!$T$25</f>
        <v>0</v>
      </c>
      <c r="L28" s="29"/>
      <c r="M28" s="25">
        <f>'25大井町 (2)'!$V$25</f>
        <v>0</v>
      </c>
      <c r="N28" s="26">
        <f>'25大井町 (2)'!$W$25</f>
        <v>0</v>
      </c>
      <c r="O28" s="45">
        <f>'25大井町 (2)'!$X$25</f>
        <v>0</v>
      </c>
      <c r="P28" s="27">
        <f>'25大井町 (2)'!$Y$25</f>
        <v>0</v>
      </c>
      <c r="Q28" s="28">
        <f>N28+O28+P28</f>
        <v>0</v>
      </c>
      <c r="R28" s="23">
        <f>'25大井町 (2)'!$Z$25</f>
        <v>0</v>
      </c>
    </row>
    <row r="29" spans="2:23" ht="27.75" customHeight="1">
      <c r="B29" s="643"/>
      <c r="C29" s="647" t="s">
        <v>19</v>
      </c>
      <c r="D29" s="648"/>
      <c r="E29" s="29"/>
      <c r="F29" s="20"/>
      <c r="G29" s="26">
        <f>'25大井町 (2)'!$Q$26</f>
        <v>0</v>
      </c>
      <c r="H29" s="45">
        <f>'25大井町 (2)'!$R$26</f>
        <v>0</v>
      </c>
      <c r="I29" s="27">
        <f>'25大井町 (2)'!$S$26</f>
        <v>0</v>
      </c>
      <c r="J29" s="28">
        <f>G29+H29+I29</f>
        <v>0</v>
      </c>
      <c r="K29" s="23">
        <f>'25大井町 (2)'!$T$26</f>
        <v>0</v>
      </c>
      <c r="L29" s="29"/>
      <c r="M29" s="20"/>
      <c r="N29" s="26">
        <f>'25大井町 (2)'!$W$26</f>
        <v>0</v>
      </c>
      <c r="O29" s="45">
        <f>'25大井町 (2)'!$X$26</f>
        <v>0</v>
      </c>
      <c r="P29" s="27">
        <f>'25大井町 (2)'!$Y$26</f>
        <v>0</v>
      </c>
      <c r="Q29" s="28">
        <f>N29+O29+P29</f>
        <v>0</v>
      </c>
      <c r="R29" s="23">
        <f>'25大井町 (2)'!$Z$26</f>
        <v>0</v>
      </c>
    </row>
    <row r="30" spans="2:23" ht="27.75" customHeight="1" thickBot="1">
      <c r="B30" s="644"/>
      <c r="C30" s="630" t="s">
        <v>6</v>
      </c>
      <c r="D30" s="630"/>
      <c r="E30" s="19">
        <f>'25大井町 (2)'!$O$27</f>
        <v>222</v>
      </c>
      <c r="F30" s="31">
        <f>'25大井町 (2)'!$P$27</f>
        <v>231</v>
      </c>
      <c r="G30" s="32">
        <f>'25大井町 (2)'!$Q$27</f>
        <v>26</v>
      </c>
      <c r="H30" s="51">
        <f>'25大井町 (2)'!$R$27</f>
        <v>37</v>
      </c>
      <c r="I30" s="33">
        <f>'25大井町 (2)'!$S$27</f>
        <v>44</v>
      </c>
      <c r="J30" s="31">
        <f>G30+H30+I30</f>
        <v>107</v>
      </c>
      <c r="K30" s="34">
        <f>'25大井町 (2)'!$T$27</f>
        <v>560</v>
      </c>
      <c r="L30" s="19">
        <f>'25大井町 (2)'!$U$27</f>
        <v>222</v>
      </c>
      <c r="M30" s="31">
        <f>'25大井町 (2)'!$V$27</f>
        <v>231</v>
      </c>
      <c r="N30" s="32">
        <f>'25大井町 (2)'!$W$27</f>
        <v>26</v>
      </c>
      <c r="O30" s="51">
        <f>'25大井町 (2)'!$X$27</f>
        <v>37</v>
      </c>
      <c r="P30" s="33">
        <f>'25大井町 (2)'!$Y$27</f>
        <v>44</v>
      </c>
      <c r="Q30" s="31">
        <f>N30+O30+P30</f>
        <v>107</v>
      </c>
      <c r="R30" s="34">
        <f>'25大井町 (2)'!$Z$27</f>
        <v>560</v>
      </c>
    </row>
    <row r="31" spans="2:23" ht="27.75" customHeight="1" thickBot="1">
      <c r="B31" s="631" t="s">
        <v>7</v>
      </c>
      <c r="C31" s="632"/>
      <c r="D31" s="633"/>
      <c r="E31" s="35">
        <f>E30-E22</f>
        <v>0</v>
      </c>
      <c r="F31" s="37">
        <f t="shared" ref="F31:K31" si="2">F30-F22</f>
        <v>0</v>
      </c>
      <c r="G31" s="36">
        <f t="shared" si="2"/>
        <v>0</v>
      </c>
      <c r="H31" s="52">
        <f t="shared" si="2"/>
        <v>0</v>
      </c>
      <c r="I31" s="37">
        <f t="shared" si="2"/>
        <v>0</v>
      </c>
      <c r="J31" s="38">
        <f t="shared" si="2"/>
        <v>0</v>
      </c>
      <c r="K31" s="39">
        <f t="shared" si="2"/>
        <v>0</v>
      </c>
      <c r="L31" s="35">
        <f>L30-L22</f>
        <v>0</v>
      </c>
      <c r="M31" s="37">
        <f t="shared" ref="M31:R31" si="3">M30-M22</f>
        <v>0</v>
      </c>
      <c r="N31" s="36">
        <f t="shared" si="3"/>
        <v>0</v>
      </c>
      <c r="O31" s="52">
        <f t="shared" si="3"/>
        <v>0</v>
      </c>
      <c r="P31" s="37">
        <f t="shared" si="3"/>
        <v>0</v>
      </c>
      <c r="Q31" s="38">
        <f t="shared" si="3"/>
        <v>0</v>
      </c>
      <c r="R31" s="39">
        <f t="shared" si="3"/>
        <v>0</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'25大井町総括表'!$H$22</f>
        <v>222</v>
      </c>
      <c r="F37" s="9">
        <f>'25大井町総括表'!$H$19</f>
        <v>231</v>
      </c>
      <c r="G37" s="281">
        <f>'25大井町総括表'!$H$16</f>
        <v>26</v>
      </c>
      <c r="H37" s="280">
        <f>'25大井町総括表'!$H$17</f>
        <v>37</v>
      </c>
      <c r="I37" s="10">
        <f>'25大井町総括表'!$H$18</f>
        <v>44</v>
      </c>
      <c r="J37" s="11">
        <f>G37+H37+I37</f>
        <v>107</v>
      </c>
      <c r="K37" s="12">
        <f>'25大井町総括表'!$H$23</f>
        <v>560</v>
      </c>
      <c r="L37" s="60">
        <f>E37-E7</f>
        <v>-20</v>
      </c>
      <c r="M37" s="53">
        <f t="shared" ref="M37:R37" si="4">F37-F7</f>
        <v>0</v>
      </c>
      <c r="N37" s="71">
        <f t="shared" si="4"/>
        <v>0</v>
      </c>
      <c r="O37" s="78">
        <f t="shared" si="4"/>
        <v>0</v>
      </c>
      <c r="P37" s="77">
        <f t="shared" si="4"/>
        <v>0</v>
      </c>
      <c r="Q37" s="53">
        <f t="shared" si="4"/>
        <v>0</v>
      </c>
      <c r="R37" s="61">
        <f t="shared" si="4"/>
        <v>-20</v>
      </c>
    </row>
    <row r="38" spans="2:23" ht="27.75" customHeight="1">
      <c r="B38" s="641" t="s">
        <v>14</v>
      </c>
      <c r="C38" s="645" t="s">
        <v>11</v>
      </c>
      <c r="D38" s="646"/>
      <c r="E38" s="13">
        <f>'25大井町 (2)'!$AA$12</f>
        <v>192</v>
      </c>
      <c r="F38" s="14">
        <f>'25大井町 (2)'!$AB$12</f>
        <v>231</v>
      </c>
      <c r="G38" s="15">
        <f>'25大井町 (2)'!$AC$12</f>
        <v>22</v>
      </c>
      <c r="H38" s="49">
        <f>'25大井町 (2)'!$AD$12</f>
        <v>34</v>
      </c>
      <c r="I38" s="16">
        <f>'25大井町 (2)'!$AE$12</f>
        <v>39</v>
      </c>
      <c r="J38" s="17">
        <f>G38+H38+I38</f>
        <v>95</v>
      </c>
      <c r="K38" s="18">
        <f>'25大井町 (2)'!$AF$12</f>
        <v>518</v>
      </c>
      <c r="L38" s="63">
        <f t="shared" ref="L38:R46" si="5">E38-E8</f>
        <v>-20</v>
      </c>
      <c r="M38" s="62">
        <f t="shared" si="5"/>
        <v>0</v>
      </c>
      <c r="N38" s="76">
        <f t="shared" si="5"/>
        <v>0</v>
      </c>
      <c r="O38" s="79">
        <f t="shared" si="5"/>
        <v>0</v>
      </c>
      <c r="P38" s="72">
        <f t="shared" si="5"/>
        <v>0</v>
      </c>
      <c r="Q38" s="62">
        <f t="shared" si="5"/>
        <v>0</v>
      </c>
      <c r="R38" s="64">
        <f t="shared" si="5"/>
        <v>-20</v>
      </c>
    </row>
    <row r="39" spans="2:23" ht="27.75" customHeight="1">
      <c r="B39" s="642"/>
      <c r="C39" s="647" t="s">
        <v>16</v>
      </c>
      <c r="D39" s="648"/>
      <c r="E39" s="19">
        <f>'25大井町 (2)'!$AA$13</f>
        <v>0</v>
      </c>
      <c r="F39" s="20"/>
      <c r="G39" s="21"/>
      <c r="H39" s="50"/>
      <c r="I39" s="22"/>
      <c r="J39" s="20"/>
      <c r="K39" s="23">
        <f>'25大井町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'25大井町 (2)'!$AB$22</f>
        <v>0</v>
      </c>
      <c r="G40" s="26">
        <f>'25大井町 (2)'!$AC$22</f>
        <v>4</v>
      </c>
      <c r="H40" s="45">
        <f>'25大井町 (2)'!$AD$22</f>
        <v>3</v>
      </c>
      <c r="I40" s="27">
        <f>'25大井町 (2)'!$AE$22</f>
        <v>5</v>
      </c>
      <c r="J40" s="28">
        <f>G40+H40+I40</f>
        <v>12</v>
      </c>
      <c r="K40" s="23">
        <f>'25大井町 (2)'!$AF$22</f>
        <v>12</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'25大井町 (2)'!$AB$23</f>
        <v>0</v>
      </c>
      <c r="G41" s="26">
        <f>'25大井町 (2)'!$AC$23</f>
        <v>0</v>
      </c>
      <c r="H41" s="45">
        <f>'25大井町 (2)'!$AD$23</f>
        <v>0</v>
      </c>
      <c r="I41" s="27">
        <f>'25大井町 (2)'!$AE$23</f>
        <v>0</v>
      </c>
      <c r="J41" s="28">
        <f>G41+H41+I41</f>
        <v>0</v>
      </c>
      <c r="K41" s="23">
        <f>'25大井町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'25大井町 (2)'!$AB$24</f>
        <v>0</v>
      </c>
      <c r="G42" s="21"/>
      <c r="H42" s="50"/>
      <c r="I42" s="22"/>
      <c r="J42" s="30"/>
      <c r="K42" s="23">
        <f>'25大井町 (2)'!$AF$24</f>
        <v>30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'25大井町 (2)'!$AB$25</f>
        <v>0</v>
      </c>
      <c r="G43" s="26">
        <f>'25大井町 (2)'!$AC$25</f>
        <v>0</v>
      </c>
      <c r="H43" s="45">
        <f>'25大井町 (2)'!$AD$25</f>
        <v>0</v>
      </c>
      <c r="I43" s="27">
        <f>'25大井町 (2)'!$AE$25</f>
        <v>0</v>
      </c>
      <c r="J43" s="28">
        <f>G43+H43+I43</f>
        <v>0</v>
      </c>
      <c r="K43" s="23">
        <f>'25大井町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'25大井町 (2)'!$AC$26</f>
        <v>0</v>
      </c>
      <c r="H44" s="45">
        <f>'25大井町 (2)'!$AD$26</f>
        <v>0</v>
      </c>
      <c r="I44" s="27">
        <f>'25大井町 (2)'!$AE$26</f>
        <v>0</v>
      </c>
      <c r="J44" s="28">
        <f>G44+H44+I44</f>
        <v>0</v>
      </c>
      <c r="K44" s="23">
        <f>'25大井町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'25大井町 (2)'!$AA$27</f>
        <v>222</v>
      </c>
      <c r="F45" s="31">
        <f>'25大井町 (2)'!$AB$27</f>
        <v>231</v>
      </c>
      <c r="G45" s="32">
        <f>'25大井町 (2)'!$AC$27</f>
        <v>26</v>
      </c>
      <c r="H45" s="51">
        <f>'25大井町 (2)'!$AD$27</f>
        <v>37</v>
      </c>
      <c r="I45" s="33">
        <f>'25大井町 (2)'!$AE$27</f>
        <v>44</v>
      </c>
      <c r="J45" s="31">
        <f>G45+H45+I45</f>
        <v>107</v>
      </c>
      <c r="K45" s="34">
        <f>'25大井町 (2)'!$AF$27</f>
        <v>560</v>
      </c>
      <c r="L45" s="67">
        <f t="shared" si="5"/>
        <v>-20</v>
      </c>
      <c r="M45" s="58">
        <f t="shared" si="5"/>
        <v>0</v>
      </c>
      <c r="N45" s="57">
        <f t="shared" si="5"/>
        <v>0</v>
      </c>
      <c r="O45" s="81">
        <f t="shared" si="5"/>
        <v>0</v>
      </c>
      <c r="P45" s="74">
        <f t="shared" si="5"/>
        <v>0</v>
      </c>
      <c r="Q45" s="58">
        <f t="shared" si="5"/>
        <v>0</v>
      </c>
      <c r="R45" s="59">
        <f t="shared" si="5"/>
        <v>-20</v>
      </c>
    </row>
    <row r="46" spans="2:23" ht="27.75" customHeight="1" thickBot="1">
      <c r="B46" s="631" t="s">
        <v>7</v>
      </c>
      <c r="C46" s="632"/>
      <c r="D46" s="633"/>
      <c r="E46" s="35">
        <f>E45-E37</f>
        <v>0</v>
      </c>
      <c r="F46" s="37">
        <f t="shared" ref="F46:K46" si="6">F45-F37</f>
        <v>0</v>
      </c>
      <c r="G46" s="36">
        <f t="shared" si="6"/>
        <v>0</v>
      </c>
      <c r="H46" s="52">
        <f t="shared" si="6"/>
        <v>0</v>
      </c>
      <c r="I46" s="37">
        <f t="shared" si="6"/>
        <v>0</v>
      </c>
      <c r="J46" s="38">
        <f t="shared" si="6"/>
        <v>0</v>
      </c>
      <c r="K46" s="39">
        <f t="shared" si="6"/>
        <v>0</v>
      </c>
      <c r="L46" s="68">
        <f t="shared" si="5"/>
        <v>0</v>
      </c>
      <c r="M46" s="69">
        <f t="shared" si="5"/>
        <v>0</v>
      </c>
      <c r="N46" s="54">
        <f t="shared" si="5"/>
        <v>0</v>
      </c>
      <c r="O46" s="82">
        <f t="shared" si="5"/>
        <v>0</v>
      </c>
      <c r="P46" s="75">
        <f t="shared" si="5"/>
        <v>0</v>
      </c>
      <c r="Q46" s="69">
        <f t="shared" si="5"/>
        <v>0</v>
      </c>
      <c r="R46" s="70">
        <f t="shared" si="5"/>
        <v>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45:D45"/>
    <mergeCell ref="B46:D46"/>
    <mergeCell ref="B47:R47"/>
    <mergeCell ref="B37:D37"/>
    <mergeCell ref="B38:B45"/>
    <mergeCell ref="C38:D38"/>
    <mergeCell ref="C39:D39"/>
    <mergeCell ref="C40:D40"/>
    <mergeCell ref="C41:D41"/>
    <mergeCell ref="C42:D42"/>
    <mergeCell ref="C43:D43"/>
    <mergeCell ref="C44:D44"/>
    <mergeCell ref="Q18:R18"/>
    <mergeCell ref="E19:K19"/>
    <mergeCell ref="B31:D31"/>
    <mergeCell ref="B22:D22"/>
    <mergeCell ref="B23:B30"/>
    <mergeCell ref="C23:D23"/>
    <mergeCell ref="C24:D24"/>
    <mergeCell ref="C25:D25"/>
    <mergeCell ref="C26:D26"/>
    <mergeCell ref="C27:D27"/>
    <mergeCell ref="C28:D28"/>
    <mergeCell ref="C29:D29"/>
    <mergeCell ref="C30:D30"/>
    <mergeCell ref="E20:E21"/>
    <mergeCell ref="L20:L21"/>
    <mergeCell ref="M20:M21"/>
    <mergeCell ref="F20:F21"/>
    <mergeCell ref="J18:K18"/>
    <mergeCell ref="C13:D13"/>
    <mergeCell ref="C14:D14"/>
    <mergeCell ref="C15:D15"/>
    <mergeCell ref="B16:D16"/>
    <mergeCell ref="B19:D21"/>
    <mergeCell ref="B17:K17"/>
    <mergeCell ref="B8:B15"/>
    <mergeCell ref="C8:D8"/>
    <mergeCell ref="C9:D9"/>
    <mergeCell ref="C10:D10"/>
    <mergeCell ref="C11:D11"/>
    <mergeCell ref="C12:D12"/>
    <mergeCell ref="J3:K3"/>
    <mergeCell ref="Q3:R3"/>
    <mergeCell ref="E4:K4"/>
    <mergeCell ref="L4:R4"/>
    <mergeCell ref="F5:F6"/>
    <mergeCell ref="G5:J5"/>
    <mergeCell ref="K5:K6"/>
    <mergeCell ref="N5:Q5"/>
    <mergeCell ref="R5:R6"/>
    <mergeCell ref="B4:D6"/>
    <mergeCell ref="E5:E6"/>
    <mergeCell ref="L5:L6"/>
    <mergeCell ref="M5:M6"/>
    <mergeCell ref="B7:D7"/>
    <mergeCell ref="L19:R19"/>
    <mergeCell ref="G20:J20"/>
    <mergeCell ref="K20:K21"/>
    <mergeCell ref="N20:Q20"/>
    <mergeCell ref="R20:R21"/>
    <mergeCell ref="B32:K32"/>
    <mergeCell ref="J33:K33"/>
    <mergeCell ref="Q33:R33"/>
    <mergeCell ref="E34:K34"/>
    <mergeCell ref="L34:R34"/>
    <mergeCell ref="B34:D36"/>
    <mergeCell ref="E35:E36"/>
    <mergeCell ref="L35:L36"/>
    <mergeCell ref="M35:M36"/>
    <mergeCell ref="F35:F36"/>
    <mergeCell ref="G35:J35"/>
    <mergeCell ref="K35:K36"/>
    <mergeCell ref="N35:Q35"/>
    <mergeCell ref="R35:R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368</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'26松田町総括表'!D22</f>
        <v>91</v>
      </c>
      <c r="F7" s="9">
        <f>'26松田町総括表'!D19</f>
        <v>61</v>
      </c>
      <c r="G7" s="281">
        <f>'26松田町総括表'!D16</f>
        <v>14</v>
      </c>
      <c r="H7" s="280">
        <f>'26松田町総括表'!D17</f>
        <v>25</v>
      </c>
      <c r="I7" s="10">
        <f>'26松田町総括表'!D18</f>
        <v>19</v>
      </c>
      <c r="J7" s="11">
        <f>G7+H7+I7</f>
        <v>58</v>
      </c>
      <c r="K7" s="12">
        <f>'26松田町総括表'!D23</f>
        <v>210</v>
      </c>
      <c r="L7" s="8">
        <f>'26松田町総括表'!$E$22</f>
        <v>86</v>
      </c>
      <c r="M7" s="9">
        <f>'26松田町総括表'!$E$19</f>
        <v>58</v>
      </c>
      <c r="N7" s="281">
        <f>'26松田町総括表'!$E$16</f>
        <v>14</v>
      </c>
      <c r="O7" s="280">
        <f>'26松田町総括表'!$E$17</f>
        <v>21</v>
      </c>
      <c r="P7" s="10">
        <f>'26松田町総括表'!$E$18</f>
        <v>20</v>
      </c>
      <c r="Q7" s="11">
        <f>N7+O7+P7</f>
        <v>55</v>
      </c>
      <c r="R7" s="12">
        <f>'26松田町総括表'!$E$23</f>
        <v>199</v>
      </c>
      <c r="U7" s="41"/>
    </row>
    <row r="8" spans="1:23" ht="27" customHeight="1">
      <c r="B8" s="641" t="s">
        <v>14</v>
      </c>
      <c r="C8" s="645" t="s">
        <v>11</v>
      </c>
      <c r="D8" s="646"/>
      <c r="E8" s="13">
        <f>'26松田町 (2)'!$C$12</f>
        <v>120</v>
      </c>
      <c r="F8" s="14">
        <f>'26松田町 (2)'!$D$12</f>
        <v>69</v>
      </c>
      <c r="G8" s="15">
        <f>'26松田町 (2)'!$E$12</f>
        <v>12</v>
      </c>
      <c r="H8" s="49">
        <f>'26松田町 (2)'!$F$12</f>
        <v>18</v>
      </c>
      <c r="I8" s="16">
        <f>'26松田町 (2)'!$G$12</f>
        <v>21</v>
      </c>
      <c r="J8" s="17">
        <f>G8+H8+I8</f>
        <v>51</v>
      </c>
      <c r="K8" s="18">
        <f>'26松田町 (2)'!$H$12</f>
        <v>240</v>
      </c>
      <c r="L8" s="13">
        <f>'26松田町 (2)'!$I$12</f>
        <v>120</v>
      </c>
      <c r="M8" s="14">
        <f>'26松田町 (2)'!$J$12</f>
        <v>69</v>
      </c>
      <c r="N8" s="15">
        <f>'26松田町 (2)'!$K$12</f>
        <v>12</v>
      </c>
      <c r="O8" s="49">
        <f>'26松田町 (2)'!$L$12</f>
        <v>18</v>
      </c>
      <c r="P8" s="16">
        <f>'26松田町 (2)'!$M$12</f>
        <v>21</v>
      </c>
      <c r="Q8" s="17">
        <f>N8+O8+P8</f>
        <v>51</v>
      </c>
      <c r="R8" s="18">
        <f>'26松田町 (2)'!$N$12</f>
        <v>240</v>
      </c>
    </row>
    <row r="9" spans="1:23" ht="27" customHeight="1">
      <c r="B9" s="642"/>
      <c r="C9" s="647" t="s">
        <v>16</v>
      </c>
      <c r="D9" s="648"/>
      <c r="E9" s="19">
        <f>'26松田町 (2)'!$C$13</f>
        <v>0</v>
      </c>
      <c r="F9" s="20"/>
      <c r="G9" s="21"/>
      <c r="H9" s="50"/>
      <c r="I9" s="22"/>
      <c r="J9" s="20"/>
      <c r="K9" s="23">
        <f>'26松田町 (2)'!$H$13</f>
        <v>0</v>
      </c>
      <c r="L9" s="19">
        <f>'26松田町 (2)'!$I$13</f>
        <v>0</v>
      </c>
      <c r="M9" s="20"/>
      <c r="N9" s="21"/>
      <c r="O9" s="50"/>
      <c r="P9" s="22"/>
      <c r="Q9" s="20"/>
      <c r="R9" s="23">
        <f>'26松田町 (2)'!$N$13</f>
        <v>0</v>
      </c>
    </row>
    <row r="10" spans="1:23" ht="27" customHeight="1">
      <c r="B10" s="643"/>
      <c r="C10" s="647" t="s">
        <v>12</v>
      </c>
      <c r="D10" s="649"/>
      <c r="E10" s="24"/>
      <c r="F10" s="25">
        <f>'26松田町 (2)'!$D$22</f>
        <v>0</v>
      </c>
      <c r="G10" s="26">
        <f>'26松田町 (2)'!$E$22</f>
        <v>3</v>
      </c>
      <c r="H10" s="45">
        <f>'26松田町 (2)'!$F$22</f>
        <v>8</v>
      </c>
      <c r="I10" s="27">
        <f>'26松田町 (2)'!$G$22</f>
        <v>8</v>
      </c>
      <c r="J10" s="28">
        <f>G10+H10+I10</f>
        <v>19</v>
      </c>
      <c r="K10" s="23">
        <f>'26松田町 (2)'!$H$22</f>
        <v>19</v>
      </c>
      <c r="L10" s="24"/>
      <c r="M10" s="25">
        <f>'26松田町 (2)'!$J$22</f>
        <v>0</v>
      </c>
      <c r="N10" s="26">
        <f>'26松田町 (2)'!$K$22</f>
        <v>3</v>
      </c>
      <c r="O10" s="45">
        <f>'26松田町 (2)'!$L$22</f>
        <v>8</v>
      </c>
      <c r="P10" s="27">
        <f>'26松田町 (2)'!$M$22</f>
        <v>8</v>
      </c>
      <c r="Q10" s="28">
        <f>N10+O10+P10</f>
        <v>19</v>
      </c>
      <c r="R10" s="23">
        <f>'26松田町 (2)'!$N$22</f>
        <v>19</v>
      </c>
    </row>
    <row r="11" spans="1:23" ht="27" customHeight="1">
      <c r="B11" s="643"/>
      <c r="C11" s="647" t="s">
        <v>13</v>
      </c>
      <c r="D11" s="648"/>
      <c r="E11" s="29"/>
      <c r="F11" s="25">
        <f>'26松田町 (2)'!$D$23</f>
        <v>0</v>
      </c>
      <c r="G11" s="26">
        <f>'26松田町 (2)'!$E$23</f>
        <v>0</v>
      </c>
      <c r="H11" s="45">
        <f>'26松田町 (2)'!$F$23</f>
        <v>0</v>
      </c>
      <c r="I11" s="27">
        <f>'26松田町 (2)'!$G$23</f>
        <v>0</v>
      </c>
      <c r="J11" s="28">
        <f>G11+H11+I11</f>
        <v>0</v>
      </c>
      <c r="K11" s="23">
        <f>'26松田町 (2)'!$H$23</f>
        <v>0</v>
      </c>
      <c r="L11" s="29"/>
      <c r="M11" s="25">
        <f>'26松田町 (2)'!$J$23</f>
        <v>0</v>
      </c>
      <c r="N11" s="26">
        <f>'26松田町 (2)'!$K$23</f>
        <v>0</v>
      </c>
      <c r="O11" s="45">
        <f>'26松田町 (2)'!$L$23</f>
        <v>0</v>
      </c>
      <c r="P11" s="27">
        <f>'26松田町 (2)'!$M$23</f>
        <v>0</v>
      </c>
      <c r="Q11" s="28">
        <f>N11+O11+P11</f>
        <v>0</v>
      </c>
      <c r="R11" s="23">
        <f>'26松田町 (2)'!$N$23</f>
        <v>0</v>
      </c>
    </row>
    <row r="12" spans="1:23" ht="27" customHeight="1">
      <c r="B12" s="643"/>
      <c r="C12" s="647" t="s">
        <v>17</v>
      </c>
      <c r="D12" s="648"/>
      <c r="E12" s="29"/>
      <c r="F12" s="25">
        <f>'26松田町 (2)'!$D$24</f>
        <v>0</v>
      </c>
      <c r="G12" s="21"/>
      <c r="H12" s="50"/>
      <c r="I12" s="22"/>
      <c r="J12" s="30"/>
      <c r="K12" s="23">
        <f>'26松田町 (2)'!$H$24</f>
        <v>30</v>
      </c>
      <c r="L12" s="29"/>
      <c r="M12" s="25">
        <f>'26松田町 (2)'!$J$24</f>
        <v>0</v>
      </c>
      <c r="N12" s="21"/>
      <c r="O12" s="50"/>
      <c r="P12" s="22"/>
      <c r="Q12" s="30"/>
      <c r="R12" s="23">
        <f>'26松田町 (2)'!$N$24</f>
        <v>30</v>
      </c>
    </row>
    <row r="13" spans="1:23" ht="27" customHeight="1">
      <c r="B13" s="643"/>
      <c r="C13" s="647" t="s">
        <v>18</v>
      </c>
      <c r="D13" s="650"/>
      <c r="E13" s="29"/>
      <c r="F13" s="25">
        <f>'26松田町 (2)'!$D$25</f>
        <v>0</v>
      </c>
      <c r="G13" s="26">
        <f>'26松田町 (2)'!$E$25</f>
        <v>0</v>
      </c>
      <c r="H13" s="45">
        <f>'26松田町 (2)'!$F$25</f>
        <v>0</v>
      </c>
      <c r="I13" s="27">
        <f>'26松田町 (2)'!$G$25</f>
        <v>0</v>
      </c>
      <c r="J13" s="28">
        <f>G13+H13+I13</f>
        <v>0</v>
      </c>
      <c r="K13" s="23">
        <f>'26松田町 (2)'!$H$25</f>
        <v>0</v>
      </c>
      <c r="L13" s="29"/>
      <c r="M13" s="25">
        <f>'26松田町 (2)'!$J$25</f>
        <v>0</v>
      </c>
      <c r="N13" s="26">
        <f>'26松田町 (2)'!$K$25</f>
        <v>0</v>
      </c>
      <c r="O13" s="45">
        <f>'26松田町 (2)'!$L$25</f>
        <v>0</v>
      </c>
      <c r="P13" s="27">
        <f>'26松田町 (2)'!$M$25</f>
        <v>0</v>
      </c>
      <c r="Q13" s="28">
        <f>N13+O13+P13</f>
        <v>0</v>
      </c>
      <c r="R13" s="23">
        <f>'26松田町 (2)'!$N$25</f>
        <v>0</v>
      </c>
    </row>
    <row r="14" spans="1:23" ht="27" customHeight="1">
      <c r="B14" s="643"/>
      <c r="C14" s="647" t="s">
        <v>19</v>
      </c>
      <c r="D14" s="648"/>
      <c r="E14" s="29"/>
      <c r="F14" s="20"/>
      <c r="G14" s="26">
        <f>'26松田町 (2)'!$E$26</f>
        <v>0</v>
      </c>
      <c r="H14" s="45">
        <f>'26松田町 (2)'!$F$26</f>
        <v>0</v>
      </c>
      <c r="I14" s="27">
        <f>'26松田町 (2)'!$G$26</f>
        <v>0</v>
      </c>
      <c r="J14" s="28">
        <f>G14+H14+I14</f>
        <v>0</v>
      </c>
      <c r="K14" s="23">
        <f>'26松田町 (2)'!$H$26</f>
        <v>0</v>
      </c>
      <c r="L14" s="29"/>
      <c r="M14" s="20"/>
      <c r="N14" s="26">
        <f>'26松田町 (2)'!$K$26</f>
        <v>0</v>
      </c>
      <c r="O14" s="45">
        <f>'26松田町 (2)'!$L$26</f>
        <v>0</v>
      </c>
      <c r="P14" s="27">
        <f>'26松田町 (2)'!$M$26</f>
        <v>0</v>
      </c>
      <c r="Q14" s="28">
        <f>N14+O14+P14</f>
        <v>0</v>
      </c>
      <c r="R14" s="23">
        <f>'26松田町 (2)'!$N$26</f>
        <v>0</v>
      </c>
    </row>
    <row r="15" spans="1:23" ht="27" customHeight="1" thickBot="1">
      <c r="B15" s="644"/>
      <c r="C15" s="630" t="s">
        <v>6</v>
      </c>
      <c r="D15" s="630"/>
      <c r="E15" s="19">
        <f>'26松田町 (2)'!$C$27</f>
        <v>150</v>
      </c>
      <c r="F15" s="31">
        <f>'26松田町 (2)'!$D$27</f>
        <v>69</v>
      </c>
      <c r="G15" s="32">
        <f>'26松田町 (2)'!$E$27</f>
        <v>15</v>
      </c>
      <c r="H15" s="51">
        <f>'26松田町 (2)'!$F$27</f>
        <v>26</v>
      </c>
      <c r="I15" s="33">
        <f>'26松田町 (2)'!$G$27</f>
        <v>29</v>
      </c>
      <c r="J15" s="31">
        <f>G15+H15+I15</f>
        <v>70</v>
      </c>
      <c r="K15" s="34">
        <f>'26松田町 (2)'!$H$27</f>
        <v>289</v>
      </c>
      <c r="L15" s="19">
        <f>'26松田町 (2)'!$I$27</f>
        <v>150</v>
      </c>
      <c r="M15" s="31">
        <f>'26松田町 (2)'!$J$27</f>
        <v>69</v>
      </c>
      <c r="N15" s="32">
        <f>'26松田町 (2)'!$K$27</f>
        <v>15</v>
      </c>
      <c r="O15" s="51">
        <f>'26松田町 (2)'!$L$27</f>
        <v>26</v>
      </c>
      <c r="P15" s="33">
        <f>'26松田町 (2)'!$M$27</f>
        <v>29</v>
      </c>
      <c r="Q15" s="31">
        <f>N15+O15+P15</f>
        <v>70</v>
      </c>
      <c r="R15" s="34">
        <f>'26松田町 (2)'!$N$27</f>
        <v>289</v>
      </c>
    </row>
    <row r="16" spans="1:23" ht="27" customHeight="1" thickBot="1">
      <c r="B16" s="631" t="s">
        <v>7</v>
      </c>
      <c r="C16" s="632"/>
      <c r="D16" s="633"/>
      <c r="E16" s="35">
        <f>E15-E7</f>
        <v>59</v>
      </c>
      <c r="F16" s="37">
        <f t="shared" ref="F16:K16" si="0">F15-F7</f>
        <v>8</v>
      </c>
      <c r="G16" s="36">
        <f t="shared" si="0"/>
        <v>1</v>
      </c>
      <c r="H16" s="52">
        <f t="shared" si="0"/>
        <v>1</v>
      </c>
      <c r="I16" s="37">
        <f t="shared" si="0"/>
        <v>10</v>
      </c>
      <c r="J16" s="38">
        <f t="shared" si="0"/>
        <v>12</v>
      </c>
      <c r="K16" s="39">
        <f t="shared" si="0"/>
        <v>79</v>
      </c>
      <c r="L16" s="35">
        <f>L15-L7</f>
        <v>64</v>
      </c>
      <c r="M16" s="37">
        <f>M15-M7</f>
        <v>11</v>
      </c>
      <c r="N16" s="36">
        <f t="shared" ref="N16:R16" si="1">N15-N7</f>
        <v>1</v>
      </c>
      <c r="O16" s="52">
        <f t="shared" si="1"/>
        <v>5</v>
      </c>
      <c r="P16" s="37">
        <f t="shared" si="1"/>
        <v>9</v>
      </c>
      <c r="Q16" s="38">
        <f t="shared" si="1"/>
        <v>15</v>
      </c>
      <c r="R16" s="39">
        <f t="shared" si="1"/>
        <v>90</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'26松田町総括表'!$F$22</f>
        <v>87</v>
      </c>
      <c r="F22" s="9">
        <f>'26松田町総括表'!$F$19</f>
        <v>59</v>
      </c>
      <c r="G22" s="281">
        <f>'26松田町総括表'!$F$16</f>
        <v>13</v>
      </c>
      <c r="H22" s="280">
        <f>'26松田町総括表'!$F$17</f>
        <v>21</v>
      </c>
      <c r="I22" s="10">
        <f>'26松田町総括表'!$F$18</f>
        <v>17</v>
      </c>
      <c r="J22" s="11">
        <f>G22+H22+I22</f>
        <v>51</v>
      </c>
      <c r="K22" s="12">
        <f>'26松田町総括表'!$F$23</f>
        <v>197</v>
      </c>
      <c r="L22" s="8">
        <f>'26松田町総括表'!$G$22</f>
        <v>86</v>
      </c>
      <c r="M22" s="9">
        <f>'26松田町総括表'!$G$19</f>
        <v>58</v>
      </c>
      <c r="N22" s="281">
        <f>'26松田町総括表'!$G$16</f>
        <v>13</v>
      </c>
      <c r="O22" s="280">
        <f>'26松田町総括表'!$G$17</f>
        <v>20</v>
      </c>
      <c r="P22" s="10">
        <f>'26松田町総括表'!$G$18</f>
        <v>17</v>
      </c>
      <c r="Q22" s="11">
        <f>N22+O22+P22</f>
        <v>50</v>
      </c>
      <c r="R22" s="12">
        <f>'26松田町総括表'!$G$23</f>
        <v>194</v>
      </c>
    </row>
    <row r="23" spans="2:23" ht="27.75" customHeight="1">
      <c r="B23" s="641" t="s">
        <v>14</v>
      </c>
      <c r="C23" s="645" t="s">
        <v>11</v>
      </c>
      <c r="D23" s="646"/>
      <c r="E23" s="13">
        <f>'26松田町 (2)'!$O$12</f>
        <v>120</v>
      </c>
      <c r="F23" s="14">
        <f>'26松田町 (2)'!$P$12</f>
        <v>69</v>
      </c>
      <c r="G23" s="15">
        <f>'26松田町 (2)'!$Q$12</f>
        <v>12</v>
      </c>
      <c r="H23" s="49">
        <f>'26松田町 (2)'!$R$12</f>
        <v>18</v>
      </c>
      <c r="I23" s="16">
        <f>'26松田町 (2)'!$S$12</f>
        <v>21</v>
      </c>
      <c r="J23" s="17">
        <f>G23+H23+I23</f>
        <v>51</v>
      </c>
      <c r="K23" s="18">
        <f>'26松田町 (2)'!$T$12</f>
        <v>240</v>
      </c>
      <c r="L23" s="13">
        <f>'26松田町 (2)'!$U$12</f>
        <v>120</v>
      </c>
      <c r="M23" s="14">
        <f>'26松田町 (2)'!$V$12</f>
        <v>69</v>
      </c>
      <c r="N23" s="15">
        <f>'26松田町 (2)'!$W$12</f>
        <v>12</v>
      </c>
      <c r="O23" s="49">
        <f>'26松田町 (2)'!$X$12</f>
        <v>18</v>
      </c>
      <c r="P23" s="16">
        <f>'26松田町 (2)'!$Y$12</f>
        <v>21</v>
      </c>
      <c r="Q23" s="17">
        <f>N23+O23+P23</f>
        <v>51</v>
      </c>
      <c r="R23" s="18">
        <f>'26松田町 (2)'!$Z$12</f>
        <v>240</v>
      </c>
    </row>
    <row r="24" spans="2:23" ht="27.75" customHeight="1">
      <c r="B24" s="642"/>
      <c r="C24" s="647" t="s">
        <v>16</v>
      </c>
      <c r="D24" s="648"/>
      <c r="E24" s="19">
        <f>'26松田町 (2)'!$O$13</f>
        <v>0</v>
      </c>
      <c r="F24" s="20"/>
      <c r="G24" s="21"/>
      <c r="H24" s="50"/>
      <c r="I24" s="22"/>
      <c r="J24" s="20"/>
      <c r="K24" s="23">
        <f>'26松田町 (2)'!$T$13</f>
        <v>0</v>
      </c>
      <c r="L24" s="19">
        <f>'26松田町 (2)'!$U$13</f>
        <v>0</v>
      </c>
      <c r="M24" s="20"/>
      <c r="N24" s="21"/>
      <c r="O24" s="50"/>
      <c r="P24" s="22"/>
      <c r="Q24" s="20"/>
      <c r="R24" s="23">
        <f>'26松田町 (2)'!$Z$13</f>
        <v>0</v>
      </c>
    </row>
    <row r="25" spans="2:23" ht="27.75" customHeight="1">
      <c r="B25" s="643"/>
      <c r="C25" s="647" t="s">
        <v>12</v>
      </c>
      <c r="D25" s="649"/>
      <c r="E25" s="24"/>
      <c r="F25" s="25">
        <f>'26松田町 (2)'!$P$22</f>
        <v>0</v>
      </c>
      <c r="G25" s="26">
        <f>'26松田町 (2)'!$Q$22</f>
        <v>3</v>
      </c>
      <c r="H25" s="45">
        <f>'26松田町 (2)'!$R$22</f>
        <v>8</v>
      </c>
      <c r="I25" s="27">
        <f>'26松田町 (2)'!$S$22</f>
        <v>8</v>
      </c>
      <c r="J25" s="28">
        <f>G25+H25+I25</f>
        <v>19</v>
      </c>
      <c r="K25" s="23">
        <f>'26松田町 (2)'!$T$22</f>
        <v>19</v>
      </c>
      <c r="L25" s="24"/>
      <c r="M25" s="25">
        <f>'26松田町 (2)'!$V$22</f>
        <v>0</v>
      </c>
      <c r="N25" s="26">
        <f>'26松田町 (2)'!$W$22</f>
        <v>3</v>
      </c>
      <c r="O25" s="45">
        <f>'26松田町 (2)'!$X$22</f>
        <v>8</v>
      </c>
      <c r="P25" s="27">
        <f>'26松田町 (2)'!$Y$22</f>
        <v>8</v>
      </c>
      <c r="Q25" s="28">
        <f>N25+O25+P25</f>
        <v>19</v>
      </c>
      <c r="R25" s="23">
        <f>'26松田町 (2)'!$Z$22</f>
        <v>19</v>
      </c>
    </row>
    <row r="26" spans="2:23" ht="27.75" customHeight="1">
      <c r="B26" s="643"/>
      <c r="C26" s="647" t="s">
        <v>13</v>
      </c>
      <c r="D26" s="648"/>
      <c r="E26" s="29"/>
      <c r="F26" s="25">
        <f>'26松田町 (2)'!$P$23</f>
        <v>0</v>
      </c>
      <c r="G26" s="26">
        <f>'26松田町 (2)'!$Q$23</f>
        <v>0</v>
      </c>
      <c r="H26" s="45">
        <f>'26松田町 (2)'!$R$23</f>
        <v>0</v>
      </c>
      <c r="I26" s="27">
        <f>'26松田町 (2)'!$S$23</f>
        <v>0</v>
      </c>
      <c r="J26" s="28">
        <f>G26+H26+I26</f>
        <v>0</v>
      </c>
      <c r="K26" s="23">
        <f>'26松田町 (2)'!$T$23</f>
        <v>0</v>
      </c>
      <c r="L26" s="29"/>
      <c r="M26" s="25">
        <f>'26松田町 (2)'!$V$23</f>
        <v>0</v>
      </c>
      <c r="N26" s="26">
        <f>'26松田町 (2)'!$W$23</f>
        <v>0</v>
      </c>
      <c r="O26" s="45">
        <f>'26松田町 (2)'!$X$23</f>
        <v>0</v>
      </c>
      <c r="P26" s="27">
        <f>'26松田町 (2)'!$Y$23</f>
        <v>0</v>
      </c>
      <c r="Q26" s="28">
        <f>N26+O26+P26</f>
        <v>0</v>
      </c>
      <c r="R26" s="23">
        <f>'26松田町 (2)'!$Z$23</f>
        <v>0</v>
      </c>
    </row>
    <row r="27" spans="2:23" ht="27.75" customHeight="1">
      <c r="B27" s="643"/>
      <c r="C27" s="647" t="s">
        <v>17</v>
      </c>
      <c r="D27" s="648"/>
      <c r="E27" s="29"/>
      <c r="F27" s="25">
        <f>'26松田町 (2)'!$P$24</f>
        <v>0</v>
      </c>
      <c r="G27" s="21"/>
      <c r="H27" s="50"/>
      <c r="I27" s="22"/>
      <c r="J27" s="30"/>
      <c r="K27" s="23">
        <f>'26松田町 (2)'!$T$24</f>
        <v>30</v>
      </c>
      <c r="L27" s="29"/>
      <c r="M27" s="25">
        <f>'26松田町 (2)'!$V$24</f>
        <v>0</v>
      </c>
      <c r="N27" s="21"/>
      <c r="O27" s="50"/>
      <c r="P27" s="22"/>
      <c r="Q27" s="30"/>
      <c r="R27" s="23">
        <f>'26松田町 (2)'!$Z$24</f>
        <v>30</v>
      </c>
    </row>
    <row r="28" spans="2:23" ht="27.75" customHeight="1">
      <c r="B28" s="643"/>
      <c r="C28" s="647" t="s">
        <v>18</v>
      </c>
      <c r="D28" s="650"/>
      <c r="E28" s="29"/>
      <c r="F28" s="25">
        <f>'26松田町 (2)'!$P$25</f>
        <v>0</v>
      </c>
      <c r="G28" s="26">
        <f>'26松田町 (2)'!$Q$25</f>
        <v>0</v>
      </c>
      <c r="H28" s="45">
        <f>'26松田町 (2)'!$R$25</f>
        <v>0</v>
      </c>
      <c r="I28" s="27">
        <f>'26松田町 (2)'!$S$25</f>
        <v>0</v>
      </c>
      <c r="J28" s="28">
        <f>G28+H28+I28</f>
        <v>0</v>
      </c>
      <c r="K28" s="23">
        <f>'26松田町 (2)'!$T$25</f>
        <v>0</v>
      </c>
      <c r="L28" s="29"/>
      <c r="M28" s="25">
        <f>'26松田町 (2)'!$V$25</f>
        <v>0</v>
      </c>
      <c r="N28" s="26">
        <f>'26松田町 (2)'!$W$25</f>
        <v>0</v>
      </c>
      <c r="O28" s="45">
        <f>'26松田町 (2)'!$X$25</f>
        <v>0</v>
      </c>
      <c r="P28" s="27">
        <f>'26松田町 (2)'!$Y$25</f>
        <v>0</v>
      </c>
      <c r="Q28" s="28">
        <f>N28+O28+P28</f>
        <v>0</v>
      </c>
      <c r="R28" s="23">
        <f>'26松田町 (2)'!$Z$25</f>
        <v>0</v>
      </c>
    </row>
    <row r="29" spans="2:23" ht="27.75" customHeight="1">
      <c r="B29" s="643"/>
      <c r="C29" s="647" t="s">
        <v>19</v>
      </c>
      <c r="D29" s="648"/>
      <c r="E29" s="29"/>
      <c r="F29" s="20"/>
      <c r="G29" s="26">
        <f>'26松田町 (2)'!$Q$26</f>
        <v>0</v>
      </c>
      <c r="H29" s="45">
        <f>'26松田町 (2)'!$R$26</f>
        <v>0</v>
      </c>
      <c r="I29" s="27">
        <f>'26松田町 (2)'!$S$26</f>
        <v>0</v>
      </c>
      <c r="J29" s="28">
        <f>G29+H29+I29</f>
        <v>0</v>
      </c>
      <c r="K29" s="23">
        <f>'26松田町 (2)'!$T$26</f>
        <v>0</v>
      </c>
      <c r="L29" s="29"/>
      <c r="M29" s="20"/>
      <c r="N29" s="26">
        <f>'26松田町 (2)'!$W$26</f>
        <v>0</v>
      </c>
      <c r="O29" s="45">
        <f>'26松田町 (2)'!$X$26</f>
        <v>0</v>
      </c>
      <c r="P29" s="27">
        <f>'26松田町 (2)'!$Y$26</f>
        <v>0</v>
      </c>
      <c r="Q29" s="28">
        <f>N29+O29+P29</f>
        <v>0</v>
      </c>
      <c r="R29" s="23">
        <f>'26松田町 (2)'!$Z$26</f>
        <v>0</v>
      </c>
    </row>
    <row r="30" spans="2:23" ht="27.75" customHeight="1" thickBot="1">
      <c r="B30" s="644"/>
      <c r="C30" s="630" t="s">
        <v>6</v>
      </c>
      <c r="D30" s="630"/>
      <c r="E30" s="19">
        <f>'26松田町 (2)'!$O$27</f>
        <v>150</v>
      </c>
      <c r="F30" s="31">
        <f>'26松田町 (2)'!$P$27</f>
        <v>69</v>
      </c>
      <c r="G30" s="32">
        <f>'26松田町 (2)'!$Q$27</f>
        <v>15</v>
      </c>
      <c r="H30" s="51">
        <f>'26松田町 (2)'!$R$27</f>
        <v>26</v>
      </c>
      <c r="I30" s="33">
        <f>'26松田町 (2)'!$S$27</f>
        <v>29</v>
      </c>
      <c r="J30" s="31">
        <f>G30+H30+I30</f>
        <v>70</v>
      </c>
      <c r="K30" s="34">
        <f>'26松田町 (2)'!$T$27</f>
        <v>289</v>
      </c>
      <c r="L30" s="19">
        <f>'26松田町 (2)'!$U$27</f>
        <v>150</v>
      </c>
      <c r="M30" s="31">
        <f>'26松田町 (2)'!$V$27</f>
        <v>69</v>
      </c>
      <c r="N30" s="32">
        <f>'26松田町 (2)'!$W$27</f>
        <v>15</v>
      </c>
      <c r="O30" s="51">
        <f>'26松田町 (2)'!$X$27</f>
        <v>26</v>
      </c>
      <c r="P30" s="33">
        <f>'26松田町 (2)'!$Y$27</f>
        <v>29</v>
      </c>
      <c r="Q30" s="31">
        <f>N30+O30+P30</f>
        <v>70</v>
      </c>
      <c r="R30" s="34">
        <f>'26松田町 (2)'!$Z$27</f>
        <v>289</v>
      </c>
    </row>
    <row r="31" spans="2:23" ht="27.75" customHeight="1" thickBot="1">
      <c r="B31" s="631" t="s">
        <v>7</v>
      </c>
      <c r="C31" s="632"/>
      <c r="D31" s="633"/>
      <c r="E31" s="35">
        <f>E30-E22</f>
        <v>63</v>
      </c>
      <c r="F31" s="37">
        <f t="shared" ref="F31:K31" si="2">F30-F22</f>
        <v>10</v>
      </c>
      <c r="G31" s="36">
        <f t="shared" si="2"/>
        <v>2</v>
      </c>
      <c r="H31" s="52">
        <f t="shared" si="2"/>
        <v>5</v>
      </c>
      <c r="I31" s="37">
        <f t="shared" si="2"/>
        <v>12</v>
      </c>
      <c r="J31" s="38">
        <f t="shared" si="2"/>
        <v>19</v>
      </c>
      <c r="K31" s="39">
        <f t="shared" si="2"/>
        <v>92</v>
      </c>
      <c r="L31" s="35">
        <f>L30-L22</f>
        <v>64</v>
      </c>
      <c r="M31" s="37">
        <f t="shared" ref="M31:R31" si="3">M30-M22</f>
        <v>11</v>
      </c>
      <c r="N31" s="36">
        <f t="shared" si="3"/>
        <v>2</v>
      </c>
      <c r="O31" s="52">
        <f t="shared" si="3"/>
        <v>6</v>
      </c>
      <c r="P31" s="37">
        <f t="shared" si="3"/>
        <v>12</v>
      </c>
      <c r="Q31" s="38">
        <f t="shared" si="3"/>
        <v>20</v>
      </c>
      <c r="R31" s="39">
        <f t="shared" si="3"/>
        <v>95</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'26松田町総括表'!$H$22</f>
        <v>82</v>
      </c>
      <c r="F37" s="9">
        <f>'26松田町総括表'!$H$19</f>
        <v>55</v>
      </c>
      <c r="G37" s="281">
        <f>'26松田町総括表'!$H$16</f>
        <v>12</v>
      </c>
      <c r="H37" s="280">
        <f>'26松田町総括表'!$H$17</f>
        <v>20</v>
      </c>
      <c r="I37" s="10">
        <f>'26松田町総括表'!$H$18</f>
        <v>16</v>
      </c>
      <c r="J37" s="11">
        <f>G37+H37+I37</f>
        <v>48</v>
      </c>
      <c r="K37" s="12">
        <f>'26松田町総括表'!$H$23</f>
        <v>185</v>
      </c>
      <c r="L37" s="60">
        <f>E37-E7</f>
        <v>-9</v>
      </c>
      <c r="M37" s="53">
        <f t="shared" ref="M37:R37" si="4">F37-F7</f>
        <v>-6</v>
      </c>
      <c r="N37" s="71">
        <f t="shared" si="4"/>
        <v>-2</v>
      </c>
      <c r="O37" s="78">
        <f t="shared" si="4"/>
        <v>-5</v>
      </c>
      <c r="P37" s="77">
        <f t="shared" si="4"/>
        <v>-3</v>
      </c>
      <c r="Q37" s="53">
        <f t="shared" si="4"/>
        <v>-10</v>
      </c>
      <c r="R37" s="61">
        <f t="shared" si="4"/>
        <v>-25</v>
      </c>
    </row>
    <row r="38" spans="2:23" ht="27.75" customHeight="1">
      <c r="B38" s="641" t="s">
        <v>14</v>
      </c>
      <c r="C38" s="645" t="s">
        <v>11</v>
      </c>
      <c r="D38" s="646"/>
      <c r="E38" s="13">
        <f>'26松田町 (2)'!$AA$12</f>
        <v>120</v>
      </c>
      <c r="F38" s="14">
        <f>'26松田町 (2)'!$AB$12</f>
        <v>69</v>
      </c>
      <c r="G38" s="15">
        <f>'26松田町 (2)'!$AC$12</f>
        <v>12</v>
      </c>
      <c r="H38" s="49">
        <f>'26松田町 (2)'!$AD$12</f>
        <v>18</v>
      </c>
      <c r="I38" s="16">
        <f>'26松田町 (2)'!$AE$12</f>
        <v>21</v>
      </c>
      <c r="J38" s="17">
        <f>G38+H38+I38</f>
        <v>51</v>
      </c>
      <c r="K38" s="18">
        <f>'26松田町 (2)'!$AF$12</f>
        <v>240</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'26松田町 (2)'!$AA$13</f>
        <v>0</v>
      </c>
      <c r="F39" s="20"/>
      <c r="G39" s="21"/>
      <c r="H39" s="50"/>
      <c r="I39" s="22"/>
      <c r="J39" s="20"/>
      <c r="K39" s="23">
        <f>'26松田町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'26松田町 (2)'!$AB$22</f>
        <v>0</v>
      </c>
      <c r="G40" s="26">
        <f>'26松田町 (2)'!$AC$22</f>
        <v>3</v>
      </c>
      <c r="H40" s="45">
        <f>'26松田町 (2)'!$AD$22</f>
        <v>8</v>
      </c>
      <c r="I40" s="27">
        <f>'26松田町 (2)'!$AE$22</f>
        <v>8</v>
      </c>
      <c r="J40" s="28">
        <f>G40+H40+I40</f>
        <v>19</v>
      </c>
      <c r="K40" s="23">
        <f>'26松田町 (2)'!$AF$22</f>
        <v>19</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'26松田町 (2)'!$AB$23</f>
        <v>0</v>
      </c>
      <c r="G41" s="26">
        <f>'26松田町 (2)'!$AC$23</f>
        <v>0</v>
      </c>
      <c r="H41" s="45">
        <f>'26松田町 (2)'!$AD$23</f>
        <v>0</v>
      </c>
      <c r="I41" s="27">
        <f>'26松田町 (2)'!$AE$23</f>
        <v>0</v>
      </c>
      <c r="J41" s="28">
        <f>G41+H41+I41</f>
        <v>0</v>
      </c>
      <c r="K41" s="23">
        <f>'26松田町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'26松田町 (2)'!$AB$24</f>
        <v>0</v>
      </c>
      <c r="G42" s="21"/>
      <c r="H42" s="50"/>
      <c r="I42" s="22"/>
      <c r="J42" s="30"/>
      <c r="K42" s="23">
        <f>'26松田町 (2)'!$AF$24</f>
        <v>30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'26松田町 (2)'!$AB$25</f>
        <v>0</v>
      </c>
      <c r="G43" s="26">
        <f>'26松田町 (2)'!$AC$25</f>
        <v>0</v>
      </c>
      <c r="H43" s="45">
        <f>'26松田町 (2)'!$AD$25</f>
        <v>0</v>
      </c>
      <c r="I43" s="27">
        <f>'26松田町 (2)'!$AE$25</f>
        <v>0</v>
      </c>
      <c r="J43" s="28">
        <f>G43+H43+I43</f>
        <v>0</v>
      </c>
      <c r="K43" s="23">
        <f>'26松田町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'26松田町 (2)'!$AC$26</f>
        <v>0</v>
      </c>
      <c r="H44" s="45">
        <f>'26松田町 (2)'!$AD$26</f>
        <v>0</v>
      </c>
      <c r="I44" s="27">
        <f>'26松田町 (2)'!$AE$26</f>
        <v>0</v>
      </c>
      <c r="J44" s="28">
        <f>G44+H44+I44</f>
        <v>0</v>
      </c>
      <c r="K44" s="23">
        <f>'26松田町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'26松田町 (2)'!$AA$27</f>
        <v>150</v>
      </c>
      <c r="F45" s="31">
        <f>'26松田町 (2)'!$AB$27</f>
        <v>69</v>
      </c>
      <c r="G45" s="32">
        <f>'26松田町 (2)'!$AC$27</f>
        <v>15</v>
      </c>
      <c r="H45" s="51">
        <f>'26松田町 (2)'!$AD$27</f>
        <v>26</v>
      </c>
      <c r="I45" s="33">
        <f>'26松田町 (2)'!$AE$27</f>
        <v>29</v>
      </c>
      <c r="J45" s="31">
        <f>G45+H45+I45</f>
        <v>70</v>
      </c>
      <c r="K45" s="34">
        <f>'26松田町 (2)'!$AF$27</f>
        <v>289</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68</v>
      </c>
      <c r="F46" s="37">
        <f t="shared" ref="F46:K46" si="6">F45-F37</f>
        <v>14</v>
      </c>
      <c r="G46" s="36">
        <f t="shared" si="6"/>
        <v>3</v>
      </c>
      <c r="H46" s="52">
        <f t="shared" si="6"/>
        <v>6</v>
      </c>
      <c r="I46" s="37">
        <f t="shared" si="6"/>
        <v>13</v>
      </c>
      <c r="J46" s="38">
        <f t="shared" si="6"/>
        <v>22</v>
      </c>
      <c r="K46" s="39">
        <f t="shared" si="6"/>
        <v>104</v>
      </c>
      <c r="L46" s="68">
        <f t="shared" si="5"/>
        <v>9</v>
      </c>
      <c r="M46" s="69">
        <f t="shared" si="5"/>
        <v>6</v>
      </c>
      <c r="N46" s="54">
        <f t="shared" si="5"/>
        <v>2</v>
      </c>
      <c r="O46" s="82">
        <f t="shared" si="5"/>
        <v>5</v>
      </c>
      <c r="P46" s="75">
        <f t="shared" si="5"/>
        <v>3</v>
      </c>
      <c r="Q46" s="69">
        <f t="shared" si="5"/>
        <v>10</v>
      </c>
      <c r="R46" s="70">
        <f t="shared" si="5"/>
        <v>25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369</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'27山北町総括表'!D22</f>
        <v>33</v>
      </c>
      <c r="F7" s="9">
        <f>'27山北町総括表'!D19</f>
        <v>76</v>
      </c>
      <c r="G7" s="281">
        <f>'27山北町総括表'!D16</f>
        <v>8</v>
      </c>
      <c r="H7" s="280">
        <f>'27山北町総括表'!D17</f>
        <v>17</v>
      </c>
      <c r="I7" s="10">
        <f>'27山北町総括表'!D18</f>
        <v>26</v>
      </c>
      <c r="J7" s="11">
        <f>G7+H7+I7</f>
        <v>51</v>
      </c>
      <c r="K7" s="12">
        <f>'27山北町総括表'!D23</f>
        <v>160</v>
      </c>
      <c r="L7" s="8">
        <f>'27山北町総括表'!$E$22</f>
        <v>30</v>
      </c>
      <c r="M7" s="9">
        <f>'27山北町総括表'!$E$19</f>
        <v>71</v>
      </c>
      <c r="N7" s="281">
        <f>'27山北町総括表'!$E$16</f>
        <v>8</v>
      </c>
      <c r="O7" s="280">
        <f>'27山北町総括表'!$E$17</f>
        <v>15</v>
      </c>
      <c r="P7" s="10">
        <f>'27山北町総括表'!$E$18</f>
        <v>27</v>
      </c>
      <c r="Q7" s="11">
        <f>N7+O7+P7</f>
        <v>50</v>
      </c>
      <c r="R7" s="12">
        <f>'27山北町総括表'!$E$23</f>
        <v>151</v>
      </c>
      <c r="U7" s="41"/>
    </row>
    <row r="8" spans="1:23" ht="27" customHeight="1">
      <c r="B8" s="641" t="s">
        <v>14</v>
      </c>
      <c r="C8" s="645" t="s">
        <v>11</v>
      </c>
      <c r="D8" s="646"/>
      <c r="E8" s="13">
        <f>'27山北町 (2)'!$C$12</f>
        <v>12</v>
      </c>
      <c r="F8" s="14">
        <f>'27山北町 (2)'!$D$12</f>
        <v>158</v>
      </c>
      <c r="G8" s="15">
        <f>'27山北町 (2)'!$E$12</f>
        <v>18</v>
      </c>
      <c r="H8" s="49">
        <f>'27山北町 (2)'!$F$12</f>
        <v>30</v>
      </c>
      <c r="I8" s="16">
        <f>'27山北町 (2)'!$G$12</f>
        <v>37</v>
      </c>
      <c r="J8" s="17">
        <f>G8+H8+I8</f>
        <v>85</v>
      </c>
      <c r="K8" s="18">
        <f>'27山北町 (2)'!$H$12</f>
        <v>255</v>
      </c>
      <c r="L8" s="13">
        <f>'27山北町 (2)'!$I$12</f>
        <v>12</v>
      </c>
      <c r="M8" s="14">
        <f>'27山北町 (2)'!$J$12</f>
        <v>158</v>
      </c>
      <c r="N8" s="15">
        <f>'27山北町 (2)'!$K$12</f>
        <v>18</v>
      </c>
      <c r="O8" s="49">
        <f>'27山北町 (2)'!$L$12</f>
        <v>30</v>
      </c>
      <c r="P8" s="16">
        <f>'27山北町 (2)'!$M$12</f>
        <v>37</v>
      </c>
      <c r="Q8" s="17">
        <f>N8+O8+P8</f>
        <v>85</v>
      </c>
      <c r="R8" s="18">
        <f>'27山北町 (2)'!$N$12</f>
        <v>255</v>
      </c>
    </row>
    <row r="9" spans="1:23" ht="27" customHeight="1">
      <c r="B9" s="642"/>
      <c r="C9" s="647" t="s">
        <v>16</v>
      </c>
      <c r="D9" s="648"/>
      <c r="E9" s="19">
        <f>'27山北町 (2)'!$C$13</f>
        <v>0</v>
      </c>
      <c r="F9" s="20"/>
      <c r="G9" s="21"/>
      <c r="H9" s="50"/>
      <c r="I9" s="22"/>
      <c r="J9" s="20"/>
      <c r="K9" s="23">
        <f>'27山北町 (2)'!$H$13</f>
        <v>0</v>
      </c>
      <c r="L9" s="19">
        <f>'27山北町 (2)'!$I$13</f>
        <v>0</v>
      </c>
      <c r="M9" s="20"/>
      <c r="N9" s="21"/>
      <c r="O9" s="50"/>
      <c r="P9" s="22"/>
      <c r="Q9" s="20"/>
      <c r="R9" s="23">
        <f>'27山北町 (2)'!$N$13</f>
        <v>0</v>
      </c>
    </row>
    <row r="10" spans="1:23" ht="27" customHeight="1">
      <c r="B10" s="643"/>
      <c r="C10" s="647" t="s">
        <v>12</v>
      </c>
      <c r="D10" s="649"/>
      <c r="E10" s="24"/>
      <c r="F10" s="25">
        <f>'27山北町 (2)'!$D$22</f>
        <v>0</v>
      </c>
      <c r="G10" s="26">
        <f>'27山北町 (2)'!$E$22</f>
        <v>0</v>
      </c>
      <c r="H10" s="45">
        <f>'27山北町 (2)'!$F$22</f>
        <v>0</v>
      </c>
      <c r="I10" s="27">
        <f>'27山北町 (2)'!$G$22</f>
        <v>0</v>
      </c>
      <c r="J10" s="28">
        <f>G10+H10+I10</f>
        <v>0</v>
      </c>
      <c r="K10" s="23">
        <f>'27山北町 (2)'!$H$22</f>
        <v>0</v>
      </c>
      <c r="L10" s="24"/>
      <c r="M10" s="25">
        <f>'27山北町 (2)'!$J$22</f>
        <v>0</v>
      </c>
      <c r="N10" s="26">
        <f>'27山北町 (2)'!$K$22</f>
        <v>0</v>
      </c>
      <c r="O10" s="45">
        <f>'27山北町 (2)'!$L$22</f>
        <v>0</v>
      </c>
      <c r="P10" s="27">
        <f>'27山北町 (2)'!$M$22</f>
        <v>0</v>
      </c>
      <c r="Q10" s="28">
        <f>N10+O10+P10</f>
        <v>0</v>
      </c>
      <c r="R10" s="23">
        <f>'27山北町 (2)'!$N$22</f>
        <v>0</v>
      </c>
    </row>
    <row r="11" spans="1:23" ht="27" customHeight="1">
      <c r="B11" s="643"/>
      <c r="C11" s="647" t="s">
        <v>13</v>
      </c>
      <c r="D11" s="648"/>
      <c r="E11" s="29"/>
      <c r="F11" s="25">
        <f>'27山北町 (2)'!$D$23</f>
        <v>0</v>
      </c>
      <c r="G11" s="26">
        <f>'27山北町 (2)'!$E$23</f>
        <v>0</v>
      </c>
      <c r="H11" s="45">
        <f>'27山北町 (2)'!$F$23</f>
        <v>0</v>
      </c>
      <c r="I11" s="27">
        <f>'27山北町 (2)'!$G$23</f>
        <v>0</v>
      </c>
      <c r="J11" s="28">
        <f>G11+H11+I11</f>
        <v>0</v>
      </c>
      <c r="K11" s="23">
        <f>'27山北町 (2)'!$H$23</f>
        <v>0</v>
      </c>
      <c r="L11" s="29"/>
      <c r="M11" s="25">
        <f>'27山北町 (2)'!$J$23</f>
        <v>0</v>
      </c>
      <c r="N11" s="26">
        <f>'27山北町 (2)'!$K$23</f>
        <v>0</v>
      </c>
      <c r="O11" s="45">
        <f>'27山北町 (2)'!$L$23</f>
        <v>0</v>
      </c>
      <c r="P11" s="27">
        <f>'27山北町 (2)'!$M$23</f>
        <v>0</v>
      </c>
      <c r="Q11" s="28">
        <f>N11+O11+P11</f>
        <v>0</v>
      </c>
      <c r="R11" s="23">
        <f>'27山北町 (2)'!$N$23</f>
        <v>0</v>
      </c>
    </row>
    <row r="12" spans="1:23" ht="27" customHeight="1">
      <c r="B12" s="643"/>
      <c r="C12" s="647" t="s">
        <v>17</v>
      </c>
      <c r="D12" s="648"/>
      <c r="E12" s="29"/>
      <c r="F12" s="25">
        <f>'27山北町 (2)'!$D$24</f>
        <v>0</v>
      </c>
      <c r="G12" s="21"/>
      <c r="H12" s="50"/>
      <c r="I12" s="22"/>
      <c r="J12" s="30"/>
      <c r="K12" s="23">
        <f>'27山北町 (2)'!$H$24</f>
        <v>80</v>
      </c>
      <c r="L12" s="29"/>
      <c r="M12" s="25">
        <f>'27山北町 (2)'!$J$24</f>
        <v>0</v>
      </c>
      <c r="N12" s="21"/>
      <c r="O12" s="50"/>
      <c r="P12" s="22"/>
      <c r="Q12" s="30"/>
      <c r="R12" s="23">
        <f>'27山北町 (2)'!$N$24</f>
        <v>80</v>
      </c>
    </row>
    <row r="13" spans="1:23" ht="27" customHeight="1">
      <c r="B13" s="643"/>
      <c r="C13" s="647" t="s">
        <v>18</v>
      </c>
      <c r="D13" s="650"/>
      <c r="E13" s="29"/>
      <c r="F13" s="25">
        <f>'27山北町 (2)'!$D$25</f>
        <v>0</v>
      </c>
      <c r="G13" s="26">
        <f>'27山北町 (2)'!$E$25</f>
        <v>0</v>
      </c>
      <c r="H13" s="45">
        <f>'27山北町 (2)'!$F$25</f>
        <v>0</v>
      </c>
      <c r="I13" s="27">
        <f>'27山北町 (2)'!$G$25</f>
        <v>0</v>
      </c>
      <c r="J13" s="28">
        <f>G13+H13+I13</f>
        <v>0</v>
      </c>
      <c r="K13" s="23">
        <f>'27山北町 (2)'!$H$25</f>
        <v>0</v>
      </c>
      <c r="L13" s="29"/>
      <c r="M13" s="25">
        <f>'27山北町 (2)'!$J$25</f>
        <v>0</v>
      </c>
      <c r="N13" s="26">
        <f>'27山北町 (2)'!$K$25</f>
        <v>0</v>
      </c>
      <c r="O13" s="45">
        <f>'27山北町 (2)'!$L$25</f>
        <v>0</v>
      </c>
      <c r="P13" s="27">
        <f>'27山北町 (2)'!$M$25</f>
        <v>0</v>
      </c>
      <c r="Q13" s="28">
        <f>N13+O13+P13</f>
        <v>0</v>
      </c>
      <c r="R13" s="23">
        <f>'27山北町 (2)'!$N$25</f>
        <v>0</v>
      </c>
    </row>
    <row r="14" spans="1:23" ht="27" customHeight="1">
      <c r="B14" s="643"/>
      <c r="C14" s="647" t="s">
        <v>19</v>
      </c>
      <c r="D14" s="648"/>
      <c r="E14" s="29"/>
      <c r="F14" s="20"/>
      <c r="G14" s="26">
        <f>'27山北町 (2)'!$E$26</f>
        <v>0</v>
      </c>
      <c r="H14" s="45">
        <f>'27山北町 (2)'!$F$26</f>
        <v>0</v>
      </c>
      <c r="I14" s="27">
        <f>'27山北町 (2)'!$G$26</f>
        <v>0</v>
      </c>
      <c r="J14" s="28">
        <f>G14+H14+I14</f>
        <v>0</v>
      </c>
      <c r="K14" s="23">
        <f>'27山北町 (2)'!$H$26</f>
        <v>0</v>
      </c>
      <c r="L14" s="29"/>
      <c r="M14" s="20"/>
      <c r="N14" s="26">
        <f>'27山北町 (2)'!$K$26</f>
        <v>0</v>
      </c>
      <c r="O14" s="45">
        <f>'27山北町 (2)'!$L$26</f>
        <v>0</v>
      </c>
      <c r="P14" s="27">
        <f>'27山北町 (2)'!$M$26</f>
        <v>0</v>
      </c>
      <c r="Q14" s="28">
        <f>N14+O14+P14</f>
        <v>0</v>
      </c>
      <c r="R14" s="23">
        <f>'27山北町 (2)'!$N$26</f>
        <v>0</v>
      </c>
    </row>
    <row r="15" spans="1:23" ht="27" customHeight="1" thickBot="1">
      <c r="B15" s="644"/>
      <c r="C15" s="630" t="s">
        <v>6</v>
      </c>
      <c r="D15" s="630"/>
      <c r="E15" s="19">
        <f>'27山北町 (2)'!$C$27</f>
        <v>92</v>
      </c>
      <c r="F15" s="31">
        <f>'27山北町 (2)'!$D$27</f>
        <v>158</v>
      </c>
      <c r="G15" s="32">
        <f>'27山北町 (2)'!$E$27</f>
        <v>18</v>
      </c>
      <c r="H15" s="51">
        <f>'27山北町 (2)'!$F$27</f>
        <v>30</v>
      </c>
      <c r="I15" s="33">
        <f>'27山北町 (2)'!$G$27</f>
        <v>37</v>
      </c>
      <c r="J15" s="31">
        <f>G15+H15+I15</f>
        <v>85</v>
      </c>
      <c r="K15" s="34">
        <f>'27山北町 (2)'!$H$27</f>
        <v>335</v>
      </c>
      <c r="L15" s="19">
        <f>'27山北町 (2)'!$I$27</f>
        <v>92</v>
      </c>
      <c r="M15" s="31">
        <f>'27山北町 (2)'!$J$27</f>
        <v>158</v>
      </c>
      <c r="N15" s="32">
        <f>'27山北町 (2)'!$K$27</f>
        <v>18</v>
      </c>
      <c r="O15" s="51">
        <f>'27山北町 (2)'!$L$27</f>
        <v>30</v>
      </c>
      <c r="P15" s="33">
        <f>'27山北町 (2)'!$M$27</f>
        <v>37</v>
      </c>
      <c r="Q15" s="31">
        <f>N15+O15+P15</f>
        <v>85</v>
      </c>
      <c r="R15" s="34">
        <f>'27山北町 (2)'!$N$27</f>
        <v>335</v>
      </c>
    </row>
    <row r="16" spans="1:23" ht="27" customHeight="1" thickBot="1">
      <c r="B16" s="631" t="s">
        <v>7</v>
      </c>
      <c r="C16" s="632"/>
      <c r="D16" s="633"/>
      <c r="E16" s="35">
        <f t="shared" ref="E16:R16" si="0">E15-E7</f>
        <v>59</v>
      </c>
      <c r="F16" s="37">
        <f t="shared" si="0"/>
        <v>82</v>
      </c>
      <c r="G16" s="36">
        <f t="shared" si="0"/>
        <v>10</v>
      </c>
      <c r="H16" s="52">
        <f t="shared" si="0"/>
        <v>13</v>
      </c>
      <c r="I16" s="37">
        <f t="shared" si="0"/>
        <v>11</v>
      </c>
      <c r="J16" s="38">
        <f t="shared" si="0"/>
        <v>34</v>
      </c>
      <c r="K16" s="39">
        <f t="shared" si="0"/>
        <v>175</v>
      </c>
      <c r="L16" s="35">
        <f t="shared" si="0"/>
        <v>62</v>
      </c>
      <c r="M16" s="37">
        <f t="shared" si="0"/>
        <v>87</v>
      </c>
      <c r="N16" s="36">
        <f t="shared" si="0"/>
        <v>10</v>
      </c>
      <c r="O16" s="52">
        <f t="shared" si="0"/>
        <v>15</v>
      </c>
      <c r="P16" s="37">
        <f t="shared" si="0"/>
        <v>10</v>
      </c>
      <c r="Q16" s="38">
        <f t="shared" si="0"/>
        <v>35</v>
      </c>
      <c r="R16" s="39">
        <f t="shared" si="0"/>
        <v>184</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'27山北町総括表'!$F$22</f>
        <v>29</v>
      </c>
      <c r="F22" s="9">
        <f>'27山北町総括表'!$F$19</f>
        <v>68</v>
      </c>
      <c r="G22" s="281">
        <f>'27山北町総括表'!$F$16</f>
        <v>8</v>
      </c>
      <c r="H22" s="280">
        <f>'27山北町総括表'!$F$17</f>
        <v>14</v>
      </c>
      <c r="I22" s="10">
        <f>'27山北町総括表'!$F$18</f>
        <v>24</v>
      </c>
      <c r="J22" s="11">
        <f>G22+H22+I22</f>
        <v>46</v>
      </c>
      <c r="K22" s="12">
        <f>'27山北町総括表'!$F$23</f>
        <v>143</v>
      </c>
      <c r="L22" s="8">
        <f>'27山北町総括表'!$G$22</f>
        <v>31</v>
      </c>
      <c r="M22" s="9">
        <f>'27山北町総括表'!$G$19</f>
        <v>71</v>
      </c>
      <c r="N22" s="281">
        <f>'27山北町総括表'!$G$16</f>
        <v>8</v>
      </c>
      <c r="O22" s="280">
        <f>'27山北町総括表'!$G$17</f>
        <v>14</v>
      </c>
      <c r="P22" s="10">
        <f>'27山北町総括表'!$G$18</f>
        <v>24</v>
      </c>
      <c r="Q22" s="11">
        <f>N22+O22+P22</f>
        <v>46</v>
      </c>
      <c r="R22" s="12">
        <f>'27山北町総括表'!$G$23</f>
        <v>148</v>
      </c>
    </row>
    <row r="23" spans="2:23" ht="27.75" customHeight="1">
      <c r="B23" s="641" t="s">
        <v>14</v>
      </c>
      <c r="C23" s="645" t="s">
        <v>11</v>
      </c>
      <c r="D23" s="646"/>
      <c r="E23" s="13">
        <f>'27山北町 (2)'!$O$12</f>
        <v>12</v>
      </c>
      <c r="F23" s="14">
        <f>'27山北町 (2)'!$P$12</f>
        <v>158</v>
      </c>
      <c r="G23" s="15">
        <f>'27山北町 (2)'!$Q$12</f>
        <v>18</v>
      </c>
      <c r="H23" s="49">
        <f>'27山北町 (2)'!$R$12</f>
        <v>30</v>
      </c>
      <c r="I23" s="16">
        <f>'27山北町 (2)'!$S$12</f>
        <v>37</v>
      </c>
      <c r="J23" s="17">
        <f>G23+H23+I23</f>
        <v>85</v>
      </c>
      <c r="K23" s="18">
        <f>'27山北町 (2)'!$T$12</f>
        <v>255</v>
      </c>
      <c r="L23" s="13">
        <f>'27山北町 (2)'!$U$12</f>
        <v>12</v>
      </c>
      <c r="M23" s="14">
        <f>'27山北町 (2)'!$V$12</f>
        <v>158</v>
      </c>
      <c r="N23" s="15">
        <f>'27山北町 (2)'!$W$12</f>
        <v>18</v>
      </c>
      <c r="O23" s="49">
        <f>'27山北町 (2)'!$X$12</f>
        <v>30</v>
      </c>
      <c r="P23" s="16">
        <f>'27山北町 (2)'!$Y$12</f>
        <v>37</v>
      </c>
      <c r="Q23" s="17">
        <f>N23+O23+P23</f>
        <v>85</v>
      </c>
      <c r="R23" s="18">
        <f>'27山北町 (2)'!$Z$12</f>
        <v>255</v>
      </c>
    </row>
    <row r="24" spans="2:23" ht="27.75" customHeight="1">
      <c r="B24" s="642"/>
      <c r="C24" s="647" t="s">
        <v>16</v>
      </c>
      <c r="D24" s="648"/>
      <c r="E24" s="19">
        <f>'27山北町 (2)'!$O$13</f>
        <v>0</v>
      </c>
      <c r="F24" s="20"/>
      <c r="G24" s="21"/>
      <c r="H24" s="50"/>
      <c r="I24" s="22"/>
      <c r="J24" s="20"/>
      <c r="K24" s="23">
        <f>'27山北町 (2)'!$T$13</f>
        <v>0</v>
      </c>
      <c r="L24" s="19">
        <f>'27山北町 (2)'!$U$13</f>
        <v>0</v>
      </c>
      <c r="M24" s="20"/>
      <c r="N24" s="21"/>
      <c r="O24" s="50"/>
      <c r="P24" s="22"/>
      <c r="Q24" s="20"/>
      <c r="R24" s="23">
        <f>'27山北町 (2)'!$Z$13</f>
        <v>0</v>
      </c>
    </row>
    <row r="25" spans="2:23" ht="27.75" customHeight="1">
      <c r="B25" s="643"/>
      <c r="C25" s="647" t="s">
        <v>12</v>
      </c>
      <c r="D25" s="649"/>
      <c r="E25" s="24"/>
      <c r="F25" s="25">
        <f>'27山北町 (2)'!$P$22</f>
        <v>0</v>
      </c>
      <c r="G25" s="26">
        <f>'27山北町 (2)'!$Q$22</f>
        <v>0</v>
      </c>
      <c r="H25" s="45">
        <f>'27山北町 (2)'!$R$22</f>
        <v>0</v>
      </c>
      <c r="I25" s="27">
        <f>'27山北町 (2)'!$S$22</f>
        <v>0</v>
      </c>
      <c r="J25" s="28">
        <f>G25+H25+I25</f>
        <v>0</v>
      </c>
      <c r="K25" s="23">
        <f>'27山北町 (2)'!$T$22</f>
        <v>0</v>
      </c>
      <c r="L25" s="24"/>
      <c r="M25" s="25">
        <f>'27山北町 (2)'!$V$22</f>
        <v>0</v>
      </c>
      <c r="N25" s="26">
        <f>'27山北町 (2)'!$W$22</f>
        <v>0</v>
      </c>
      <c r="O25" s="45">
        <f>'27山北町 (2)'!$X$22</f>
        <v>0</v>
      </c>
      <c r="P25" s="27">
        <f>'27山北町 (2)'!$Y$22</f>
        <v>0</v>
      </c>
      <c r="Q25" s="28">
        <f>N25+O25+P25</f>
        <v>0</v>
      </c>
      <c r="R25" s="23">
        <f>'27山北町 (2)'!$Z$22</f>
        <v>0</v>
      </c>
    </row>
    <row r="26" spans="2:23" ht="27.75" customHeight="1">
      <c r="B26" s="643"/>
      <c r="C26" s="647" t="s">
        <v>13</v>
      </c>
      <c r="D26" s="648"/>
      <c r="E26" s="29"/>
      <c r="F26" s="25">
        <f>'27山北町 (2)'!$P$23</f>
        <v>0</v>
      </c>
      <c r="G26" s="26">
        <f>'27山北町 (2)'!$Q$23</f>
        <v>0</v>
      </c>
      <c r="H26" s="45">
        <f>'27山北町 (2)'!$R$23</f>
        <v>0</v>
      </c>
      <c r="I26" s="27">
        <f>'27山北町 (2)'!$S$23</f>
        <v>0</v>
      </c>
      <c r="J26" s="28">
        <f>G26+H26+I26</f>
        <v>0</v>
      </c>
      <c r="K26" s="23">
        <f>'27山北町 (2)'!$T$23</f>
        <v>0</v>
      </c>
      <c r="L26" s="29"/>
      <c r="M26" s="25">
        <f>'27山北町 (2)'!$V$23</f>
        <v>0</v>
      </c>
      <c r="N26" s="26">
        <f>'27山北町 (2)'!$W$23</f>
        <v>0</v>
      </c>
      <c r="O26" s="45">
        <f>'27山北町 (2)'!$X$23</f>
        <v>0</v>
      </c>
      <c r="P26" s="27">
        <f>'27山北町 (2)'!$Y$23</f>
        <v>0</v>
      </c>
      <c r="Q26" s="28">
        <f>N26+O26+P26</f>
        <v>0</v>
      </c>
      <c r="R26" s="23">
        <f>'27山北町 (2)'!$Z$23</f>
        <v>0</v>
      </c>
    </row>
    <row r="27" spans="2:23" ht="27.75" customHeight="1">
      <c r="B27" s="643"/>
      <c r="C27" s="647" t="s">
        <v>17</v>
      </c>
      <c r="D27" s="648"/>
      <c r="E27" s="29"/>
      <c r="F27" s="25">
        <f>'27山北町 (2)'!$P$24</f>
        <v>0</v>
      </c>
      <c r="G27" s="21"/>
      <c r="H27" s="50"/>
      <c r="I27" s="22"/>
      <c r="J27" s="30"/>
      <c r="K27" s="23">
        <f>'27山北町 (2)'!$T$24</f>
        <v>80</v>
      </c>
      <c r="L27" s="29"/>
      <c r="M27" s="25">
        <f>'27山北町 (2)'!$V$24</f>
        <v>0</v>
      </c>
      <c r="N27" s="21"/>
      <c r="O27" s="50"/>
      <c r="P27" s="22"/>
      <c r="Q27" s="30"/>
      <c r="R27" s="23">
        <f>'27山北町 (2)'!$Z$24</f>
        <v>80</v>
      </c>
    </row>
    <row r="28" spans="2:23" ht="27.75" customHeight="1">
      <c r="B28" s="643"/>
      <c r="C28" s="647" t="s">
        <v>18</v>
      </c>
      <c r="D28" s="650"/>
      <c r="E28" s="29"/>
      <c r="F28" s="25">
        <f>'27山北町 (2)'!$P$25</f>
        <v>0</v>
      </c>
      <c r="G28" s="26">
        <f>'27山北町 (2)'!$Q$25</f>
        <v>0</v>
      </c>
      <c r="H28" s="45">
        <f>'27山北町 (2)'!$R$25</f>
        <v>0</v>
      </c>
      <c r="I28" s="27">
        <f>'27山北町 (2)'!$S$25</f>
        <v>0</v>
      </c>
      <c r="J28" s="28">
        <f>G28+H28+I28</f>
        <v>0</v>
      </c>
      <c r="K28" s="23">
        <f>'27山北町 (2)'!$T$25</f>
        <v>0</v>
      </c>
      <c r="L28" s="29"/>
      <c r="M28" s="25">
        <f>'27山北町 (2)'!$V$25</f>
        <v>0</v>
      </c>
      <c r="N28" s="26">
        <f>'27山北町 (2)'!$W$25</f>
        <v>0</v>
      </c>
      <c r="O28" s="45">
        <f>'27山北町 (2)'!$X$25</f>
        <v>0</v>
      </c>
      <c r="P28" s="27">
        <f>'27山北町 (2)'!$Y$25</f>
        <v>0</v>
      </c>
      <c r="Q28" s="28">
        <f>N28+O28+P28</f>
        <v>0</v>
      </c>
      <c r="R28" s="23">
        <f>'27山北町 (2)'!$Z$25</f>
        <v>0</v>
      </c>
    </row>
    <row r="29" spans="2:23" ht="27.75" customHeight="1">
      <c r="B29" s="643"/>
      <c r="C29" s="647" t="s">
        <v>19</v>
      </c>
      <c r="D29" s="648"/>
      <c r="E29" s="29"/>
      <c r="F29" s="20"/>
      <c r="G29" s="26">
        <f>'27山北町 (2)'!$Q$26</f>
        <v>0</v>
      </c>
      <c r="H29" s="45">
        <f>'27山北町 (2)'!$R$26</f>
        <v>0</v>
      </c>
      <c r="I29" s="27">
        <f>'27山北町 (2)'!$S$26</f>
        <v>0</v>
      </c>
      <c r="J29" s="28">
        <f>G29+H29+I29</f>
        <v>0</v>
      </c>
      <c r="K29" s="23">
        <f>'27山北町 (2)'!$T$26</f>
        <v>0</v>
      </c>
      <c r="L29" s="29"/>
      <c r="M29" s="20"/>
      <c r="N29" s="26">
        <f>'27山北町 (2)'!$W$26</f>
        <v>0</v>
      </c>
      <c r="O29" s="45">
        <f>'27山北町 (2)'!$X$26</f>
        <v>0</v>
      </c>
      <c r="P29" s="27">
        <f>'27山北町 (2)'!$Y$26</f>
        <v>0</v>
      </c>
      <c r="Q29" s="28">
        <f>N29+O29+P29</f>
        <v>0</v>
      </c>
      <c r="R29" s="23">
        <f>'27山北町 (2)'!$Z$26</f>
        <v>0</v>
      </c>
    </row>
    <row r="30" spans="2:23" ht="27.75" customHeight="1" thickBot="1">
      <c r="B30" s="644"/>
      <c r="C30" s="630" t="s">
        <v>6</v>
      </c>
      <c r="D30" s="630"/>
      <c r="E30" s="19">
        <f>'27山北町 (2)'!$O$27</f>
        <v>92</v>
      </c>
      <c r="F30" s="31">
        <f>'27山北町 (2)'!$P$27</f>
        <v>158</v>
      </c>
      <c r="G30" s="32">
        <f>'27山北町 (2)'!$Q$27</f>
        <v>18</v>
      </c>
      <c r="H30" s="51">
        <f>'27山北町 (2)'!$R$27</f>
        <v>30</v>
      </c>
      <c r="I30" s="33">
        <f>'27山北町 (2)'!$S$27</f>
        <v>37</v>
      </c>
      <c r="J30" s="31">
        <f>G30+H30+I30</f>
        <v>85</v>
      </c>
      <c r="K30" s="34">
        <f>'27山北町 (2)'!$T$27</f>
        <v>335</v>
      </c>
      <c r="L30" s="19">
        <f>'27山北町 (2)'!$U$27</f>
        <v>92</v>
      </c>
      <c r="M30" s="31">
        <f>'27山北町 (2)'!$V$27</f>
        <v>158</v>
      </c>
      <c r="N30" s="32">
        <f>'27山北町 (2)'!$W$27</f>
        <v>18</v>
      </c>
      <c r="O30" s="51">
        <f>'27山北町 (2)'!$X$27</f>
        <v>30</v>
      </c>
      <c r="P30" s="33">
        <f>'27山北町 (2)'!$Y$27</f>
        <v>37</v>
      </c>
      <c r="Q30" s="31">
        <f>N30+O30+P30</f>
        <v>85</v>
      </c>
      <c r="R30" s="34">
        <f>'27山北町 (2)'!$Z$27</f>
        <v>335</v>
      </c>
    </row>
    <row r="31" spans="2:23" ht="27.75" customHeight="1" thickBot="1">
      <c r="B31" s="631" t="s">
        <v>7</v>
      </c>
      <c r="C31" s="632"/>
      <c r="D31" s="633"/>
      <c r="E31" s="35">
        <f>E30-E22</f>
        <v>63</v>
      </c>
      <c r="F31" s="37">
        <f t="shared" ref="F31:K31" si="1">F30-F22</f>
        <v>90</v>
      </c>
      <c r="G31" s="36">
        <f t="shared" si="1"/>
        <v>10</v>
      </c>
      <c r="H31" s="52">
        <f t="shared" si="1"/>
        <v>16</v>
      </c>
      <c r="I31" s="37">
        <f t="shared" si="1"/>
        <v>13</v>
      </c>
      <c r="J31" s="38">
        <f t="shared" si="1"/>
        <v>39</v>
      </c>
      <c r="K31" s="39">
        <f t="shared" si="1"/>
        <v>192</v>
      </c>
      <c r="L31" s="35">
        <f>L30-L22</f>
        <v>61</v>
      </c>
      <c r="M31" s="37">
        <f t="shared" ref="M31:R31" si="2">M30-M22</f>
        <v>87</v>
      </c>
      <c r="N31" s="36">
        <f t="shared" si="2"/>
        <v>10</v>
      </c>
      <c r="O31" s="52">
        <f t="shared" si="2"/>
        <v>16</v>
      </c>
      <c r="P31" s="37">
        <f t="shared" si="2"/>
        <v>13</v>
      </c>
      <c r="Q31" s="38">
        <f t="shared" si="2"/>
        <v>39</v>
      </c>
      <c r="R31" s="39">
        <f t="shared" si="2"/>
        <v>187</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'27山北町総括表'!$H$22</f>
        <v>30</v>
      </c>
      <c r="F37" s="9">
        <f>'27山北町総括表'!$H$19</f>
        <v>69</v>
      </c>
      <c r="G37" s="281">
        <f>'27山北町総括表'!$H$16</f>
        <v>8</v>
      </c>
      <c r="H37" s="280">
        <f>'27山北町総括表'!$H$17</f>
        <v>13</v>
      </c>
      <c r="I37" s="10">
        <f>'27山北町総括表'!$H$18</f>
        <v>23</v>
      </c>
      <c r="J37" s="11">
        <f>G37+H37+I37</f>
        <v>44</v>
      </c>
      <c r="K37" s="12">
        <f>'27山北町総括表'!$H$23</f>
        <v>143</v>
      </c>
      <c r="L37" s="60">
        <f t="shared" ref="L37:R37" si="3">E37-E7</f>
        <v>-3</v>
      </c>
      <c r="M37" s="53">
        <f t="shared" si="3"/>
        <v>-7</v>
      </c>
      <c r="N37" s="71">
        <f t="shared" si="3"/>
        <v>0</v>
      </c>
      <c r="O37" s="78">
        <f t="shared" si="3"/>
        <v>-4</v>
      </c>
      <c r="P37" s="77">
        <f t="shared" si="3"/>
        <v>-3</v>
      </c>
      <c r="Q37" s="53">
        <f t="shared" si="3"/>
        <v>-7</v>
      </c>
      <c r="R37" s="61">
        <f t="shared" si="3"/>
        <v>-17</v>
      </c>
    </row>
    <row r="38" spans="2:23" ht="27.75" customHeight="1">
      <c r="B38" s="641" t="s">
        <v>14</v>
      </c>
      <c r="C38" s="645" t="s">
        <v>11</v>
      </c>
      <c r="D38" s="646"/>
      <c r="E38" s="13">
        <f>'27山北町 (2)'!$AA$12</f>
        <v>12</v>
      </c>
      <c r="F38" s="14">
        <f>'27山北町 (2)'!$AB$12</f>
        <v>158</v>
      </c>
      <c r="G38" s="15">
        <f>'27山北町 (2)'!$AC$12</f>
        <v>18</v>
      </c>
      <c r="H38" s="49">
        <f>'27山北町 (2)'!$AD$12</f>
        <v>30</v>
      </c>
      <c r="I38" s="16">
        <f>'27山北町 (2)'!$AE$12</f>
        <v>37</v>
      </c>
      <c r="J38" s="17">
        <f>G38+H38+I38</f>
        <v>85</v>
      </c>
      <c r="K38" s="18">
        <f>'27山北町 (2)'!$AF$12</f>
        <v>255</v>
      </c>
      <c r="L38" s="63">
        <f t="shared" ref="L38:R46" si="4">E38-E8</f>
        <v>0</v>
      </c>
      <c r="M38" s="62">
        <f t="shared" si="4"/>
        <v>0</v>
      </c>
      <c r="N38" s="76">
        <f t="shared" si="4"/>
        <v>0</v>
      </c>
      <c r="O38" s="79">
        <f t="shared" si="4"/>
        <v>0</v>
      </c>
      <c r="P38" s="72">
        <f t="shared" si="4"/>
        <v>0</v>
      </c>
      <c r="Q38" s="62">
        <f t="shared" si="4"/>
        <v>0</v>
      </c>
      <c r="R38" s="64">
        <f t="shared" si="4"/>
        <v>0</v>
      </c>
    </row>
    <row r="39" spans="2:23" ht="27.75" customHeight="1">
      <c r="B39" s="642"/>
      <c r="C39" s="647" t="s">
        <v>16</v>
      </c>
      <c r="D39" s="648"/>
      <c r="E39" s="19">
        <f>'27山北町 (2)'!$AA$13</f>
        <v>0</v>
      </c>
      <c r="F39" s="20"/>
      <c r="G39" s="21"/>
      <c r="H39" s="50"/>
      <c r="I39" s="22"/>
      <c r="J39" s="20"/>
      <c r="K39" s="23">
        <f>'27山北町 (2)'!$AF$13</f>
        <v>0</v>
      </c>
      <c r="L39" s="65">
        <f t="shared" si="4"/>
        <v>0</v>
      </c>
      <c r="M39" s="56">
        <f t="shared" si="4"/>
        <v>0</v>
      </c>
      <c r="N39" s="55">
        <f t="shared" si="4"/>
        <v>0</v>
      </c>
      <c r="O39" s="80">
        <f t="shared" si="4"/>
        <v>0</v>
      </c>
      <c r="P39" s="73">
        <f t="shared" si="4"/>
        <v>0</v>
      </c>
      <c r="Q39" s="56">
        <f t="shared" si="4"/>
        <v>0</v>
      </c>
      <c r="R39" s="66">
        <f t="shared" si="4"/>
        <v>0</v>
      </c>
    </row>
    <row r="40" spans="2:23" ht="27.75" customHeight="1">
      <c r="B40" s="643"/>
      <c r="C40" s="647" t="s">
        <v>12</v>
      </c>
      <c r="D40" s="649"/>
      <c r="E40" s="24"/>
      <c r="F40" s="25">
        <f>'27山北町 (2)'!$AB$22</f>
        <v>0</v>
      </c>
      <c r="G40" s="26">
        <f>'27山北町 (2)'!$AC$22</f>
        <v>0</v>
      </c>
      <c r="H40" s="45">
        <f>'27山北町 (2)'!$AD$22</f>
        <v>0</v>
      </c>
      <c r="I40" s="27">
        <f>'27山北町 (2)'!$AE$22</f>
        <v>0</v>
      </c>
      <c r="J40" s="28">
        <f>G40+H40+I40</f>
        <v>0</v>
      </c>
      <c r="K40" s="23">
        <f>'27山北町 (2)'!$AF$22</f>
        <v>0</v>
      </c>
      <c r="L40" s="65">
        <f t="shared" si="4"/>
        <v>0</v>
      </c>
      <c r="M40" s="56">
        <f t="shared" si="4"/>
        <v>0</v>
      </c>
      <c r="N40" s="55">
        <f t="shared" si="4"/>
        <v>0</v>
      </c>
      <c r="O40" s="80">
        <f t="shared" si="4"/>
        <v>0</v>
      </c>
      <c r="P40" s="73">
        <f t="shared" si="4"/>
        <v>0</v>
      </c>
      <c r="Q40" s="56">
        <f t="shared" si="4"/>
        <v>0</v>
      </c>
      <c r="R40" s="66">
        <f t="shared" si="4"/>
        <v>0</v>
      </c>
    </row>
    <row r="41" spans="2:23" ht="27.75" customHeight="1">
      <c r="B41" s="643"/>
      <c r="C41" s="647" t="s">
        <v>13</v>
      </c>
      <c r="D41" s="648"/>
      <c r="E41" s="29"/>
      <c r="F41" s="25">
        <f>'27山北町 (2)'!$AB$23</f>
        <v>0</v>
      </c>
      <c r="G41" s="26">
        <f>'27山北町 (2)'!$AC$23</f>
        <v>0</v>
      </c>
      <c r="H41" s="45">
        <f>'27山北町 (2)'!$AD$23</f>
        <v>0</v>
      </c>
      <c r="I41" s="27">
        <f>'27山北町 (2)'!$AE$23</f>
        <v>0</v>
      </c>
      <c r="J41" s="28">
        <f>G41+H41+I41</f>
        <v>0</v>
      </c>
      <c r="K41" s="23">
        <f>'27山北町 (2)'!$AF$23</f>
        <v>0</v>
      </c>
      <c r="L41" s="65">
        <f t="shared" si="4"/>
        <v>0</v>
      </c>
      <c r="M41" s="56">
        <f t="shared" si="4"/>
        <v>0</v>
      </c>
      <c r="N41" s="55">
        <f t="shared" si="4"/>
        <v>0</v>
      </c>
      <c r="O41" s="80">
        <f t="shared" si="4"/>
        <v>0</v>
      </c>
      <c r="P41" s="73">
        <f t="shared" si="4"/>
        <v>0</v>
      </c>
      <c r="Q41" s="56">
        <f t="shared" si="4"/>
        <v>0</v>
      </c>
      <c r="R41" s="66">
        <f t="shared" si="4"/>
        <v>0</v>
      </c>
    </row>
    <row r="42" spans="2:23" ht="27.75" customHeight="1">
      <c r="B42" s="643"/>
      <c r="C42" s="647" t="s">
        <v>17</v>
      </c>
      <c r="D42" s="648"/>
      <c r="E42" s="29"/>
      <c r="F42" s="25">
        <f>'27山北町 (2)'!$AB$24</f>
        <v>0</v>
      </c>
      <c r="G42" s="21"/>
      <c r="H42" s="50"/>
      <c r="I42" s="22"/>
      <c r="J42" s="30"/>
      <c r="K42" s="23">
        <f>'27山北町 (2)'!$AF$24</f>
        <v>80</v>
      </c>
      <c r="L42" s="65">
        <f t="shared" si="4"/>
        <v>0</v>
      </c>
      <c r="M42" s="56">
        <f t="shared" si="4"/>
        <v>0</v>
      </c>
      <c r="N42" s="55">
        <f t="shared" si="4"/>
        <v>0</v>
      </c>
      <c r="O42" s="80">
        <f t="shared" si="4"/>
        <v>0</v>
      </c>
      <c r="P42" s="73">
        <f t="shared" si="4"/>
        <v>0</v>
      </c>
      <c r="Q42" s="56">
        <f t="shared" si="4"/>
        <v>0</v>
      </c>
      <c r="R42" s="66">
        <f t="shared" si="4"/>
        <v>0</v>
      </c>
    </row>
    <row r="43" spans="2:23" ht="27.75" customHeight="1">
      <c r="B43" s="643"/>
      <c r="C43" s="647" t="s">
        <v>18</v>
      </c>
      <c r="D43" s="650"/>
      <c r="E43" s="29"/>
      <c r="F43" s="25">
        <f>'27山北町 (2)'!$AB$25</f>
        <v>0</v>
      </c>
      <c r="G43" s="26">
        <f>'27山北町 (2)'!$AC$25</f>
        <v>0</v>
      </c>
      <c r="H43" s="45">
        <f>'27山北町 (2)'!$AD$25</f>
        <v>0</v>
      </c>
      <c r="I43" s="27">
        <f>'27山北町 (2)'!$AE$25</f>
        <v>0</v>
      </c>
      <c r="J43" s="28">
        <f>G43+H43+I43</f>
        <v>0</v>
      </c>
      <c r="K43" s="23">
        <f>'27山北町 (2)'!$AF$25</f>
        <v>0</v>
      </c>
      <c r="L43" s="65">
        <f t="shared" si="4"/>
        <v>0</v>
      </c>
      <c r="M43" s="56">
        <f t="shared" si="4"/>
        <v>0</v>
      </c>
      <c r="N43" s="55">
        <f t="shared" si="4"/>
        <v>0</v>
      </c>
      <c r="O43" s="80">
        <f t="shared" si="4"/>
        <v>0</v>
      </c>
      <c r="P43" s="73">
        <f t="shared" si="4"/>
        <v>0</v>
      </c>
      <c r="Q43" s="56">
        <f t="shared" si="4"/>
        <v>0</v>
      </c>
      <c r="R43" s="66">
        <f t="shared" si="4"/>
        <v>0</v>
      </c>
    </row>
    <row r="44" spans="2:23" ht="27.75" customHeight="1">
      <c r="B44" s="643"/>
      <c r="C44" s="647" t="s">
        <v>19</v>
      </c>
      <c r="D44" s="648"/>
      <c r="E44" s="29"/>
      <c r="F44" s="20"/>
      <c r="G44" s="26">
        <f>'27山北町 (2)'!$AC$26</f>
        <v>0</v>
      </c>
      <c r="H44" s="45">
        <f>'27山北町 (2)'!$AD$26</f>
        <v>0</v>
      </c>
      <c r="I44" s="27">
        <f>'27山北町 (2)'!$AE$26</f>
        <v>0</v>
      </c>
      <c r="J44" s="28">
        <f>G44+H44+I44</f>
        <v>0</v>
      </c>
      <c r="K44" s="23">
        <f>'27山北町 (2)'!$AF$26</f>
        <v>0</v>
      </c>
      <c r="L44" s="65">
        <f t="shared" si="4"/>
        <v>0</v>
      </c>
      <c r="M44" s="56">
        <f t="shared" si="4"/>
        <v>0</v>
      </c>
      <c r="N44" s="55">
        <f t="shared" si="4"/>
        <v>0</v>
      </c>
      <c r="O44" s="80">
        <f t="shared" si="4"/>
        <v>0</v>
      </c>
      <c r="P44" s="73">
        <f t="shared" si="4"/>
        <v>0</v>
      </c>
      <c r="Q44" s="56">
        <f t="shared" si="4"/>
        <v>0</v>
      </c>
      <c r="R44" s="66">
        <f t="shared" si="4"/>
        <v>0</v>
      </c>
    </row>
    <row r="45" spans="2:23" ht="27.75" customHeight="1" thickBot="1">
      <c r="B45" s="644"/>
      <c r="C45" s="630" t="s">
        <v>6</v>
      </c>
      <c r="D45" s="630"/>
      <c r="E45" s="19">
        <f>'27山北町 (2)'!$AA$27</f>
        <v>92</v>
      </c>
      <c r="F45" s="31">
        <f>'27山北町 (2)'!$AB$27</f>
        <v>158</v>
      </c>
      <c r="G45" s="32">
        <f>'27山北町 (2)'!$AC$27</f>
        <v>18</v>
      </c>
      <c r="H45" s="51">
        <f>'27山北町 (2)'!$AD$27</f>
        <v>30</v>
      </c>
      <c r="I45" s="33">
        <f>'27山北町 (2)'!$AE$27</f>
        <v>37</v>
      </c>
      <c r="J45" s="31">
        <f>G45+H45+I45</f>
        <v>85</v>
      </c>
      <c r="K45" s="34">
        <f>'27山北町 (2)'!$AF$27</f>
        <v>335</v>
      </c>
      <c r="L45" s="67">
        <f t="shared" si="4"/>
        <v>0</v>
      </c>
      <c r="M45" s="58">
        <f t="shared" si="4"/>
        <v>0</v>
      </c>
      <c r="N45" s="57">
        <f t="shared" si="4"/>
        <v>0</v>
      </c>
      <c r="O45" s="81">
        <f t="shared" si="4"/>
        <v>0</v>
      </c>
      <c r="P45" s="74">
        <f t="shared" si="4"/>
        <v>0</v>
      </c>
      <c r="Q45" s="58">
        <f t="shared" si="4"/>
        <v>0</v>
      </c>
      <c r="R45" s="59">
        <f t="shared" si="4"/>
        <v>0</v>
      </c>
    </row>
    <row r="46" spans="2:23" ht="27.75" customHeight="1" thickBot="1">
      <c r="B46" s="631" t="s">
        <v>7</v>
      </c>
      <c r="C46" s="632"/>
      <c r="D46" s="633"/>
      <c r="E46" s="35">
        <f>E45-E37</f>
        <v>62</v>
      </c>
      <c r="F46" s="37">
        <f t="shared" ref="F46:K46" si="5">F45-F37</f>
        <v>89</v>
      </c>
      <c r="G46" s="36">
        <f t="shared" si="5"/>
        <v>10</v>
      </c>
      <c r="H46" s="52">
        <f t="shared" si="5"/>
        <v>17</v>
      </c>
      <c r="I46" s="37">
        <f t="shared" si="5"/>
        <v>14</v>
      </c>
      <c r="J46" s="38">
        <f t="shared" si="5"/>
        <v>41</v>
      </c>
      <c r="K46" s="39">
        <f t="shared" si="5"/>
        <v>192</v>
      </c>
      <c r="L46" s="68">
        <f t="shared" si="4"/>
        <v>3</v>
      </c>
      <c r="M46" s="69">
        <f t="shared" si="4"/>
        <v>7</v>
      </c>
      <c r="N46" s="54">
        <f t="shared" si="4"/>
        <v>0</v>
      </c>
      <c r="O46" s="82">
        <f t="shared" si="4"/>
        <v>4</v>
      </c>
      <c r="P46" s="75">
        <f t="shared" si="4"/>
        <v>3</v>
      </c>
      <c r="Q46" s="69">
        <f t="shared" si="4"/>
        <v>7</v>
      </c>
      <c r="R46" s="70">
        <f t="shared" si="4"/>
        <v>17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370</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'28開成町総括表'!D22</f>
        <v>193</v>
      </c>
      <c r="F7" s="9">
        <f>'28開成町総括表'!D19</f>
        <v>273</v>
      </c>
      <c r="G7" s="281">
        <f>'28開成町総括表'!D16</f>
        <v>19</v>
      </c>
      <c r="H7" s="280">
        <f>'28開成町総括表'!D17</f>
        <v>76</v>
      </c>
      <c r="I7" s="10">
        <f>'28開成町総括表'!D18</f>
        <v>104</v>
      </c>
      <c r="J7" s="11">
        <f>G7+H7+I7</f>
        <v>199</v>
      </c>
      <c r="K7" s="12">
        <f>'28開成町総括表'!D23</f>
        <v>665</v>
      </c>
      <c r="L7" s="8">
        <f>'28開成町総括表'!$E$22</f>
        <v>195</v>
      </c>
      <c r="M7" s="9">
        <f>'28開成町総括表'!$E$19</f>
        <v>284</v>
      </c>
      <c r="N7" s="281">
        <f>'28開成町総括表'!$E$16</f>
        <v>21</v>
      </c>
      <c r="O7" s="280">
        <f>'28開成町総括表'!$E$17</f>
        <v>88</v>
      </c>
      <c r="P7" s="10">
        <f>'28開成町総括表'!$E$18</f>
        <v>92</v>
      </c>
      <c r="Q7" s="11">
        <f>N7+O7+P7</f>
        <v>201</v>
      </c>
      <c r="R7" s="12">
        <f>'28開成町総括表'!$E$23</f>
        <v>680</v>
      </c>
      <c r="U7" s="41"/>
    </row>
    <row r="8" spans="1:23" ht="27" customHeight="1">
      <c r="B8" s="641" t="s">
        <v>14</v>
      </c>
      <c r="C8" s="645" t="s">
        <v>11</v>
      </c>
      <c r="D8" s="646"/>
      <c r="E8" s="13">
        <f>'28開成町 (2)'!$C$12</f>
        <v>330</v>
      </c>
      <c r="F8" s="14">
        <f>'28開成町 (2)'!$D$12</f>
        <v>270</v>
      </c>
      <c r="G8" s="15">
        <f>'28開成町 (2)'!$E$12</f>
        <v>33</v>
      </c>
      <c r="H8" s="49">
        <f>'28開成町 (2)'!$F$12</f>
        <v>74</v>
      </c>
      <c r="I8" s="16">
        <f>'28開成町 (2)'!$G$12</f>
        <v>102</v>
      </c>
      <c r="J8" s="17">
        <f>G8+H8+I8</f>
        <v>209</v>
      </c>
      <c r="K8" s="18">
        <f>'28開成町 (2)'!$H$12</f>
        <v>809</v>
      </c>
      <c r="L8" s="13">
        <f>'28開成町 (2)'!$I$12</f>
        <v>330</v>
      </c>
      <c r="M8" s="14">
        <f>'28開成町 (2)'!$J$12</f>
        <v>261</v>
      </c>
      <c r="N8" s="15">
        <f>'28開成町 (2)'!$K$12</f>
        <v>39</v>
      </c>
      <c r="O8" s="49">
        <f>'28開成町 (2)'!$L$12</f>
        <v>86</v>
      </c>
      <c r="P8" s="16">
        <f>'28開成町 (2)'!$M$12</f>
        <v>90</v>
      </c>
      <c r="Q8" s="17">
        <f>N8+O8+P8</f>
        <v>215</v>
      </c>
      <c r="R8" s="18">
        <f>'28開成町 (2)'!$N$12</f>
        <v>806</v>
      </c>
    </row>
    <row r="9" spans="1:23" ht="27" customHeight="1">
      <c r="B9" s="642"/>
      <c r="C9" s="647" t="s">
        <v>16</v>
      </c>
      <c r="D9" s="648"/>
      <c r="E9" s="19">
        <f>'28開成町 (2)'!$C$13</f>
        <v>0</v>
      </c>
      <c r="F9" s="20"/>
      <c r="G9" s="21"/>
      <c r="H9" s="50"/>
      <c r="I9" s="22"/>
      <c r="J9" s="20"/>
      <c r="K9" s="23">
        <f>'28開成町 (2)'!$H$13</f>
        <v>0</v>
      </c>
      <c r="L9" s="19">
        <f>'28開成町 (2)'!$I$13</f>
        <v>0</v>
      </c>
      <c r="M9" s="20"/>
      <c r="N9" s="21"/>
      <c r="O9" s="50"/>
      <c r="P9" s="22"/>
      <c r="Q9" s="20"/>
      <c r="R9" s="23">
        <f>'28開成町 (2)'!$N$13</f>
        <v>0</v>
      </c>
    </row>
    <row r="10" spans="1:23" ht="27" customHeight="1">
      <c r="B10" s="643"/>
      <c r="C10" s="647" t="s">
        <v>12</v>
      </c>
      <c r="D10" s="649"/>
      <c r="E10" s="24"/>
      <c r="F10" s="25">
        <f>'28開成町 (2)'!$D$22</f>
        <v>0</v>
      </c>
      <c r="G10" s="26">
        <f>'28開成町 (2)'!$E$22</f>
        <v>0</v>
      </c>
      <c r="H10" s="45">
        <f>'28開成町 (2)'!$F$22</f>
        <v>0</v>
      </c>
      <c r="I10" s="27">
        <f>'28開成町 (2)'!$G$22</f>
        <v>0</v>
      </c>
      <c r="J10" s="28">
        <f>G10+H10+I10</f>
        <v>0</v>
      </c>
      <c r="K10" s="23">
        <f>'28開成町 (2)'!$H$22</f>
        <v>0</v>
      </c>
      <c r="L10" s="24"/>
      <c r="M10" s="25">
        <f>'28開成町 (2)'!$J$22</f>
        <v>0</v>
      </c>
      <c r="N10" s="26">
        <f>'28開成町 (2)'!$K$22</f>
        <v>0</v>
      </c>
      <c r="O10" s="45">
        <f>'28開成町 (2)'!$L$22</f>
        <v>0</v>
      </c>
      <c r="P10" s="27">
        <f>'28開成町 (2)'!$M$22</f>
        <v>0</v>
      </c>
      <c r="Q10" s="28">
        <f>N10+O10+P10</f>
        <v>0</v>
      </c>
      <c r="R10" s="23">
        <f>'28開成町 (2)'!$N$22</f>
        <v>0</v>
      </c>
    </row>
    <row r="11" spans="1:23" ht="27" customHeight="1">
      <c r="B11" s="643"/>
      <c r="C11" s="647" t="s">
        <v>13</v>
      </c>
      <c r="D11" s="648"/>
      <c r="E11" s="29"/>
      <c r="F11" s="25">
        <f>'28開成町 (2)'!$D$23</f>
        <v>0</v>
      </c>
      <c r="G11" s="26">
        <f>'28開成町 (2)'!$E$23</f>
        <v>0</v>
      </c>
      <c r="H11" s="45">
        <f>'28開成町 (2)'!$F$23</f>
        <v>0</v>
      </c>
      <c r="I11" s="27">
        <f>'28開成町 (2)'!$G$23</f>
        <v>0</v>
      </c>
      <c r="J11" s="28">
        <f>G11+H11+I11</f>
        <v>0</v>
      </c>
      <c r="K11" s="23">
        <f>'28開成町 (2)'!$H$23</f>
        <v>0</v>
      </c>
      <c r="L11" s="29"/>
      <c r="M11" s="25">
        <f>'28開成町 (2)'!$J$23</f>
        <v>0</v>
      </c>
      <c r="N11" s="26">
        <f>'28開成町 (2)'!$K$23</f>
        <v>0</v>
      </c>
      <c r="O11" s="45">
        <f>'28開成町 (2)'!$L$23</f>
        <v>0</v>
      </c>
      <c r="P11" s="27">
        <f>'28開成町 (2)'!$M$23</f>
        <v>0</v>
      </c>
      <c r="Q11" s="28">
        <f>N11+O11+P11</f>
        <v>0</v>
      </c>
      <c r="R11" s="23">
        <f>'28開成町 (2)'!$N$23</f>
        <v>0</v>
      </c>
    </row>
    <row r="12" spans="1:23" ht="27" customHeight="1">
      <c r="B12" s="643"/>
      <c r="C12" s="647" t="s">
        <v>17</v>
      </c>
      <c r="D12" s="648"/>
      <c r="E12" s="29"/>
      <c r="F12" s="25">
        <f>'28開成町 (2)'!$D$24</f>
        <v>0</v>
      </c>
      <c r="G12" s="21"/>
      <c r="H12" s="50"/>
      <c r="I12" s="22"/>
      <c r="J12" s="30"/>
      <c r="K12" s="23">
        <f>'28開成町 (2)'!$H$24</f>
        <v>0</v>
      </c>
      <c r="L12" s="29"/>
      <c r="M12" s="25">
        <f>'28開成町 (2)'!$J$24</f>
        <v>20</v>
      </c>
      <c r="N12" s="21"/>
      <c r="O12" s="50"/>
      <c r="P12" s="22"/>
      <c r="Q12" s="30"/>
      <c r="R12" s="23">
        <f>'28開成町 (2)'!$N$24</f>
        <v>20</v>
      </c>
    </row>
    <row r="13" spans="1:23" ht="27" customHeight="1">
      <c r="B13" s="643"/>
      <c r="C13" s="647" t="s">
        <v>18</v>
      </c>
      <c r="D13" s="650"/>
      <c r="E13" s="29"/>
      <c r="F13" s="25">
        <f>'28開成町 (2)'!$D$25</f>
        <v>3</v>
      </c>
      <c r="G13" s="26">
        <f>'28開成町 (2)'!$E$25</f>
        <v>2</v>
      </c>
      <c r="H13" s="45">
        <f>'28開成町 (2)'!$F$25</f>
        <v>2</v>
      </c>
      <c r="I13" s="27">
        <f>'28開成町 (2)'!$G$25</f>
        <v>2</v>
      </c>
      <c r="J13" s="28">
        <f>G13+H13+I13</f>
        <v>6</v>
      </c>
      <c r="K13" s="23">
        <f>'28開成町 (2)'!$H$25</f>
        <v>9</v>
      </c>
      <c r="L13" s="29"/>
      <c r="M13" s="25">
        <f>'28開成町 (2)'!$J$25</f>
        <v>3</v>
      </c>
      <c r="N13" s="26">
        <f>'28開成町 (2)'!$K$25</f>
        <v>2</v>
      </c>
      <c r="O13" s="45">
        <f>'28開成町 (2)'!$L$25</f>
        <v>2</v>
      </c>
      <c r="P13" s="27">
        <f>'28開成町 (2)'!$M$25</f>
        <v>2</v>
      </c>
      <c r="Q13" s="28">
        <f>N13+O13+P13</f>
        <v>6</v>
      </c>
      <c r="R13" s="23">
        <f>'28開成町 (2)'!$N$25</f>
        <v>9</v>
      </c>
    </row>
    <row r="14" spans="1:23" ht="27" customHeight="1">
      <c r="B14" s="643"/>
      <c r="C14" s="647" t="s">
        <v>19</v>
      </c>
      <c r="D14" s="648"/>
      <c r="E14" s="29"/>
      <c r="F14" s="20"/>
      <c r="G14" s="26">
        <f>'28開成町 (2)'!$E$26</f>
        <v>0</v>
      </c>
      <c r="H14" s="45">
        <f>'28開成町 (2)'!$F$26</f>
        <v>0</v>
      </c>
      <c r="I14" s="27">
        <f>'28開成町 (2)'!$G$26</f>
        <v>0</v>
      </c>
      <c r="J14" s="28">
        <f>G14+H14+I14</f>
        <v>0</v>
      </c>
      <c r="K14" s="23">
        <f>'28開成町 (2)'!$H$26</f>
        <v>0</v>
      </c>
      <c r="L14" s="29"/>
      <c r="M14" s="20"/>
      <c r="N14" s="26">
        <f>'28開成町 (2)'!$K$26</f>
        <v>0</v>
      </c>
      <c r="O14" s="45">
        <f>'28開成町 (2)'!$L$26</f>
        <v>0</v>
      </c>
      <c r="P14" s="27">
        <f>'28開成町 (2)'!$M$26</f>
        <v>0</v>
      </c>
      <c r="Q14" s="28">
        <f>N14+O14+P14</f>
        <v>0</v>
      </c>
      <c r="R14" s="23">
        <f>'28開成町 (2)'!$N$26</f>
        <v>0</v>
      </c>
    </row>
    <row r="15" spans="1:23" ht="27" customHeight="1" thickBot="1">
      <c r="B15" s="644"/>
      <c r="C15" s="630" t="s">
        <v>6</v>
      </c>
      <c r="D15" s="630"/>
      <c r="E15" s="19">
        <f>'28開成町 (2)'!$C$27</f>
        <v>330</v>
      </c>
      <c r="F15" s="31">
        <f>'28開成町 (2)'!$D$27</f>
        <v>273</v>
      </c>
      <c r="G15" s="32">
        <f>'28開成町 (2)'!$E$27</f>
        <v>35</v>
      </c>
      <c r="H15" s="51">
        <f>'28開成町 (2)'!$F$27</f>
        <v>76</v>
      </c>
      <c r="I15" s="33">
        <f>'28開成町 (2)'!$G$27</f>
        <v>104</v>
      </c>
      <c r="J15" s="31">
        <f>G15+H15+I15</f>
        <v>215</v>
      </c>
      <c r="K15" s="34">
        <f>'28開成町 (2)'!$H$27</f>
        <v>818</v>
      </c>
      <c r="L15" s="19">
        <f>'28開成町 (2)'!$I$27</f>
        <v>330</v>
      </c>
      <c r="M15" s="31">
        <f>'28開成町 (2)'!$J$27</f>
        <v>284</v>
      </c>
      <c r="N15" s="32">
        <f>'28開成町 (2)'!$K$27</f>
        <v>41</v>
      </c>
      <c r="O15" s="51">
        <f>'28開成町 (2)'!$L$27</f>
        <v>88</v>
      </c>
      <c r="P15" s="33">
        <f>'28開成町 (2)'!$M$27</f>
        <v>92</v>
      </c>
      <c r="Q15" s="31">
        <f>N15+O15+P15</f>
        <v>221</v>
      </c>
      <c r="R15" s="34">
        <f>'28開成町 (2)'!$N$27</f>
        <v>835</v>
      </c>
    </row>
    <row r="16" spans="1:23" ht="27" customHeight="1" thickBot="1">
      <c r="B16" s="631" t="s">
        <v>7</v>
      </c>
      <c r="C16" s="632"/>
      <c r="D16" s="633"/>
      <c r="E16" s="35">
        <f>E15-E7</f>
        <v>137</v>
      </c>
      <c r="F16" s="37">
        <f t="shared" ref="F16:K16" si="0">F15-F7</f>
        <v>0</v>
      </c>
      <c r="G16" s="36">
        <f t="shared" si="0"/>
        <v>16</v>
      </c>
      <c r="H16" s="52">
        <f t="shared" si="0"/>
        <v>0</v>
      </c>
      <c r="I16" s="37">
        <f t="shared" si="0"/>
        <v>0</v>
      </c>
      <c r="J16" s="38">
        <f t="shared" si="0"/>
        <v>16</v>
      </c>
      <c r="K16" s="39">
        <f t="shared" si="0"/>
        <v>153</v>
      </c>
      <c r="L16" s="35">
        <f>L15-L7</f>
        <v>135</v>
      </c>
      <c r="M16" s="37">
        <f>M15-M7</f>
        <v>0</v>
      </c>
      <c r="N16" s="36">
        <f t="shared" ref="N16:R16" si="1">N15-N7</f>
        <v>20</v>
      </c>
      <c r="O16" s="52">
        <f t="shared" si="1"/>
        <v>0</v>
      </c>
      <c r="P16" s="37">
        <f t="shared" si="1"/>
        <v>0</v>
      </c>
      <c r="Q16" s="38">
        <f t="shared" si="1"/>
        <v>20</v>
      </c>
      <c r="R16" s="39">
        <f t="shared" si="1"/>
        <v>155</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'28開成町総括表'!$F$22</f>
        <v>192</v>
      </c>
      <c r="F22" s="9">
        <f>'28開成町総括表'!$F$19</f>
        <v>289</v>
      </c>
      <c r="G22" s="281">
        <f>'28開成町総括表'!$F$16</f>
        <v>23</v>
      </c>
      <c r="H22" s="280">
        <f>'28開成町総括表'!$F$17</f>
        <v>89</v>
      </c>
      <c r="I22" s="10">
        <f>'28開成町総括表'!$F$18</f>
        <v>105</v>
      </c>
      <c r="J22" s="11">
        <f>G22+H22+I22</f>
        <v>217</v>
      </c>
      <c r="K22" s="12">
        <f>'28開成町総括表'!$F$23</f>
        <v>698</v>
      </c>
      <c r="L22" s="8">
        <f>'28開成町総括表'!$G$22</f>
        <v>192</v>
      </c>
      <c r="M22" s="9">
        <f>'28開成町総括表'!$G$19</f>
        <v>296</v>
      </c>
      <c r="N22" s="281">
        <f>'28開成町総括表'!$G$16</f>
        <v>25</v>
      </c>
      <c r="O22" s="280">
        <f>'28開成町総括表'!$G$17</f>
        <v>92</v>
      </c>
      <c r="P22" s="10">
        <f>'28開成町総括表'!$G$18</f>
        <v>108</v>
      </c>
      <c r="Q22" s="11">
        <f>N22+O22+P22</f>
        <v>225</v>
      </c>
      <c r="R22" s="12">
        <f>'28開成町総括表'!$G$23</f>
        <v>713</v>
      </c>
    </row>
    <row r="23" spans="2:23" ht="27.75" customHeight="1">
      <c r="B23" s="641" t="s">
        <v>14</v>
      </c>
      <c r="C23" s="645" t="s">
        <v>11</v>
      </c>
      <c r="D23" s="646"/>
      <c r="E23" s="13">
        <f>'28開成町 (2)'!$O$12</f>
        <v>330</v>
      </c>
      <c r="F23" s="14">
        <f>'28開成町 (2)'!$P$12</f>
        <v>266</v>
      </c>
      <c r="G23" s="15">
        <f>'28開成町 (2)'!$Q$12</f>
        <v>38</v>
      </c>
      <c r="H23" s="49">
        <f>'28開成町 (2)'!$R$12</f>
        <v>87</v>
      </c>
      <c r="I23" s="16">
        <f>'28開成町 (2)'!$S$12</f>
        <v>103</v>
      </c>
      <c r="J23" s="17">
        <f>G23+H23+I23</f>
        <v>228</v>
      </c>
      <c r="K23" s="18">
        <f>'28開成町 (2)'!$T$12</f>
        <v>824</v>
      </c>
      <c r="L23" s="13">
        <f>'28開成町 (2)'!$U$12</f>
        <v>330</v>
      </c>
      <c r="M23" s="14">
        <f>'28開成町 (2)'!$V$12</f>
        <v>273</v>
      </c>
      <c r="N23" s="15">
        <f>'28開成町 (2)'!$W$12</f>
        <v>39</v>
      </c>
      <c r="O23" s="49">
        <f>'28開成町 (2)'!$X$12</f>
        <v>90</v>
      </c>
      <c r="P23" s="16">
        <f>'28開成町 (2)'!$Y$12</f>
        <v>106</v>
      </c>
      <c r="Q23" s="17">
        <f>N23+O23+P23</f>
        <v>235</v>
      </c>
      <c r="R23" s="18">
        <f>'28開成町 (2)'!$Z$12</f>
        <v>838</v>
      </c>
    </row>
    <row r="24" spans="2:23" ht="27.75" customHeight="1">
      <c r="B24" s="642"/>
      <c r="C24" s="647" t="s">
        <v>16</v>
      </c>
      <c r="D24" s="648"/>
      <c r="E24" s="19">
        <f>'28開成町 (2)'!$O$13</f>
        <v>0</v>
      </c>
      <c r="F24" s="20"/>
      <c r="G24" s="21"/>
      <c r="H24" s="50"/>
      <c r="I24" s="22"/>
      <c r="J24" s="20"/>
      <c r="K24" s="23">
        <f>'28開成町 (2)'!$T$13</f>
        <v>0</v>
      </c>
      <c r="L24" s="19">
        <f>'28開成町 (2)'!$U$13</f>
        <v>0</v>
      </c>
      <c r="M24" s="20"/>
      <c r="N24" s="21"/>
      <c r="O24" s="50"/>
      <c r="P24" s="22"/>
      <c r="Q24" s="20"/>
      <c r="R24" s="23">
        <f>'28開成町 (2)'!$Z$13</f>
        <v>0</v>
      </c>
    </row>
    <row r="25" spans="2:23" ht="27.75" customHeight="1">
      <c r="B25" s="643"/>
      <c r="C25" s="647" t="s">
        <v>12</v>
      </c>
      <c r="D25" s="649"/>
      <c r="E25" s="24"/>
      <c r="F25" s="25">
        <f>'28開成町 (2)'!$P$22</f>
        <v>0</v>
      </c>
      <c r="G25" s="26">
        <f>'28開成町 (2)'!$Q$22</f>
        <v>0</v>
      </c>
      <c r="H25" s="45">
        <f>'28開成町 (2)'!$R$22</f>
        <v>0</v>
      </c>
      <c r="I25" s="27">
        <f>'28開成町 (2)'!$S$22</f>
        <v>0</v>
      </c>
      <c r="J25" s="28">
        <f>G25+H25+I25</f>
        <v>0</v>
      </c>
      <c r="K25" s="23">
        <f>'28開成町 (2)'!$T$22</f>
        <v>0</v>
      </c>
      <c r="L25" s="24"/>
      <c r="M25" s="25">
        <f>'28開成町 (2)'!$V$22</f>
        <v>0</v>
      </c>
      <c r="N25" s="26">
        <f>'28開成町 (2)'!$W$22</f>
        <v>0</v>
      </c>
      <c r="O25" s="45">
        <f>'28開成町 (2)'!$X$22</f>
        <v>0</v>
      </c>
      <c r="P25" s="27">
        <f>'28開成町 (2)'!$Y$22</f>
        <v>0</v>
      </c>
      <c r="Q25" s="28">
        <f>N25+O25+P25</f>
        <v>0</v>
      </c>
      <c r="R25" s="23">
        <f>'28開成町 (2)'!$Z$22</f>
        <v>0</v>
      </c>
    </row>
    <row r="26" spans="2:23" ht="27.75" customHeight="1">
      <c r="B26" s="643"/>
      <c r="C26" s="647" t="s">
        <v>13</v>
      </c>
      <c r="D26" s="648"/>
      <c r="E26" s="29"/>
      <c r="F26" s="25">
        <f>'28開成町 (2)'!$P$23</f>
        <v>0</v>
      </c>
      <c r="G26" s="26">
        <f>'28開成町 (2)'!$Q$23</f>
        <v>0</v>
      </c>
      <c r="H26" s="45">
        <f>'28開成町 (2)'!$R$23</f>
        <v>0</v>
      </c>
      <c r="I26" s="27">
        <f>'28開成町 (2)'!$S$23</f>
        <v>0</v>
      </c>
      <c r="J26" s="28">
        <f>G26+H26+I26</f>
        <v>0</v>
      </c>
      <c r="K26" s="23">
        <f>'28開成町 (2)'!$T$23</f>
        <v>0</v>
      </c>
      <c r="L26" s="29"/>
      <c r="M26" s="25">
        <f>'28開成町 (2)'!$V$23</f>
        <v>0</v>
      </c>
      <c r="N26" s="26">
        <f>'28開成町 (2)'!$W$23</f>
        <v>0</v>
      </c>
      <c r="O26" s="45">
        <f>'28開成町 (2)'!$X$23</f>
        <v>0</v>
      </c>
      <c r="P26" s="27">
        <f>'28開成町 (2)'!$Y$23</f>
        <v>0</v>
      </c>
      <c r="Q26" s="28">
        <f>N26+O26+P26</f>
        <v>0</v>
      </c>
      <c r="R26" s="23">
        <f>'28開成町 (2)'!$Z$23</f>
        <v>0</v>
      </c>
    </row>
    <row r="27" spans="2:23" ht="27.75" customHeight="1">
      <c r="B27" s="643"/>
      <c r="C27" s="647" t="s">
        <v>17</v>
      </c>
      <c r="D27" s="648"/>
      <c r="E27" s="29"/>
      <c r="F27" s="25">
        <f>'28開成町 (2)'!$P$24</f>
        <v>20</v>
      </c>
      <c r="G27" s="21"/>
      <c r="H27" s="50"/>
      <c r="I27" s="22"/>
      <c r="J27" s="30"/>
      <c r="K27" s="23">
        <f>'28開成町 (2)'!$T$24</f>
        <v>20</v>
      </c>
      <c r="L27" s="29"/>
      <c r="M27" s="25">
        <f>'28開成町 (2)'!$V$24</f>
        <v>20</v>
      </c>
      <c r="N27" s="21"/>
      <c r="O27" s="50"/>
      <c r="P27" s="22"/>
      <c r="Q27" s="30"/>
      <c r="R27" s="23">
        <f>'28開成町 (2)'!$Z$24</f>
        <v>20</v>
      </c>
    </row>
    <row r="28" spans="2:23" ht="27.75" customHeight="1">
      <c r="B28" s="643"/>
      <c r="C28" s="647" t="s">
        <v>18</v>
      </c>
      <c r="D28" s="650"/>
      <c r="E28" s="29"/>
      <c r="F28" s="25">
        <f>'28開成町 (2)'!$P$25</f>
        <v>3</v>
      </c>
      <c r="G28" s="26">
        <f>'28開成町 (2)'!$Q$25</f>
        <v>2</v>
      </c>
      <c r="H28" s="45">
        <f>'28開成町 (2)'!$R$25</f>
        <v>2</v>
      </c>
      <c r="I28" s="27">
        <f>'28開成町 (2)'!$S$25</f>
        <v>2</v>
      </c>
      <c r="J28" s="28">
        <f>G28+H28+I28</f>
        <v>6</v>
      </c>
      <c r="K28" s="23">
        <f>'28開成町 (2)'!$T$25</f>
        <v>9</v>
      </c>
      <c r="L28" s="29"/>
      <c r="M28" s="25">
        <f>'28開成町 (2)'!$V$25</f>
        <v>3</v>
      </c>
      <c r="N28" s="26">
        <f>'28開成町 (2)'!$W$25</f>
        <v>2</v>
      </c>
      <c r="O28" s="45">
        <f>'28開成町 (2)'!$X$25</f>
        <v>2</v>
      </c>
      <c r="P28" s="27">
        <f>'28開成町 (2)'!$Y$25</f>
        <v>2</v>
      </c>
      <c r="Q28" s="28">
        <f>N28+O28+P28</f>
        <v>6</v>
      </c>
      <c r="R28" s="23">
        <f>'28開成町 (2)'!$Z$25</f>
        <v>9</v>
      </c>
    </row>
    <row r="29" spans="2:23" ht="27.75" customHeight="1">
      <c r="B29" s="643"/>
      <c r="C29" s="647" t="s">
        <v>19</v>
      </c>
      <c r="D29" s="648"/>
      <c r="E29" s="29"/>
      <c r="F29" s="20"/>
      <c r="G29" s="26">
        <f>'28開成町 (2)'!$Q$26</f>
        <v>0</v>
      </c>
      <c r="H29" s="45">
        <f>'28開成町 (2)'!$R$26</f>
        <v>0</v>
      </c>
      <c r="I29" s="27">
        <f>'28開成町 (2)'!$S$26</f>
        <v>0</v>
      </c>
      <c r="J29" s="28">
        <f>G29+H29+I29</f>
        <v>0</v>
      </c>
      <c r="K29" s="23">
        <f>'28開成町 (2)'!$T$26</f>
        <v>0</v>
      </c>
      <c r="L29" s="29"/>
      <c r="M29" s="20"/>
      <c r="N29" s="26">
        <f>'28開成町 (2)'!$W$26</f>
        <v>0</v>
      </c>
      <c r="O29" s="45">
        <f>'28開成町 (2)'!$X$26</f>
        <v>0</v>
      </c>
      <c r="P29" s="27">
        <f>'28開成町 (2)'!$Y$26</f>
        <v>0</v>
      </c>
      <c r="Q29" s="28">
        <f>N29+O29+P29</f>
        <v>0</v>
      </c>
      <c r="R29" s="23">
        <f>'28開成町 (2)'!$Z$26</f>
        <v>0</v>
      </c>
    </row>
    <row r="30" spans="2:23" ht="27.75" customHeight="1" thickBot="1">
      <c r="B30" s="644"/>
      <c r="C30" s="630" t="s">
        <v>6</v>
      </c>
      <c r="D30" s="630"/>
      <c r="E30" s="19">
        <f>'28開成町 (2)'!$O$27</f>
        <v>330</v>
      </c>
      <c r="F30" s="31">
        <f>'28開成町 (2)'!$P$27</f>
        <v>289</v>
      </c>
      <c r="G30" s="32">
        <f>'28開成町 (2)'!$Q$27</f>
        <v>40</v>
      </c>
      <c r="H30" s="51">
        <f>'28開成町 (2)'!$R$27</f>
        <v>89</v>
      </c>
      <c r="I30" s="33">
        <f>'28開成町 (2)'!$S$27</f>
        <v>105</v>
      </c>
      <c r="J30" s="31">
        <f>G30+H30+I30</f>
        <v>234</v>
      </c>
      <c r="K30" s="34">
        <f>'28開成町 (2)'!$T$27</f>
        <v>853</v>
      </c>
      <c r="L30" s="19">
        <f>'28開成町 (2)'!$U$27</f>
        <v>330</v>
      </c>
      <c r="M30" s="31">
        <f>'28開成町 (2)'!$V$27</f>
        <v>296</v>
      </c>
      <c r="N30" s="32">
        <f>'28開成町 (2)'!$W$27</f>
        <v>41</v>
      </c>
      <c r="O30" s="51">
        <f>'28開成町 (2)'!$X$27</f>
        <v>92</v>
      </c>
      <c r="P30" s="33">
        <f>'28開成町 (2)'!$Y$27</f>
        <v>108</v>
      </c>
      <c r="Q30" s="31">
        <f>N30+O30+P30</f>
        <v>241</v>
      </c>
      <c r="R30" s="34">
        <f>'28開成町 (2)'!$Z$27</f>
        <v>867</v>
      </c>
    </row>
    <row r="31" spans="2:23" ht="27.75" customHeight="1" thickBot="1">
      <c r="B31" s="631" t="s">
        <v>7</v>
      </c>
      <c r="C31" s="632"/>
      <c r="D31" s="633"/>
      <c r="E31" s="35">
        <f>E30-E22</f>
        <v>138</v>
      </c>
      <c r="F31" s="37">
        <f t="shared" ref="F31:K31" si="2">F30-F22</f>
        <v>0</v>
      </c>
      <c r="G31" s="36">
        <f t="shared" si="2"/>
        <v>17</v>
      </c>
      <c r="H31" s="52">
        <f t="shared" si="2"/>
        <v>0</v>
      </c>
      <c r="I31" s="37">
        <f t="shared" si="2"/>
        <v>0</v>
      </c>
      <c r="J31" s="38">
        <f t="shared" si="2"/>
        <v>17</v>
      </c>
      <c r="K31" s="39">
        <f t="shared" si="2"/>
        <v>155</v>
      </c>
      <c r="L31" s="35">
        <f>L30-L22</f>
        <v>138</v>
      </c>
      <c r="M31" s="37">
        <f t="shared" ref="M31:R31" si="3">M30-M22</f>
        <v>0</v>
      </c>
      <c r="N31" s="36">
        <f t="shared" si="3"/>
        <v>16</v>
      </c>
      <c r="O31" s="52">
        <f t="shared" si="3"/>
        <v>0</v>
      </c>
      <c r="P31" s="37">
        <f t="shared" si="3"/>
        <v>0</v>
      </c>
      <c r="Q31" s="38">
        <f t="shared" si="3"/>
        <v>16</v>
      </c>
      <c r="R31" s="39">
        <f t="shared" si="3"/>
        <v>154</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'28開成町総括表'!$H$22</f>
        <v>189</v>
      </c>
      <c r="F37" s="9">
        <f>'28開成町総括表'!$H$19</f>
        <v>303</v>
      </c>
      <c r="G37" s="281">
        <f>'28開成町総括表'!$H$16</f>
        <v>28</v>
      </c>
      <c r="H37" s="280">
        <f>'28開成町総括表'!$H$17</f>
        <v>96</v>
      </c>
      <c r="I37" s="10">
        <f>'28開成町総括表'!$H$18</f>
        <v>111</v>
      </c>
      <c r="J37" s="11">
        <f>G37+H37+I37</f>
        <v>235</v>
      </c>
      <c r="K37" s="12">
        <f>'28開成町総括表'!$H$23</f>
        <v>727</v>
      </c>
      <c r="L37" s="60">
        <f>E37-E7</f>
        <v>-4</v>
      </c>
      <c r="M37" s="53">
        <f t="shared" ref="M37:R37" si="4">F37-F7</f>
        <v>30</v>
      </c>
      <c r="N37" s="71">
        <f t="shared" si="4"/>
        <v>9</v>
      </c>
      <c r="O37" s="78">
        <f t="shared" si="4"/>
        <v>20</v>
      </c>
      <c r="P37" s="77">
        <f t="shared" si="4"/>
        <v>7</v>
      </c>
      <c r="Q37" s="53">
        <f t="shared" si="4"/>
        <v>36</v>
      </c>
      <c r="R37" s="61">
        <f t="shared" si="4"/>
        <v>62</v>
      </c>
    </row>
    <row r="38" spans="2:23" ht="27.75" customHeight="1">
      <c r="B38" s="641" t="s">
        <v>14</v>
      </c>
      <c r="C38" s="645" t="s">
        <v>11</v>
      </c>
      <c r="D38" s="646"/>
      <c r="E38" s="13">
        <f>'28開成町 (2)'!$AA$12</f>
        <v>330</v>
      </c>
      <c r="F38" s="14">
        <f>'28開成町 (2)'!$AB$12</f>
        <v>280</v>
      </c>
      <c r="G38" s="15">
        <f>'28開成町 (2)'!$AC$12</f>
        <v>38</v>
      </c>
      <c r="H38" s="49">
        <f>'28開成町 (2)'!$AD$12</f>
        <v>94</v>
      </c>
      <c r="I38" s="16">
        <f>'28開成町 (2)'!$AE$12</f>
        <v>109</v>
      </c>
      <c r="J38" s="17">
        <f>G38+H38+I38</f>
        <v>241</v>
      </c>
      <c r="K38" s="18">
        <f>'28開成町 (2)'!$AF$12</f>
        <v>851</v>
      </c>
      <c r="L38" s="63">
        <f t="shared" ref="L38:R46" si="5">E38-E8</f>
        <v>0</v>
      </c>
      <c r="M38" s="62">
        <f t="shared" si="5"/>
        <v>10</v>
      </c>
      <c r="N38" s="76">
        <f t="shared" si="5"/>
        <v>5</v>
      </c>
      <c r="O38" s="79">
        <f t="shared" si="5"/>
        <v>20</v>
      </c>
      <c r="P38" s="72">
        <f t="shared" si="5"/>
        <v>7</v>
      </c>
      <c r="Q38" s="62">
        <f t="shared" si="5"/>
        <v>32</v>
      </c>
      <c r="R38" s="64">
        <f t="shared" si="5"/>
        <v>42</v>
      </c>
    </row>
    <row r="39" spans="2:23" ht="27.75" customHeight="1">
      <c r="B39" s="642"/>
      <c r="C39" s="647" t="s">
        <v>16</v>
      </c>
      <c r="D39" s="648"/>
      <c r="E39" s="19">
        <f>'28開成町 (2)'!$AA$13</f>
        <v>0</v>
      </c>
      <c r="F39" s="20"/>
      <c r="G39" s="21"/>
      <c r="H39" s="50"/>
      <c r="I39" s="22"/>
      <c r="J39" s="20"/>
      <c r="K39" s="23">
        <f>'28開成町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'28開成町 (2)'!$AB$22</f>
        <v>0</v>
      </c>
      <c r="G40" s="26">
        <f>'28開成町 (2)'!$AC$22</f>
        <v>0</v>
      </c>
      <c r="H40" s="45">
        <f>'28開成町 (2)'!$AD$22</f>
        <v>0</v>
      </c>
      <c r="I40" s="27">
        <f>'28開成町 (2)'!$AE$22</f>
        <v>0</v>
      </c>
      <c r="J40" s="28">
        <f>G40+H40+I40</f>
        <v>0</v>
      </c>
      <c r="K40" s="23">
        <f>'28開成町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'28開成町 (2)'!$AB$23</f>
        <v>0</v>
      </c>
      <c r="G41" s="26">
        <f>'28開成町 (2)'!$AC$23</f>
        <v>0</v>
      </c>
      <c r="H41" s="45">
        <f>'28開成町 (2)'!$AD$23</f>
        <v>0</v>
      </c>
      <c r="I41" s="27">
        <f>'28開成町 (2)'!$AE$23</f>
        <v>0</v>
      </c>
      <c r="J41" s="28">
        <f>G41+H41+I41</f>
        <v>0</v>
      </c>
      <c r="K41" s="23">
        <f>'28開成町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'28開成町 (2)'!$AB$24</f>
        <v>20</v>
      </c>
      <c r="G42" s="21"/>
      <c r="H42" s="50"/>
      <c r="I42" s="22"/>
      <c r="J42" s="30"/>
      <c r="K42" s="23">
        <f>'28開成町 (2)'!$AF$24</f>
        <v>20</v>
      </c>
      <c r="L42" s="65">
        <f t="shared" si="5"/>
        <v>0</v>
      </c>
      <c r="M42" s="56">
        <f t="shared" si="5"/>
        <v>20</v>
      </c>
      <c r="N42" s="55">
        <f t="shared" si="5"/>
        <v>0</v>
      </c>
      <c r="O42" s="80">
        <f t="shared" si="5"/>
        <v>0</v>
      </c>
      <c r="P42" s="73">
        <f t="shared" si="5"/>
        <v>0</v>
      </c>
      <c r="Q42" s="56">
        <f t="shared" si="5"/>
        <v>0</v>
      </c>
      <c r="R42" s="66">
        <f t="shared" si="5"/>
        <v>20</v>
      </c>
    </row>
    <row r="43" spans="2:23" ht="27.75" customHeight="1">
      <c r="B43" s="643"/>
      <c r="C43" s="647" t="s">
        <v>18</v>
      </c>
      <c r="D43" s="650"/>
      <c r="E43" s="29"/>
      <c r="F43" s="25">
        <f>'28開成町 (2)'!$AB$25</f>
        <v>3</v>
      </c>
      <c r="G43" s="26">
        <f>'28開成町 (2)'!$AC$25</f>
        <v>2</v>
      </c>
      <c r="H43" s="45">
        <f>'28開成町 (2)'!$AD$25</f>
        <v>2</v>
      </c>
      <c r="I43" s="27">
        <f>'28開成町 (2)'!$AE$25</f>
        <v>2</v>
      </c>
      <c r="J43" s="28">
        <f>G43+H43+I43</f>
        <v>6</v>
      </c>
      <c r="K43" s="23">
        <f>'28開成町 (2)'!$AF$25</f>
        <v>9</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'28開成町 (2)'!$AC$26</f>
        <v>0</v>
      </c>
      <c r="H44" s="45">
        <f>'28開成町 (2)'!$AD$26</f>
        <v>0</v>
      </c>
      <c r="I44" s="27">
        <f>'28開成町 (2)'!$AE$26</f>
        <v>0</v>
      </c>
      <c r="J44" s="28">
        <f>G44+H44+I44</f>
        <v>0</v>
      </c>
      <c r="K44" s="23">
        <f>'28開成町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'28開成町 (2)'!$AA$27</f>
        <v>330</v>
      </c>
      <c r="F45" s="31">
        <f>'28開成町 (2)'!$AB$27</f>
        <v>303</v>
      </c>
      <c r="G45" s="32">
        <f>'28開成町 (2)'!$AC$27</f>
        <v>40</v>
      </c>
      <c r="H45" s="51">
        <f>'28開成町 (2)'!$AD$27</f>
        <v>96</v>
      </c>
      <c r="I45" s="33">
        <f>'28開成町 (2)'!$AE$27</f>
        <v>111</v>
      </c>
      <c r="J45" s="31">
        <f>G45+H45+I45</f>
        <v>247</v>
      </c>
      <c r="K45" s="34">
        <f>'28開成町 (2)'!$AF$27</f>
        <v>880</v>
      </c>
      <c r="L45" s="67">
        <f t="shared" si="5"/>
        <v>0</v>
      </c>
      <c r="M45" s="58">
        <f t="shared" si="5"/>
        <v>30</v>
      </c>
      <c r="N45" s="57">
        <f t="shared" si="5"/>
        <v>5</v>
      </c>
      <c r="O45" s="81">
        <f t="shared" si="5"/>
        <v>20</v>
      </c>
      <c r="P45" s="74">
        <f t="shared" si="5"/>
        <v>7</v>
      </c>
      <c r="Q45" s="58">
        <f t="shared" si="5"/>
        <v>32</v>
      </c>
      <c r="R45" s="59">
        <f t="shared" si="5"/>
        <v>62</v>
      </c>
    </row>
    <row r="46" spans="2:23" ht="27.75" customHeight="1" thickBot="1">
      <c r="B46" s="631" t="s">
        <v>7</v>
      </c>
      <c r="C46" s="632"/>
      <c r="D46" s="633"/>
      <c r="E46" s="35">
        <f>E45-E37</f>
        <v>141</v>
      </c>
      <c r="F46" s="37">
        <f t="shared" ref="F46:K46" si="6">F45-F37</f>
        <v>0</v>
      </c>
      <c r="G46" s="36">
        <f t="shared" si="6"/>
        <v>12</v>
      </c>
      <c r="H46" s="52">
        <f t="shared" si="6"/>
        <v>0</v>
      </c>
      <c r="I46" s="37">
        <f t="shared" si="6"/>
        <v>0</v>
      </c>
      <c r="J46" s="38">
        <f t="shared" si="6"/>
        <v>12</v>
      </c>
      <c r="K46" s="39">
        <f t="shared" si="6"/>
        <v>153</v>
      </c>
      <c r="L46" s="68">
        <f t="shared" si="5"/>
        <v>4</v>
      </c>
      <c r="M46" s="69">
        <f t="shared" si="5"/>
        <v>0</v>
      </c>
      <c r="N46" s="54">
        <f t="shared" si="5"/>
        <v>-4</v>
      </c>
      <c r="O46" s="82">
        <f t="shared" si="5"/>
        <v>0</v>
      </c>
      <c r="P46" s="75">
        <f t="shared" si="5"/>
        <v>0</v>
      </c>
      <c r="Q46" s="69">
        <f t="shared" si="5"/>
        <v>-4</v>
      </c>
      <c r="R46" s="70">
        <f t="shared" si="5"/>
        <v>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10</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'2川崎市総括表'!D22</f>
        <v>8198</v>
      </c>
      <c r="F7" s="9">
        <f>'2川崎市総括表'!D19</f>
        <v>23404</v>
      </c>
      <c r="G7" s="281">
        <f>'2川崎市総括表'!D16</f>
        <v>2556</v>
      </c>
      <c r="H7" s="280">
        <f>'2川崎市総括表'!D17</f>
        <v>7590</v>
      </c>
      <c r="I7" s="10">
        <f>'2川崎市総括表'!D18</f>
        <v>7269</v>
      </c>
      <c r="J7" s="11">
        <f>G7+H7+I7</f>
        <v>17415</v>
      </c>
      <c r="K7" s="12">
        <f>'2川崎市総括表'!D23</f>
        <v>49017</v>
      </c>
      <c r="L7" s="8">
        <f>'2川崎市総括表'!$E$22</f>
        <v>6865</v>
      </c>
      <c r="M7" s="9">
        <f>'2川崎市総括表'!$E$19</f>
        <v>23298</v>
      </c>
      <c r="N7" s="281">
        <f>'2川崎市総括表'!$E$16</f>
        <v>2494</v>
      </c>
      <c r="O7" s="280">
        <f>'2川崎市総括表'!$E$17</f>
        <v>7623</v>
      </c>
      <c r="P7" s="10">
        <f>'2川崎市総括表'!$E$18</f>
        <v>7496</v>
      </c>
      <c r="Q7" s="11">
        <f>N7+O7+P7</f>
        <v>17613</v>
      </c>
      <c r="R7" s="12">
        <f>'2川崎市総括表'!$E$23</f>
        <v>47776</v>
      </c>
      <c r="U7" s="41"/>
    </row>
    <row r="8" spans="1:23" ht="27" customHeight="1">
      <c r="B8" s="641" t="s">
        <v>14</v>
      </c>
      <c r="C8" s="645" t="s">
        <v>11</v>
      </c>
      <c r="D8" s="646"/>
      <c r="E8" s="13">
        <f>'2川崎市'!$C$12</f>
        <v>4120</v>
      </c>
      <c r="F8" s="14">
        <f>'2川崎市'!$D$12</f>
        <v>21538</v>
      </c>
      <c r="G8" s="15">
        <f>'2川崎市'!$E$12</f>
        <v>2444</v>
      </c>
      <c r="H8" s="49">
        <f>'2川崎市'!$F$12</f>
        <v>5815</v>
      </c>
      <c r="I8" s="16">
        <f>'2川崎市'!$G$12</f>
        <v>6383</v>
      </c>
      <c r="J8" s="17">
        <f>G8+H8+I8</f>
        <v>14642</v>
      </c>
      <c r="K8" s="18">
        <f>'2川崎市'!$H$12</f>
        <v>40300</v>
      </c>
      <c r="L8" s="13">
        <f>'2川崎市'!$I$12</f>
        <v>4268</v>
      </c>
      <c r="M8" s="14">
        <f>'2川崎市'!$J$12</f>
        <v>21776</v>
      </c>
      <c r="N8" s="15">
        <f>'2川崎市'!$K$12</f>
        <v>2457</v>
      </c>
      <c r="O8" s="49">
        <f>'2川崎市'!$L$12</f>
        <v>5892</v>
      </c>
      <c r="P8" s="16">
        <f>'2川崎市'!$M$12</f>
        <v>6453</v>
      </c>
      <c r="Q8" s="17">
        <f>N8+O8+P8</f>
        <v>14802</v>
      </c>
      <c r="R8" s="18">
        <f>'2川崎市'!$N$12</f>
        <v>40846</v>
      </c>
    </row>
    <row r="9" spans="1:23" ht="27" customHeight="1">
      <c r="B9" s="642"/>
      <c r="C9" s="647" t="s">
        <v>16</v>
      </c>
      <c r="D9" s="648"/>
      <c r="E9" s="19">
        <f>'2川崎市'!$C$13</f>
        <v>4078</v>
      </c>
      <c r="F9" s="20"/>
      <c r="G9" s="21"/>
      <c r="H9" s="50"/>
      <c r="I9" s="22"/>
      <c r="J9" s="20"/>
      <c r="K9" s="23">
        <f>'2川崎市'!$H$13</f>
        <v>4078</v>
      </c>
      <c r="L9" s="19">
        <f>'2川崎市'!$I$13</f>
        <v>2597</v>
      </c>
      <c r="M9" s="20"/>
      <c r="N9" s="21"/>
      <c r="O9" s="50"/>
      <c r="P9" s="22"/>
      <c r="Q9" s="20"/>
      <c r="R9" s="23">
        <f>'2川崎市'!$N$13</f>
        <v>2597</v>
      </c>
    </row>
    <row r="10" spans="1:23" ht="27" customHeight="1">
      <c r="B10" s="643"/>
      <c r="C10" s="647" t="s">
        <v>12</v>
      </c>
      <c r="D10" s="649"/>
      <c r="E10" s="24"/>
      <c r="F10" s="25">
        <f>'2川崎市'!$D$22</f>
        <v>0</v>
      </c>
      <c r="G10" s="26">
        <f>'2川崎市'!$E$22</f>
        <v>278</v>
      </c>
      <c r="H10" s="45">
        <f>'2川崎市'!$F$22</f>
        <v>453</v>
      </c>
      <c r="I10" s="27">
        <f>'2川崎市'!$G$22</f>
        <v>498</v>
      </c>
      <c r="J10" s="28">
        <f>G10+H10+I10</f>
        <v>1229</v>
      </c>
      <c r="K10" s="23">
        <f>'2川崎市'!$H$22</f>
        <v>1229</v>
      </c>
      <c r="L10" s="24"/>
      <c r="M10" s="25">
        <f>'2川崎市'!$J$22</f>
        <v>0</v>
      </c>
      <c r="N10" s="26">
        <f>'2川崎市'!$K$22</f>
        <v>281</v>
      </c>
      <c r="O10" s="45">
        <f>'2川崎市'!$L$22</f>
        <v>456</v>
      </c>
      <c r="P10" s="27">
        <f>'2川崎市'!$M$22</f>
        <v>496</v>
      </c>
      <c r="Q10" s="28">
        <f>N10+O10+P10</f>
        <v>1233</v>
      </c>
      <c r="R10" s="23">
        <f>'2川崎市'!$N$22</f>
        <v>1233</v>
      </c>
    </row>
    <row r="11" spans="1:23" ht="27" customHeight="1">
      <c r="B11" s="643"/>
      <c r="C11" s="647" t="s">
        <v>13</v>
      </c>
      <c r="D11" s="648"/>
      <c r="E11" s="29"/>
      <c r="F11" s="25">
        <f>'2川崎市'!$D$23</f>
        <v>554</v>
      </c>
      <c r="G11" s="26">
        <f>'2川崎市'!$E$23</f>
        <v>129</v>
      </c>
      <c r="H11" s="45">
        <f>'2川崎市'!$F$23</f>
        <v>1085</v>
      </c>
      <c r="I11" s="27">
        <f>'2川崎市'!$G$23</f>
        <v>388</v>
      </c>
      <c r="J11" s="28">
        <f>G11+H11+I11</f>
        <v>1602</v>
      </c>
      <c r="K11" s="23">
        <f>'2川崎市'!$H$23</f>
        <v>2156</v>
      </c>
      <c r="L11" s="29"/>
      <c r="M11" s="25">
        <f>'2川崎市'!$J$23</f>
        <v>397</v>
      </c>
      <c r="N11" s="26">
        <f>'2川崎市'!$K$23</f>
        <v>143</v>
      </c>
      <c r="O11" s="45">
        <f>'2川崎市'!$L$23</f>
        <v>875</v>
      </c>
      <c r="P11" s="27">
        <f>'2川崎市'!$M$23</f>
        <v>580</v>
      </c>
      <c r="Q11" s="28">
        <f>N11+O11+P11</f>
        <v>1598</v>
      </c>
      <c r="R11" s="23">
        <f>'2川崎市'!$N$23</f>
        <v>1995</v>
      </c>
    </row>
    <row r="12" spans="1:23" ht="27" customHeight="1">
      <c r="B12" s="643"/>
      <c r="C12" s="647" t="s">
        <v>17</v>
      </c>
      <c r="D12" s="648"/>
      <c r="E12" s="29"/>
      <c r="F12" s="25">
        <f>'2川崎市'!$D$24</f>
        <v>1873</v>
      </c>
      <c r="G12" s="21"/>
      <c r="H12" s="50"/>
      <c r="I12" s="22"/>
      <c r="J12" s="30"/>
      <c r="K12" s="23">
        <f>'2川崎市'!$H$24</f>
        <v>1873</v>
      </c>
      <c r="L12" s="29"/>
      <c r="M12" s="25">
        <f>'2川崎市'!$J$24</f>
        <v>1781</v>
      </c>
      <c r="N12" s="21"/>
      <c r="O12" s="50"/>
      <c r="P12" s="22"/>
      <c r="Q12" s="30"/>
      <c r="R12" s="23">
        <f>'2川崎市'!$N$24</f>
        <v>1781</v>
      </c>
    </row>
    <row r="13" spans="1:23" ht="27" customHeight="1">
      <c r="B13" s="643"/>
      <c r="C13" s="647" t="s">
        <v>18</v>
      </c>
      <c r="D13" s="650"/>
      <c r="E13" s="29"/>
      <c r="F13" s="25">
        <f>'2川崎市'!$D$25</f>
        <v>0</v>
      </c>
      <c r="G13" s="26">
        <f>'2川崎市'!$E$25</f>
        <v>0</v>
      </c>
      <c r="H13" s="45">
        <f>'2川崎市'!$F$25</f>
        <v>237</v>
      </c>
      <c r="I13" s="27">
        <f>'2川崎市'!$G$25</f>
        <v>0</v>
      </c>
      <c r="J13" s="28">
        <f>G13+H13+I13</f>
        <v>237</v>
      </c>
      <c r="K13" s="23">
        <f>'2川崎市'!$H$25</f>
        <v>237</v>
      </c>
      <c r="L13" s="29"/>
      <c r="M13" s="25">
        <f>'2川崎市'!$J$25</f>
        <v>0</v>
      </c>
      <c r="N13" s="26">
        <f>'2川崎市'!$K$25</f>
        <v>0</v>
      </c>
      <c r="O13" s="45">
        <f>'2川崎市'!$L$25</f>
        <v>400</v>
      </c>
      <c r="P13" s="27">
        <f>'2川崎市'!$M$25</f>
        <v>0</v>
      </c>
      <c r="Q13" s="28">
        <f>N13+O13+P13</f>
        <v>400</v>
      </c>
      <c r="R13" s="23">
        <f>'2川崎市'!$N$25</f>
        <v>400</v>
      </c>
    </row>
    <row r="14" spans="1:23" ht="27" customHeight="1">
      <c r="B14" s="643"/>
      <c r="C14" s="647" t="s">
        <v>19</v>
      </c>
      <c r="D14" s="648"/>
      <c r="E14" s="29"/>
      <c r="F14" s="20"/>
      <c r="G14" s="26">
        <f>'2川崎市'!$E$26</f>
        <v>0</v>
      </c>
      <c r="H14" s="45">
        <f>'2川崎市'!$F$26</f>
        <v>0</v>
      </c>
      <c r="I14" s="27">
        <f>'2川崎市'!$G$26</f>
        <v>0</v>
      </c>
      <c r="J14" s="28">
        <f>G14+H14+I14</f>
        <v>0</v>
      </c>
      <c r="K14" s="23">
        <f>'2川崎市'!$H$26</f>
        <v>0</v>
      </c>
      <c r="L14" s="29"/>
      <c r="M14" s="20"/>
      <c r="N14" s="26">
        <f>'2川崎市'!$K$26</f>
        <v>0</v>
      </c>
      <c r="O14" s="45">
        <f>'2川崎市'!$L$26</f>
        <v>0</v>
      </c>
      <c r="P14" s="27">
        <f>'2川崎市'!$M$26</f>
        <v>0</v>
      </c>
      <c r="Q14" s="28">
        <f>N14+O14+P14</f>
        <v>0</v>
      </c>
      <c r="R14" s="23">
        <f>'2川崎市'!$N$26</f>
        <v>0</v>
      </c>
    </row>
    <row r="15" spans="1:23" ht="27" customHeight="1" thickBot="1">
      <c r="B15" s="644"/>
      <c r="C15" s="630" t="s">
        <v>6</v>
      </c>
      <c r="D15" s="630"/>
      <c r="E15" s="19">
        <f>'2川崎市'!$C$27</f>
        <v>8198</v>
      </c>
      <c r="F15" s="31">
        <f>'2川崎市'!$D$27</f>
        <v>23965</v>
      </c>
      <c r="G15" s="32">
        <f>'2川崎市'!$E$27</f>
        <v>2851</v>
      </c>
      <c r="H15" s="51">
        <f>'2川崎市'!$F$27</f>
        <v>7590</v>
      </c>
      <c r="I15" s="33">
        <f>'2川崎市'!$G$27</f>
        <v>7269</v>
      </c>
      <c r="J15" s="31">
        <f>G15+H15+I15</f>
        <v>17710</v>
      </c>
      <c r="K15" s="34">
        <f>'2川崎市'!$H$27</f>
        <v>49873</v>
      </c>
      <c r="L15" s="19">
        <f>'2川崎市'!$I$27</f>
        <v>6865</v>
      </c>
      <c r="M15" s="31">
        <f>'2川崎市'!$J$27</f>
        <v>23954</v>
      </c>
      <c r="N15" s="32">
        <f>'2川崎市'!$K$27</f>
        <v>2881</v>
      </c>
      <c r="O15" s="51">
        <f>'2川崎市'!$L$27</f>
        <v>7623</v>
      </c>
      <c r="P15" s="33">
        <f>'2川崎市'!$M$27</f>
        <v>7529</v>
      </c>
      <c r="Q15" s="31">
        <f>N15+O15+P15</f>
        <v>18033</v>
      </c>
      <c r="R15" s="34">
        <f>'2川崎市'!$N$27</f>
        <v>48852</v>
      </c>
    </row>
    <row r="16" spans="1:23" ht="27" customHeight="1" thickBot="1">
      <c r="B16" s="631" t="s">
        <v>7</v>
      </c>
      <c r="C16" s="632"/>
      <c r="D16" s="633"/>
      <c r="E16" s="35">
        <f>E15-E7</f>
        <v>0</v>
      </c>
      <c r="F16" s="37">
        <f t="shared" ref="F16:K16" si="0">F15-F7</f>
        <v>561</v>
      </c>
      <c r="G16" s="36">
        <f t="shared" si="0"/>
        <v>295</v>
      </c>
      <c r="H16" s="52">
        <f t="shared" si="0"/>
        <v>0</v>
      </c>
      <c r="I16" s="37">
        <f t="shared" si="0"/>
        <v>0</v>
      </c>
      <c r="J16" s="38">
        <f t="shared" si="0"/>
        <v>295</v>
      </c>
      <c r="K16" s="39">
        <f t="shared" si="0"/>
        <v>856</v>
      </c>
      <c r="L16" s="35">
        <f>L15-L7</f>
        <v>0</v>
      </c>
      <c r="M16" s="37">
        <f>M15-M7</f>
        <v>656</v>
      </c>
      <c r="N16" s="36">
        <f t="shared" ref="N16:R16" si="1">N15-N7</f>
        <v>387</v>
      </c>
      <c r="O16" s="52">
        <f t="shared" si="1"/>
        <v>0</v>
      </c>
      <c r="P16" s="37">
        <f t="shared" si="1"/>
        <v>33</v>
      </c>
      <c r="Q16" s="38">
        <f t="shared" si="1"/>
        <v>420</v>
      </c>
      <c r="R16" s="39">
        <f t="shared" si="1"/>
        <v>1076</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'2川崎市総括表'!$F$22</f>
        <v>5903</v>
      </c>
      <c r="F22" s="9">
        <f>'2川崎市総括表'!$F$19</f>
        <v>23471</v>
      </c>
      <c r="G22" s="281">
        <f>'2川崎市総括表'!$F$16</f>
        <v>2444</v>
      </c>
      <c r="H22" s="280">
        <f>'2川崎市総括表'!$F$17</f>
        <v>7648</v>
      </c>
      <c r="I22" s="10">
        <f>'2川崎市総括表'!$F$18</f>
        <v>7487</v>
      </c>
      <c r="J22" s="11">
        <f>G22+H22+I22</f>
        <v>17579</v>
      </c>
      <c r="K22" s="12">
        <f>'2川崎市総括表'!$F$23</f>
        <v>46953</v>
      </c>
      <c r="L22" s="8">
        <f>'2川崎市総括表'!$G$22</f>
        <v>4968</v>
      </c>
      <c r="M22" s="9">
        <f>'2川崎市総括表'!$G$19</f>
        <v>23338</v>
      </c>
      <c r="N22" s="281">
        <f>'2川崎市総括表'!$G$16</f>
        <v>2407</v>
      </c>
      <c r="O22" s="280">
        <f>'2川崎市総括表'!$G$17</f>
        <v>7599</v>
      </c>
      <c r="P22" s="10">
        <f>'2川崎市総括表'!$G$18</f>
        <v>7457</v>
      </c>
      <c r="Q22" s="11">
        <f>N22+O22+P22</f>
        <v>17463</v>
      </c>
      <c r="R22" s="12">
        <f>'2川崎市総括表'!$G$23</f>
        <v>45769</v>
      </c>
    </row>
    <row r="23" spans="2:23" ht="27.75" customHeight="1">
      <c r="B23" s="641" t="s">
        <v>14</v>
      </c>
      <c r="C23" s="645" t="s">
        <v>11</v>
      </c>
      <c r="D23" s="646"/>
      <c r="E23" s="13">
        <f>'2川崎市'!$O$12</f>
        <v>3719</v>
      </c>
      <c r="F23" s="14">
        <f>'2川崎市'!$P$12</f>
        <v>22117</v>
      </c>
      <c r="G23" s="15">
        <f>'2川崎市'!$Q$12</f>
        <v>2467</v>
      </c>
      <c r="H23" s="49">
        <f>'2川崎市'!$R$12</f>
        <v>5952</v>
      </c>
      <c r="I23" s="16">
        <f>'2川崎市'!$S$12</f>
        <v>6515</v>
      </c>
      <c r="J23" s="17">
        <f>G23+H23+I23</f>
        <v>14934</v>
      </c>
      <c r="K23" s="18">
        <f>'2川崎市'!$T$12</f>
        <v>40770</v>
      </c>
      <c r="L23" s="13">
        <f>'2川崎市'!$U$12</f>
        <v>3341</v>
      </c>
      <c r="M23" s="14">
        <f>'2川崎市'!$V$12</f>
        <v>22274</v>
      </c>
      <c r="N23" s="15">
        <f>'2川崎市'!$W$12</f>
        <v>2472</v>
      </c>
      <c r="O23" s="49">
        <f>'2川崎市'!$X$12</f>
        <v>5999</v>
      </c>
      <c r="P23" s="16">
        <f>'2川崎市'!$Y$12</f>
        <v>6561</v>
      </c>
      <c r="Q23" s="17">
        <f>N23+O23+P23</f>
        <v>15032</v>
      </c>
      <c r="R23" s="18">
        <f>'2川崎市'!$Z$12</f>
        <v>40647</v>
      </c>
    </row>
    <row r="24" spans="2:23" ht="27.75" customHeight="1">
      <c r="B24" s="642"/>
      <c r="C24" s="647" t="s">
        <v>16</v>
      </c>
      <c r="D24" s="648"/>
      <c r="E24" s="19">
        <f>'2川崎市'!$O$13</f>
        <v>2184</v>
      </c>
      <c r="F24" s="20"/>
      <c r="G24" s="21"/>
      <c r="H24" s="50"/>
      <c r="I24" s="22"/>
      <c r="J24" s="20"/>
      <c r="K24" s="23">
        <f>'2川崎市'!$T$13</f>
        <v>2184</v>
      </c>
      <c r="L24" s="19">
        <f>'2川崎市'!$U$13</f>
        <v>1627</v>
      </c>
      <c r="M24" s="20"/>
      <c r="N24" s="21"/>
      <c r="O24" s="50"/>
      <c r="P24" s="22"/>
      <c r="Q24" s="20"/>
      <c r="R24" s="23">
        <f>'2川崎市'!$Z$13</f>
        <v>1627</v>
      </c>
    </row>
    <row r="25" spans="2:23" ht="27.75" customHeight="1">
      <c r="B25" s="643"/>
      <c r="C25" s="647" t="s">
        <v>12</v>
      </c>
      <c r="D25" s="649"/>
      <c r="E25" s="24"/>
      <c r="F25" s="25">
        <f>'2川崎市'!$P$22</f>
        <v>0</v>
      </c>
      <c r="G25" s="26">
        <f>'2川崎市'!$Q$22</f>
        <v>281</v>
      </c>
      <c r="H25" s="45">
        <f>'2川崎市'!$R$22</f>
        <v>444</v>
      </c>
      <c r="I25" s="27">
        <f>'2川崎市'!$S$22</f>
        <v>479</v>
      </c>
      <c r="J25" s="28">
        <f>G25+H25+I25</f>
        <v>1204</v>
      </c>
      <c r="K25" s="23">
        <f>'2川崎市'!$T$22</f>
        <v>1204</v>
      </c>
      <c r="L25" s="24"/>
      <c r="M25" s="25">
        <f>'2川崎市'!$V$22</f>
        <v>0</v>
      </c>
      <c r="N25" s="26">
        <f>'2川崎市'!$W$22</f>
        <v>281</v>
      </c>
      <c r="O25" s="45">
        <f>'2川崎市'!$X$22</f>
        <v>444</v>
      </c>
      <c r="P25" s="27">
        <f>'2川崎市'!$Y$22</f>
        <v>479</v>
      </c>
      <c r="Q25" s="28">
        <f>N25+O25+P25</f>
        <v>1204</v>
      </c>
      <c r="R25" s="23">
        <f>'2川崎市'!$Z$22</f>
        <v>1204</v>
      </c>
    </row>
    <row r="26" spans="2:23" ht="27.75" customHeight="1">
      <c r="B26" s="643"/>
      <c r="C26" s="647" t="s">
        <v>13</v>
      </c>
      <c r="D26" s="648"/>
      <c r="E26" s="29"/>
      <c r="F26" s="25">
        <f>'2川崎市'!$P$23</f>
        <v>419</v>
      </c>
      <c r="G26" s="26">
        <f>'2川崎市'!$Q$23</f>
        <v>152</v>
      </c>
      <c r="H26" s="45">
        <f>'2川崎市'!$R$23</f>
        <v>788</v>
      </c>
      <c r="I26" s="27">
        <f>'2川崎市'!$S$23</f>
        <v>531</v>
      </c>
      <c r="J26" s="28">
        <f>G26+H26+I26</f>
        <v>1471</v>
      </c>
      <c r="K26" s="23">
        <f>'2川崎市'!$T$23</f>
        <v>1890</v>
      </c>
      <c r="L26" s="29"/>
      <c r="M26" s="25">
        <f>'2川崎市'!$V$23</f>
        <v>267</v>
      </c>
      <c r="N26" s="26">
        <f>'2川崎市'!$W$23</f>
        <v>165</v>
      </c>
      <c r="O26" s="45">
        <f>'2川崎市'!$X$23</f>
        <v>798</v>
      </c>
      <c r="P26" s="27">
        <f>'2川崎市'!$Y$23</f>
        <v>440</v>
      </c>
      <c r="Q26" s="28">
        <f>N26+O26+P26</f>
        <v>1403</v>
      </c>
      <c r="R26" s="23">
        <f>'2川崎市'!$Z$23</f>
        <v>1670</v>
      </c>
    </row>
    <row r="27" spans="2:23" ht="27.75" customHeight="1">
      <c r="B27" s="643"/>
      <c r="C27" s="647" t="s">
        <v>17</v>
      </c>
      <c r="D27" s="648"/>
      <c r="E27" s="29"/>
      <c r="F27" s="25">
        <f>'2川崎市'!$P$24</f>
        <v>1735</v>
      </c>
      <c r="G27" s="21"/>
      <c r="H27" s="50"/>
      <c r="I27" s="22"/>
      <c r="J27" s="30"/>
      <c r="K27" s="23">
        <f>'2川崎市'!$T$24</f>
        <v>1735</v>
      </c>
      <c r="L27" s="29"/>
      <c r="M27" s="25">
        <f>'2川崎市'!$V$24</f>
        <v>1658</v>
      </c>
      <c r="N27" s="21"/>
      <c r="O27" s="50"/>
      <c r="P27" s="22"/>
      <c r="Q27" s="30"/>
      <c r="R27" s="23">
        <f>'2川崎市'!$Z$24</f>
        <v>1658</v>
      </c>
    </row>
    <row r="28" spans="2:23" ht="27.75" customHeight="1">
      <c r="B28" s="643"/>
      <c r="C28" s="647" t="s">
        <v>18</v>
      </c>
      <c r="D28" s="650"/>
      <c r="E28" s="29"/>
      <c r="F28" s="25">
        <f>'2川崎市'!$P$25</f>
        <v>0</v>
      </c>
      <c r="G28" s="26">
        <f>'2川崎市'!$Q$25</f>
        <v>0</v>
      </c>
      <c r="H28" s="45">
        <f>'2川崎市'!$R$25</f>
        <v>464</v>
      </c>
      <c r="I28" s="27">
        <f>'2川崎市'!$S$25</f>
        <v>0</v>
      </c>
      <c r="J28" s="28">
        <f>G28+H28+I28</f>
        <v>464</v>
      </c>
      <c r="K28" s="23">
        <f>'2川崎市'!$T$25</f>
        <v>464</v>
      </c>
      <c r="L28" s="29"/>
      <c r="M28" s="25">
        <f>'2川崎市'!$V$25</f>
        <v>0</v>
      </c>
      <c r="N28" s="26">
        <f>'2川崎市'!$W$25</f>
        <v>0</v>
      </c>
      <c r="O28" s="45">
        <f>'2川崎市'!$X$25</f>
        <v>358</v>
      </c>
      <c r="P28" s="27">
        <f>'2川崎市'!$Y$25</f>
        <v>0</v>
      </c>
      <c r="Q28" s="28">
        <f>N28+O28+P28</f>
        <v>358</v>
      </c>
      <c r="R28" s="23">
        <f>'2川崎市'!$Z$25</f>
        <v>358</v>
      </c>
    </row>
    <row r="29" spans="2:23" ht="27.75" customHeight="1">
      <c r="B29" s="643"/>
      <c r="C29" s="647" t="s">
        <v>19</v>
      </c>
      <c r="D29" s="648"/>
      <c r="E29" s="29"/>
      <c r="F29" s="20"/>
      <c r="G29" s="26">
        <f>'2川崎市'!$Q$26</f>
        <v>0</v>
      </c>
      <c r="H29" s="45">
        <f>'2川崎市'!$R$26</f>
        <v>0</v>
      </c>
      <c r="I29" s="27">
        <f>'2川崎市'!$S$26</f>
        <v>0</v>
      </c>
      <c r="J29" s="28">
        <f>G29+H29+I29</f>
        <v>0</v>
      </c>
      <c r="K29" s="23">
        <f>'2川崎市'!$T$26</f>
        <v>0</v>
      </c>
      <c r="L29" s="29"/>
      <c r="M29" s="20"/>
      <c r="N29" s="26">
        <f>'2川崎市'!$W$26</f>
        <v>0</v>
      </c>
      <c r="O29" s="45">
        <f>'2川崎市'!$X$26</f>
        <v>0</v>
      </c>
      <c r="P29" s="27">
        <f>'2川崎市'!$Y$26</f>
        <v>0</v>
      </c>
      <c r="Q29" s="28">
        <f>N29+O29+P29</f>
        <v>0</v>
      </c>
      <c r="R29" s="23">
        <f>'2川崎市'!$Z$26</f>
        <v>0</v>
      </c>
    </row>
    <row r="30" spans="2:23" ht="27.75" customHeight="1" thickBot="1">
      <c r="B30" s="644"/>
      <c r="C30" s="630" t="s">
        <v>6</v>
      </c>
      <c r="D30" s="630"/>
      <c r="E30" s="19">
        <f>'2川崎市'!$O$27</f>
        <v>5903</v>
      </c>
      <c r="F30" s="31">
        <f>'2川崎市'!$P$27</f>
        <v>24271</v>
      </c>
      <c r="G30" s="32">
        <f>'2川崎市'!$Q$27</f>
        <v>2900</v>
      </c>
      <c r="H30" s="51">
        <f>'2川崎市'!$R$27</f>
        <v>7648</v>
      </c>
      <c r="I30" s="33">
        <f>'2川崎市'!$S$27</f>
        <v>7525</v>
      </c>
      <c r="J30" s="31">
        <f>G30+H30+I30</f>
        <v>18073</v>
      </c>
      <c r="K30" s="34">
        <f>'2川崎市'!$T$27</f>
        <v>48247</v>
      </c>
      <c r="L30" s="19">
        <f>'2川崎市'!$U$27</f>
        <v>4968</v>
      </c>
      <c r="M30" s="31">
        <f>'2川崎市'!$V$27</f>
        <v>24199</v>
      </c>
      <c r="N30" s="32">
        <f>'2川崎市'!$W$27</f>
        <v>2918</v>
      </c>
      <c r="O30" s="51">
        <f>'2川崎市'!$X$27</f>
        <v>7599</v>
      </c>
      <c r="P30" s="33">
        <f>'2川崎市'!$Y$27</f>
        <v>7480</v>
      </c>
      <c r="Q30" s="31">
        <f>N30+O30+P30</f>
        <v>17997</v>
      </c>
      <c r="R30" s="34">
        <f>'2川崎市'!$Z$27</f>
        <v>47164</v>
      </c>
    </row>
    <row r="31" spans="2:23" ht="27.75" customHeight="1" thickBot="1">
      <c r="B31" s="631" t="s">
        <v>7</v>
      </c>
      <c r="C31" s="632"/>
      <c r="D31" s="633"/>
      <c r="E31" s="35">
        <f>E30-E22</f>
        <v>0</v>
      </c>
      <c r="F31" s="37">
        <f t="shared" ref="F31:K31" si="2">F30-F22</f>
        <v>800</v>
      </c>
      <c r="G31" s="36">
        <f t="shared" si="2"/>
        <v>456</v>
      </c>
      <c r="H31" s="52">
        <f t="shared" si="2"/>
        <v>0</v>
      </c>
      <c r="I31" s="37">
        <f t="shared" si="2"/>
        <v>38</v>
      </c>
      <c r="J31" s="38">
        <f t="shared" si="2"/>
        <v>494</v>
      </c>
      <c r="K31" s="39">
        <f t="shared" si="2"/>
        <v>1294</v>
      </c>
      <c r="L31" s="35">
        <f>L30-L22</f>
        <v>0</v>
      </c>
      <c r="M31" s="37">
        <f t="shared" ref="M31:R31" si="3">M30-M22</f>
        <v>861</v>
      </c>
      <c r="N31" s="36">
        <f t="shared" si="3"/>
        <v>511</v>
      </c>
      <c r="O31" s="52">
        <f t="shared" si="3"/>
        <v>0</v>
      </c>
      <c r="P31" s="37">
        <f t="shared" si="3"/>
        <v>23</v>
      </c>
      <c r="Q31" s="38">
        <f t="shared" si="3"/>
        <v>534</v>
      </c>
      <c r="R31" s="39">
        <f t="shared" si="3"/>
        <v>1395</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'2川崎市総括表'!$H$22</f>
        <v>4238</v>
      </c>
      <c r="F37" s="9">
        <f>'2川崎市総括表'!$H$19</f>
        <v>23393</v>
      </c>
      <c r="G37" s="281">
        <f>'2川崎市総括表'!$H$16</f>
        <v>2377</v>
      </c>
      <c r="H37" s="280">
        <f>'2川崎市総括表'!$H$17</f>
        <v>7548</v>
      </c>
      <c r="I37" s="10">
        <f>'2川崎市総括表'!$H$18</f>
        <v>7389</v>
      </c>
      <c r="J37" s="11">
        <f>G37+H37+I37</f>
        <v>17314</v>
      </c>
      <c r="K37" s="12">
        <f>'2川崎市総括表'!$H$23</f>
        <v>44945</v>
      </c>
      <c r="L37" s="60">
        <f>E37-E7</f>
        <v>-3960</v>
      </c>
      <c r="M37" s="53">
        <f t="shared" ref="M37:R37" si="4">F37-F7</f>
        <v>-11</v>
      </c>
      <c r="N37" s="71">
        <f t="shared" si="4"/>
        <v>-179</v>
      </c>
      <c r="O37" s="78">
        <f t="shared" si="4"/>
        <v>-42</v>
      </c>
      <c r="P37" s="77">
        <f t="shared" si="4"/>
        <v>120</v>
      </c>
      <c r="Q37" s="53">
        <f t="shared" si="4"/>
        <v>-101</v>
      </c>
      <c r="R37" s="61">
        <f t="shared" si="4"/>
        <v>-4072</v>
      </c>
    </row>
    <row r="38" spans="2:23" ht="27.75" customHeight="1">
      <c r="B38" s="641" t="s">
        <v>14</v>
      </c>
      <c r="C38" s="645" t="s">
        <v>11</v>
      </c>
      <c r="D38" s="646"/>
      <c r="E38" s="13">
        <f>'2川崎市'!$AA$12</f>
        <v>3022</v>
      </c>
      <c r="F38" s="14">
        <f>'2川崎市'!$AB$12</f>
        <v>22450</v>
      </c>
      <c r="G38" s="15">
        <f>'2川崎市'!$AC$12</f>
        <v>2472</v>
      </c>
      <c r="H38" s="49">
        <f>'2川崎市'!$AD$12</f>
        <v>6041</v>
      </c>
      <c r="I38" s="16">
        <f>'2川崎市'!$AE$12</f>
        <v>6602</v>
      </c>
      <c r="J38" s="17">
        <f>G38+H38+I38</f>
        <v>15115</v>
      </c>
      <c r="K38" s="18">
        <f>'2川崎市'!$AF$12</f>
        <v>40587</v>
      </c>
      <c r="L38" s="63">
        <f t="shared" ref="L38:R46" si="5">E38-E8</f>
        <v>-1098</v>
      </c>
      <c r="M38" s="62">
        <f t="shared" si="5"/>
        <v>912</v>
      </c>
      <c r="N38" s="76">
        <f t="shared" si="5"/>
        <v>28</v>
      </c>
      <c r="O38" s="79">
        <f t="shared" si="5"/>
        <v>226</v>
      </c>
      <c r="P38" s="72">
        <f t="shared" si="5"/>
        <v>219</v>
      </c>
      <c r="Q38" s="62">
        <f t="shared" si="5"/>
        <v>473</v>
      </c>
      <c r="R38" s="64">
        <f t="shared" si="5"/>
        <v>287</v>
      </c>
    </row>
    <row r="39" spans="2:23" ht="27.75" customHeight="1">
      <c r="B39" s="642"/>
      <c r="C39" s="647" t="s">
        <v>16</v>
      </c>
      <c r="D39" s="648"/>
      <c r="E39" s="19">
        <f>'2川崎市'!$AA$13</f>
        <v>1216</v>
      </c>
      <c r="F39" s="20"/>
      <c r="G39" s="21"/>
      <c r="H39" s="50"/>
      <c r="I39" s="22"/>
      <c r="J39" s="20"/>
      <c r="K39" s="23">
        <f>'2川崎市'!$AF$13</f>
        <v>1216</v>
      </c>
      <c r="L39" s="65">
        <f t="shared" si="5"/>
        <v>-2862</v>
      </c>
      <c r="M39" s="56">
        <f t="shared" si="5"/>
        <v>0</v>
      </c>
      <c r="N39" s="55">
        <f t="shared" si="5"/>
        <v>0</v>
      </c>
      <c r="O39" s="80">
        <f t="shared" si="5"/>
        <v>0</v>
      </c>
      <c r="P39" s="73">
        <f t="shared" si="5"/>
        <v>0</v>
      </c>
      <c r="Q39" s="56">
        <f t="shared" si="5"/>
        <v>0</v>
      </c>
      <c r="R39" s="66">
        <f t="shared" si="5"/>
        <v>-2862</v>
      </c>
    </row>
    <row r="40" spans="2:23" ht="27.75" customHeight="1">
      <c r="B40" s="643"/>
      <c r="C40" s="647" t="s">
        <v>12</v>
      </c>
      <c r="D40" s="649"/>
      <c r="E40" s="24"/>
      <c r="F40" s="25">
        <f>'2川崎市'!$AB$22</f>
        <v>0</v>
      </c>
      <c r="G40" s="26">
        <f>'2川崎市'!$AC$22</f>
        <v>281</v>
      </c>
      <c r="H40" s="45">
        <f>'2川崎市'!$AD$22</f>
        <v>444</v>
      </c>
      <c r="I40" s="27">
        <f>'2川崎市'!$AE$22</f>
        <v>479</v>
      </c>
      <c r="J40" s="28">
        <f>G40+H40+I40</f>
        <v>1204</v>
      </c>
      <c r="K40" s="23">
        <f>'2川崎市'!$AF$22</f>
        <v>1204</v>
      </c>
      <c r="L40" s="65">
        <f t="shared" si="5"/>
        <v>0</v>
      </c>
      <c r="M40" s="56">
        <f t="shared" si="5"/>
        <v>0</v>
      </c>
      <c r="N40" s="55">
        <f t="shared" si="5"/>
        <v>3</v>
      </c>
      <c r="O40" s="80">
        <f t="shared" si="5"/>
        <v>-9</v>
      </c>
      <c r="P40" s="73">
        <f t="shared" si="5"/>
        <v>-19</v>
      </c>
      <c r="Q40" s="56">
        <f t="shared" si="5"/>
        <v>-25</v>
      </c>
      <c r="R40" s="66">
        <f t="shared" si="5"/>
        <v>-25</v>
      </c>
    </row>
    <row r="41" spans="2:23" ht="27.75" customHeight="1">
      <c r="B41" s="643"/>
      <c r="C41" s="647" t="s">
        <v>13</v>
      </c>
      <c r="D41" s="648"/>
      <c r="E41" s="29"/>
      <c r="F41" s="25">
        <f>'2川崎市'!$AB$23</f>
        <v>294</v>
      </c>
      <c r="G41" s="26">
        <f>'2川崎市'!$AC$23</f>
        <v>184</v>
      </c>
      <c r="H41" s="45">
        <f>'2川崎市'!$AD$23</f>
        <v>669</v>
      </c>
      <c r="I41" s="27">
        <f>'2川崎市'!$AE$23</f>
        <v>364</v>
      </c>
      <c r="J41" s="28">
        <f>G41+H41+I41</f>
        <v>1217</v>
      </c>
      <c r="K41" s="23">
        <f>'2川崎市'!$AF$23</f>
        <v>1511</v>
      </c>
      <c r="L41" s="65">
        <f t="shared" si="5"/>
        <v>0</v>
      </c>
      <c r="M41" s="56">
        <f t="shared" si="5"/>
        <v>-260</v>
      </c>
      <c r="N41" s="55">
        <f t="shared" si="5"/>
        <v>55</v>
      </c>
      <c r="O41" s="80">
        <f t="shared" si="5"/>
        <v>-416</v>
      </c>
      <c r="P41" s="73">
        <f t="shared" si="5"/>
        <v>-24</v>
      </c>
      <c r="Q41" s="56">
        <f t="shared" si="5"/>
        <v>-385</v>
      </c>
      <c r="R41" s="66">
        <f t="shared" si="5"/>
        <v>-645</v>
      </c>
    </row>
    <row r="42" spans="2:23" ht="27.75" customHeight="1">
      <c r="B42" s="643"/>
      <c r="C42" s="647" t="s">
        <v>17</v>
      </c>
      <c r="D42" s="648"/>
      <c r="E42" s="29"/>
      <c r="F42" s="25">
        <f>'2川崎市'!$AB$24</f>
        <v>1623</v>
      </c>
      <c r="G42" s="21"/>
      <c r="H42" s="50"/>
      <c r="I42" s="22"/>
      <c r="J42" s="30"/>
      <c r="K42" s="23">
        <f>'2川崎市'!$AF$24</f>
        <v>1623</v>
      </c>
      <c r="L42" s="65">
        <f t="shared" si="5"/>
        <v>0</v>
      </c>
      <c r="M42" s="56">
        <f t="shared" si="5"/>
        <v>-250</v>
      </c>
      <c r="N42" s="55">
        <f t="shared" si="5"/>
        <v>0</v>
      </c>
      <c r="O42" s="80">
        <f t="shared" si="5"/>
        <v>0</v>
      </c>
      <c r="P42" s="73">
        <f t="shared" si="5"/>
        <v>0</v>
      </c>
      <c r="Q42" s="56">
        <f t="shared" si="5"/>
        <v>0</v>
      </c>
      <c r="R42" s="66">
        <f t="shared" si="5"/>
        <v>-250</v>
      </c>
    </row>
    <row r="43" spans="2:23" ht="27.75" customHeight="1">
      <c r="B43" s="643"/>
      <c r="C43" s="647" t="s">
        <v>18</v>
      </c>
      <c r="D43" s="650"/>
      <c r="E43" s="29"/>
      <c r="F43" s="25">
        <f>'2川崎市'!$AB$25</f>
        <v>0</v>
      </c>
      <c r="G43" s="26">
        <f>'2川崎市'!$AC$25</f>
        <v>0</v>
      </c>
      <c r="H43" s="45">
        <f>'2川崎市'!$AD$25</f>
        <v>394</v>
      </c>
      <c r="I43" s="27">
        <f>'2川崎市'!$AE$25</f>
        <v>0</v>
      </c>
      <c r="J43" s="28">
        <f>G43+H43+I43</f>
        <v>394</v>
      </c>
      <c r="K43" s="23">
        <f>'2川崎市'!$AF$25</f>
        <v>394</v>
      </c>
      <c r="L43" s="65">
        <f t="shared" si="5"/>
        <v>0</v>
      </c>
      <c r="M43" s="56">
        <f t="shared" si="5"/>
        <v>0</v>
      </c>
      <c r="N43" s="55">
        <f t="shared" si="5"/>
        <v>0</v>
      </c>
      <c r="O43" s="80">
        <f t="shared" si="5"/>
        <v>157</v>
      </c>
      <c r="P43" s="73">
        <f t="shared" si="5"/>
        <v>0</v>
      </c>
      <c r="Q43" s="56">
        <f t="shared" si="5"/>
        <v>157</v>
      </c>
      <c r="R43" s="66">
        <f t="shared" si="5"/>
        <v>157</v>
      </c>
    </row>
    <row r="44" spans="2:23" ht="27.75" customHeight="1">
      <c r="B44" s="643"/>
      <c r="C44" s="647" t="s">
        <v>19</v>
      </c>
      <c r="D44" s="648"/>
      <c r="E44" s="29"/>
      <c r="F44" s="20"/>
      <c r="G44" s="26">
        <f>'2川崎市'!$AC$26</f>
        <v>0</v>
      </c>
      <c r="H44" s="45">
        <f>'2川崎市'!$AD$26</f>
        <v>0</v>
      </c>
      <c r="I44" s="27">
        <f>'2川崎市'!$AE$26</f>
        <v>0</v>
      </c>
      <c r="J44" s="28">
        <f>G44+H44+I44</f>
        <v>0</v>
      </c>
      <c r="K44" s="23">
        <f>'2川崎市'!$AF$26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'2川崎市'!$AA$27</f>
        <v>4238</v>
      </c>
      <c r="F45" s="31">
        <f>'2川崎市'!$AB$27</f>
        <v>24367</v>
      </c>
      <c r="G45" s="32">
        <f>'2川崎市'!$AC$27</f>
        <v>2937</v>
      </c>
      <c r="H45" s="51">
        <f>'2川崎市'!$AD$27</f>
        <v>7548</v>
      </c>
      <c r="I45" s="33">
        <f>'2川崎市'!$AE$27</f>
        <v>7445</v>
      </c>
      <c r="J45" s="31">
        <f>G45+H45+I45</f>
        <v>17930</v>
      </c>
      <c r="K45" s="34">
        <f>'2川崎市'!$AF$27</f>
        <v>46535</v>
      </c>
      <c r="L45" s="67">
        <f t="shared" si="5"/>
        <v>-3960</v>
      </c>
      <c r="M45" s="58">
        <f t="shared" si="5"/>
        <v>402</v>
      </c>
      <c r="N45" s="57">
        <f t="shared" si="5"/>
        <v>86</v>
      </c>
      <c r="O45" s="81">
        <f t="shared" si="5"/>
        <v>-42</v>
      </c>
      <c r="P45" s="74">
        <f t="shared" si="5"/>
        <v>176</v>
      </c>
      <c r="Q45" s="58">
        <f t="shared" si="5"/>
        <v>220</v>
      </c>
      <c r="R45" s="59">
        <f t="shared" si="5"/>
        <v>-3338</v>
      </c>
    </row>
    <row r="46" spans="2:23" ht="27.75" customHeight="1" thickBot="1">
      <c r="B46" s="631" t="s">
        <v>7</v>
      </c>
      <c r="C46" s="632"/>
      <c r="D46" s="633"/>
      <c r="E46" s="35">
        <f>E45-E37</f>
        <v>0</v>
      </c>
      <c r="F46" s="37">
        <f t="shared" ref="F46:K46" si="6">F45-F37</f>
        <v>974</v>
      </c>
      <c r="G46" s="36">
        <f t="shared" si="6"/>
        <v>560</v>
      </c>
      <c r="H46" s="52">
        <f t="shared" si="6"/>
        <v>0</v>
      </c>
      <c r="I46" s="37">
        <f t="shared" si="6"/>
        <v>56</v>
      </c>
      <c r="J46" s="38">
        <f t="shared" si="6"/>
        <v>616</v>
      </c>
      <c r="K46" s="39">
        <f t="shared" si="6"/>
        <v>1590</v>
      </c>
      <c r="L46" s="68">
        <f t="shared" si="5"/>
        <v>0</v>
      </c>
      <c r="M46" s="69">
        <f t="shared" si="5"/>
        <v>413</v>
      </c>
      <c r="N46" s="54">
        <f t="shared" si="5"/>
        <v>265</v>
      </c>
      <c r="O46" s="82">
        <f t="shared" si="5"/>
        <v>0</v>
      </c>
      <c r="P46" s="75">
        <f t="shared" si="5"/>
        <v>56</v>
      </c>
      <c r="Q46" s="69">
        <f t="shared" si="5"/>
        <v>321</v>
      </c>
      <c r="R46" s="70">
        <f t="shared" si="5"/>
        <v>734</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371</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'29箱根町総括表'!D22</f>
        <v>14</v>
      </c>
      <c r="F7" s="9">
        <f>'29箱根町総括表'!D19</f>
        <v>74</v>
      </c>
      <c r="G7" s="281">
        <f>'29箱根町総括表'!D16</f>
        <v>5</v>
      </c>
      <c r="H7" s="280">
        <f>'29箱根町総括表'!D17</f>
        <v>24</v>
      </c>
      <c r="I7" s="10">
        <f>'29箱根町総括表'!D18</f>
        <v>16</v>
      </c>
      <c r="J7" s="11">
        <f>G7+H7+I7</f>
        <v>45</v>
      </c>
      <c r="K7" s="12">
        <f>'29箱根町総括表'!D23</f>
        <v>133</v>
      </c>
      <c r="L7" s="8">
        <f>'29箱根町総括表'!$E$22</f>
        <v>13</v>
      </c>
      <c r="M7" s="9">
        <f>'29箱根町総括表'!$E$19</f>
        <v>65</v>
      </c>
      <c r="N7" s="281">
        <f>'29箱根町総括表'!$E$16</f>
        <v>5</v>
      </c>
      <c r="O7" s="280">
        <f>'29箱根町総括表'!$E$17</f>
        <v>19</v>
      </c>
      <c r="P7" s="10">
        <f>'29箱根町総括表'!$E$18</f>
        <v>29</v>
      </c>
      <c r="Q7" s="11">
        <f>N7+O7+P7</f>
        <v>53</v>
      </c>
      <c r="R7" s="12">
        <f>'29箱根町総括表'!$E$23</f>
        <v>131</v>
      </c>
      <c r="U7" s="41"/>
    </row>
    <row r="8" spans="1:23" ht="27" customHeight="1">
      <c r="B8" s="641" t="s">
        <v>14</v>
      </c>
      <c r="C8" s="645" t="s">
        <v>11</v>
      </c>
      <c r="D8" s="646"/>
      <c r="E8" s="13">
        <f>'29箱根町 (2)'!$C$12</f>
        <v>120</v>
      </c>
      <c r="F8" s="14">
        <f>'29箱根町 (2)'!$D$12</f>
        <v>160</v>
      </c>
      <c r="G8" s="15">
        <f>'29箱根町 (2)'!$E$12</f>
        <v>15</v>
      </c>
      <c r="H8" s="49">
        <f>'29箱根町 (2)'!$F$12</f>
        <v>36</v>
      </c>
      <c r="I8" s="16">
        <f>'29箱根町 (2)'!$G$12</f>
        <v>36</v>
      </c>
      <c r="J8" s="17">
        <f>G8+H8+I8</f>
        <v>87</v>
      </c>
      <c r="K8" s="18">
        <f>'29箱根町 (2)'!$H$12</f>
        <v>367</v>
      </c>
      <c r="L8" s="13">
        <f>'29箱根町 (2)'!$I$12</f>
        <v>120</v>
      </c>
      <c r="M8" s="14">
        <f>'29箱根町 (2)'!$J$12</f>
        <v>160</v>
      </c>
      <c r="N8" s="15">
        <f>'29箱根町 (2)'!$K$12</f>
        <v>15</v>
      </c>
      <c r="O8" s="49">
        <f>'29箱根町 (2)'!$L$12</f>
        <v>36</v>
      </c>
      <c r="P8" s="16">
        <f>'29箱根町 (2)'!$M$12</f>
        <v>36</v>
      </c>
      <c r="Q8" s="17">
        <f>N8+O8+P8</f>
        <v>87</v>
      </c>
      <c r="R8" s="18">
        <f>'29箱根町 (2)'!$N$12</f>
        <v>367</v>
      </c>
    </row>
    <row r="9" spans="1:23" ht="27" customHeight="1">
      <c r="B9" s="642"/>
      <c r="C9" s="647" t="s">
        <v>16</v>
      </c>
      <c r="D9" s="648"/>
      <c r="E9" s="19">
        <f>'29箱根町 (2)'!$C$13</f>
        <v>0</v>
      </c>
      <c r="F9" s="20"/>
      <c r="G9" s="21"/>
      <c r="H9" s="50"/>
      <c r="I9" s="22"/>
      <c r="J9" s="20"/>
      <c r="K9" s="23">
        <f>'29箱根町 (2)'!$H$13</f>
        <v>0</v>
      </c>
      <c r="L9" s="19">
        <f>'29箱根町 (2)'!$I$13</f>
        <v>0</v>
      </c>
      <c r="M9" s="20"/>
      <c r="N9" s="21"/>
      <c r="O9" s="50"/>
      <c r="P9" s="22"/>
      <c r="Q9" s="20"/>
      <c r="R9" s="23">
        <f>'29箱根町 (2)'!$N$13</f>
        <v>0</v>
      </c>
    </row>
    <row r="10" spans="1:23" ht="27" customHeight="1">
      <c r="B10" s="643"/>
      <c r="C10" s="647" t="s">
        <v>12</v>
      </c>
      <c r="D10" s="649"/>
      <c r="E10" s="24"/>
      <c r="F10" s="25">
        <f>'29箱根町 (2)'!$D$22</f>
        <v>0</v>
      </c>
      <c r="G10" s="26">
        <f>'29箱根町 (2)'!$E$22</f>
        <v>0</v>
      </c>
      <c r="H10" s="45">
        <f>'29箱根町 (2)'!$F$22</f>
        <v>0</v>
      </c>
      <c r="I10" s="27">
        <f>'29箱根町 (2)'!$G$22</f>
        <v>0</v>
      </c>
      <c r="J10" s="28">
        <f>G10+H10+I10</f>
        <v>0</v>
      </c>
      <c r="K10" s="23">
        <f>'29箱根町 (2)'!$H$22</f>
        <v>0</v>
      </c>
      <c r="L10" s="24"/>
      <c r="M10" s="25">
        <f>'29箱根町 (2)'!$J$22</f>
        <v>0</v>
      </c>
      <c r="N10" s="26">
        <f>'29箱根町 (2)'!$K$22</f>
        <v>0</v>
      </c>
      <c r="O10" s="45">
        <f>'29箱根町 (2)'!$L$22</f>
        <v>0</v>
      </c>
      <c r="P10" s="27">
        <f>'29箱根町 (2)'!$M$22</f>
        <v>0</v>
      </c>
      <c r="Q10" s="28">
        <f>N10+O10+P10</f>
        <v>0</v>
      </c>
      <c r="R10" s="23">
        <f>'29箱根町 (2)'!$N$22</f>
        <v>0</v>
      </c>
    </row>
    <row r="11" spans="1:23" ht="27" customHeight="1">
      <c r="B11" s="643"/>
      <c r="C11" s="647" t="s">
        <v>13</v>
      </c>
      <c r="D11" s="648"/>
      <c r="E11" s="29"/>
      <c r="F11" s="25">
        <f>'29箱根町 (2)'!$D$23</f>
        <v>0</v>
      </c>
      <c r="G11" s="26">
        <f>'29箱根町 (2)'!$E$23</f>
        <v>2</v>
      </c>
      <c r="H11" s="45">
        <f>'29箱根町 (2)'!$F$23</f>
        <v>2</v>
      </c>
      <c r="I11" s="27">
        <f>'29箱根町 (2)'!$G$23</f>
        <v>2</v>
      </c>
      <c r="J11" s="28">
        <f>G11+H11+I11</f>
        <v>6</v>
      </c>
      <c r="K11" s="23">
        <f>'29箱根町 (2)'!$H$23</f>
        <v>6</v>
      </c>
      <c r="L11" s="29"/>
      <c r="M11" s="25">
        <f>'29箱根町 (2)'!$J$23</f>
        <v>0</v>
      </c>
      <c r="N11" s="26">
        <f>'29箱根町 (2)'!$K$23</f>
        <v>2</v>
      </c>
      <c r="O11" s="45">
        <f>'29箱根町 (2)'!$L$23</f>
        <v>2</v>
      </c>
      <c r="P11" s="27">
        <f>'29箱根町 (2)'!$M$23</f>
        <v>2</v>
      </c>
      <c r="Q11" s="28">
        <f>N11+O11+P11</f>
        <v>6</v>
      </c>
      <c r="R11" s="23">
        <f>'29箱根町 (2)'!$N$23</f>
        <v>6</v>
      </c>
    </row>
    <row r="12" spans="1:23" ht="27" customHeight="1">
      <c r="B12" s="643"/>
      <c r="C12" s="647" t="s">
        <v>17</v>
      </c>
      <c r="D12" s="648"/>
      <c r="E12" s="29"/>
      <c r="F12" s="25">
        <f>'29箱根町 (2)'!$D$24</f>
        <v>0</v>
      </c>
      <c r="G12" s="21"/>
      <c r="H12" s="50"/>
      <c r="I12" s="22"/>
      <c r="J12" s="30"/>
      <c r="K12" s="23">
        <f>'29箱根町 (2)'!$H$24</f>
        <v>0</v>
      </c>
      <c r="L12" s="29"/>
      <c r="M12" s="25">
        <f>'29箱根町 (2)'!$J$24</f>
        <v>0</v>
      </c>
      <c r="N12" s="21"/>
      <c r="O12" s="50"/>
      <c r="P12" s="22"/>
      <c r="Q12" s="30"/>
      <c r="R12" s="23">
        <f>'29箱根町 (2)'!$N$24</f>
        <v>0</v>
      </c>
    </row>
    <row r="13" spans="1:23" ht="27" customHeight="1">
      <c r="B13" s="643"/>
      <c r="C13" s="647" t="s">
        <v>18</v>
      </c>
      <c r="D13" s="650"/>
      <c r="E13" s="29"/>
      <c r="F13" s="25">
        <f>'29箱根町 (2)'!$D$25</f>
        <v>0</v>
      </c>
      <c r="G13" s="26">
        <f>'29箱根町 (2)'!$E$25</f>
        <v>0</v>
      </c>
      <c r="H13" s="45">
        <f>'29箱根町 (2)'!$F$25</f>
        <v>0</v>
      </c>
      <c r="I13" s="27">
        <f>'29箱根町 (2)'!$G$25</f>
        <v>0</v>
      </c>
      <c r="J13" s="28">
        <f>G13+H13+I13</f>
        <v>0</v>
      </c>
      <c r="K13" s="23">
        <f>'29箱根町 (2)'!$H$25</f>
        <v>0</v>
      </c>
      <c r="L13" s="29"/>
      <c r="M13" s="25">
        <f>'29箱根町 (2)'!$J$25</f>
        <v>0</v>
      </c>
      <c r="N13" s="26">
        <f>'29箱根町 (2)'!$K$25</f>
        <v>0</v>
      </c>
      <c r="O13" s="45">
        <f>'29箱根町 (2)'!$L$25</f>
        <v>0</v>
      </c>
      <c r="P13" s="27">
        <f>'29箱根町 (2)'!$M$25</f>
        <v>0</v>
      </c>
      <c r="Q13" s="28">
        <f>N13+O13+P13</f>
        <v>0</v>
      </c>
      <c r="R13" s="23">
        <f>'29箱根町 (2)'!$N$25</f>
        <v>0</v>
      </c>
    </row>
    <row r="14" spans="1:23" ht="27" customHeight="1">
      <c r="B14" s="643"/>
      <c r="C14" s="647" t="s">
        <v>19</v>
      </c>
      <c r="D14" s="648"/>
      <c r="E14" s="29"/>
      <c r="F14" s="20"/>
      <c r="G14" s="26">
        <f>'29箱根町 (2)'!$E$26</f>
        <v>0</v>
      </c>
      <c r="H14" s="45">
        <f>'29箱根町 (2)'!$F$26</f>
        <v>0</v>
      </c>
      <c r="I14" s="27">
        <f>'29箱根町 (2)'!$G$26</f>
        <v>0</v>
      </c>
      <c r="J14" s="28">
        <f>G14+H14+I14</f>
        <v>0</v>
      </c>
      <c r="K14" s="23">
        <f>'29箱根町 (2)'!$H$26</f>
        <v>0</v>
      </c>
      <c r="L14" s="29"/>
      <c r="M14" s="20"/>
      <c r="N14" s="26">
        <f>'29箱根町 (2)'!$K$26</f>
        <v>0</v>
      </c>
      <c r="O14" s="45">
        <f>'29箱根町 (2)'!$L$26</f>
        <v>0</v>
      </c>
      <c r="P14" s="27">
        <f>'29箱根町 (2)'!$M$26</f>
        <v>0</v>
      </c>
      <c r="Q14" s="28">
        <f>N14+O14+P14</f>
        <v>0</v>
      </c>
      <c r="R14" s="23">
        <f>'29箱根町 (2)'!$N$26</f>
        <v>0</v>
      </c>
    </row>
    <row r="15" spans="1:23" ht="27" customHeight="1" thickBot="1">
      <c r="B15" s="644"/>
      <c r="C15" s="630" t="s">
        <v>6</v>
      </c>
      <c r="D15" s="630"/>
      <c r="E15" s="19">
        <f>'29箱根町 (2)'!$C$27</f>
        <v>120</v>
      </c>
      <c r="F15" s="31">
        <f>'29箱根町 (2)'!$D$27</f>
        <v>160</v>
      </c>
      <c r="G15" s="32">
        <f>'29箱根町 (2)'!$E$27</f>
        <v>17</v>
      </c>
      <c r="H15" s="51">
        <f>'29箱根町 (2)'!$F$27</f>
        <v>38</v>
      </c>
      <c r="I15" s="33">
        <f>'29箱根町 (2)'!$G$27</f>
        <v>38</v>
      </c>
      <c r="J15" s="31">
        <f>G15+H15+I15</f>
        <v>93</v>
      </c>
      <c r="K15" s="34">
        <f>'29箱根町 (2)'!$H$27</f>
        <v>373</v>
      </c>
      <c r="L15" s="19">
        <f>'29箱根町 (2)'!$I$27</f>
        <v>120</v>
      </c>
      <c r="M15" s="31">
        <f>'29箱根町 (2)'!$J$27</f>
        <v>160</v>
      </c>
      <c r="N15" s="32">
        <f>'29箱根町 (2)'!$K$27</f>
        <v>17</v>
      </c>
      <c r="O15" s="51">
        <f>'29箱根町 (2)'!$L$27</f>
        <v>38</v>
      </c>
      <c r="P15" s="33">
        <f>'29箱根町 (2)'!$M$27</f>
        <v>38</v>
      </c>
      <c r="Q15" s="31">
        <f>N15+O15+P15</f>
        <v>93</v>
      </c>
      <c r="R15" s="34">
        <f>'29箱根町 (2)'!$N$27</f>
        <v>373</v>
      </c>
    </row>
    <row r="16" spans="1:23" ht="27" customHeight="1" thickBot="1">
      <c r="B16" s="631" t="s">
        <v>7</v>
      </c>
      <c r="C16" s="632"/>
      <c r="D16" s="633"/>
      <c r="E16" s="35">
        <f>E15-E7</f>
        <v>106</v>
      </c>
      <c r="F16" s="37">
        <f t="shared" ref="F16:K16" si="0">F15-F7</f>
        <v>86</v>
      </c>
      <c r="G16" s="36">
        <f t="shared" si="0"/>
        <v>12</v>
      </c>
      <c r="H16" s="52">
        <f t="shared" si="0"/>
        <v>14</v>
      </c>
      <c r="I16" s="37">
        <f t="shared" si="0"/>
        <v>22</v>
      </c>
      <c r="J16" s="38">
        <f t="shared" si="0"/>
        <v>48</v>
      </c>
      <c r="K16" s="39">
        <f t="shared" si="0"/>
        <v>240</v>
      </c>
      <c r="L16" s="35">
        <f>L15-L7</f>
        <v>107</v>
      </c>
      <c r="M16" s="37">
        <f>M15-M7</f>
        <v>95</v>
      </c>
      <c r="N16" s="36">
        <f t="shared" ref="N16:R16" si="1">N15-N7</f>
        <v>12</v>
      </c>
      <c r="O16" s="52">
        <f t="shared" si="1"/>
        <v>19</v>
      </c>
      <c r="P16" s="37">
        <f t="shared" si="1"/>
        <v>9</v>
      </c>
      <c r="Q16" s="38">
        <f t="shared" si="1"/>
        <v>40</v>
      </c>
      <c r="R16" s="39">
        <f t="shared" si="1"/>
        <v>242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'29箱根町総括表'!$F$22</f>
        <v>15</v>
      </c>
      <c r="F22" s="9">
        <f>'29箱根町総括表'!$F$19</f>
        <v>76</v>
      </c>
      <c r="G22" s="281">
        <f>'29箱根町総括表'!$F$16</f>
        <v>5</v>
      </c>
      <c r="H22" s="280">
        <f>'29箱根町総括表'!$F$17</f>
        <v>20</v>
      </c>
      <c r="I22" s="10">
        <f>'29箱根町総括表'!$F$18</f>
        <v>23</v>
      </c>
      <c r="J22" s="11">
        <f>G22+H22+I22</f>
        <v>48</v>
      </c>
      <c r="K22" s="12">
        <f>'29箱根町総括表'!$F$23</f>
        <v>139</v>
      </c>
      <c r="L22" s="8">
        <f>'29箱根町総括表'!$G$22</f>
        <v>15</v>
      </c>
      <c r="M22" s="9">
        <f>'29箱根町総括表'!$G$19</f>
        <v>76</v>
      </c>
      <c r="N22" s="281">
        <f>'29箱根町総括表'!$G$16</f>
        <v>5</v>
      </c>
      <c r="O22" s="280">
        <f>'29箱根町総括表'!$G$17</f>
        <v>20</v>
      </c>
      <c r="P22" s="10">
        <f>'29箱根町総括表'!$G$18</f>
        <v>24</v>
      </c>
      <c r="Q22" s="11">
        <f>N22+O22+P22</f>
        <v>49</v>
      </c>
      <c r="R22" s="12">
        <f>'29箱根町総括表'!$G$23</f>
        <v>140</v>
      </c>
    </row>
    <row r="23" spans="2:23" ht="27.75" customHeight="1">
      <c r="B23" s="641" t="s">
        <v>14</v>
      </c>
      <c r="C23" s="645" t="s">
        <v>11</v>
      </c>
      <c r="D23" s="646"/>
      <c r="E23" s="13">
        <f>'29箱根町 (2)'!$O$12</f>
        <v>120</v>
      </c>
      <c r="F23" s="14">
        <f>'29箱根町 (2)'!$P$12</f>
        <v>160</v>
      </c>
      <c r="G23" s="15">
        <f>'29箱根町 (2)'!$Q$12</f>
        <v>15</v>
      </c>
      <c r="H23" s="49">
        <f>'29箱根町 (2)'!$R$12</f>
        <v>36</v>
      </c>
      <c r="I23" s="16">
        <f>'29箱根町 (2)'!$S$12</f>
        <v>36</v>
      </c>
      <c r="J23" s="17">
        <f>G23+H23+I23</f>
        <v>87</v>
      </c>
      <c r="K23" s="18">
        <f>'29箱根町 (2)'!$T$12</f>
        <v>367</v>
      </c>
      <c r="L23" s="13">
        <f>'29箱根町 (2)'!$U$12</f>
        <v>120</v>
      </c>
      <c r="M23" s="14">
        <f>'29箱根町 (2)'!$V$12</f>
        <v>160</v>
      </c>
      <c r="N23" s="15">
        <f>'29箱根町 (2)'!$W$12</f>
        <v>15</v>
      </c>
      <c r="O23" s="49">
        <f>'29箱根町 (2)'!$X$12</f>
        <v>36</v>
      </c>
      <c r="P23" s="16">
        <f>'29箱根町 (2)'!$Y$12</f>
        <v>36</v>
      </c>
      <c r="Q23" s="17">
        <f>N23+O23+P23</f>
        <v>87</v>
      </c>
      <c r="R23" s="18">
        <f>'29箱根町 (2)'!$Z$12</f>
        <v>367</v>
      </c>
    </row>
    <row r="24" spans="2:23" ht="27.75" customHeight="1">
      <c r="B24" s="642"/>
      <c r="C24" s="647" t="s">
        <v>16</v>
      </c>
      <c r="D24" s="648"/>
      <c r="E24" s="19">
        <f>'29箱根町 (2)'!$O$13</f>
        <v>0</v>
      </c>
      <c r="F24" s="20"/>
      <c r="G24" s="21"/>
      <c r="H24" s="50"/>
      <c r="I24" s="22"/>
      <c r="J24" s="20"/>
      <c r="K24" s="23">
        <f>'29箱根町 (2)'!$T$13</f>
        <v>0</v>
      </c>
      <c r="L24" s="19">
        <f>'29箱根町 (2)'!$U$13</f>
        <v>0</v>
      </c>
      <c r="M24" s="20"/>
      <c r="N24" s="21"/>
      <c r="O24" s="50"/>
      <c r="P24" s="22"/>
      <c r="Q24" s="20"/>
      <c r="R24" s="23">
        <f>'29箱根町 (2)'!$Z$13</f>
        <v>0</v>
      </c>
    </row>
    <row r="25" spans="2:23" ht="27.75" customHeight="1">
      <c r="B25" s="643"/>
      <c r="C25" s="647" t="s">
        <v>12</v>
      </c>
      <c r="D25" s="649"/>
      <c r="E25" s="24"/>
      <c r="F25" s="25">
        <f>'29箱根町 (2)'!$P$22</f>
        <v>0</v>
      </c>
      <c r="G25" s="26">
        <f>'29箱根町 (2)'!$Q$22</f>
        <v>0</v>
      </c>
      <c r="H25" s="45">
        <f>'29箱根町 (2)'!$R$22</f>
        <v>0</v>
      </c>
      <c r="I25" s="27">
        <f>'29箱根町 (2)'!$S$22</f>
        <v>0</v>
      </c>
      <c r="J25" s="28">
        <f>G25+H25+I25</f>
        <v>0</v>
      </c>
      <c r="K25" s="23">
        <f>'29箱根町 (2)'!$T$22</f>
        <v>0</v>
      </c>
      <c r="L25" s="24"/>
      <c r="M25" s="25">
        <f>'29箱根町 (2)'!$V$22</f>
        <v>0</v>
      </c>
      <c r="N25" s="26">
        <f>'29箱根町 (2)'!$W$22</f>
        <v>0</v>
      </c>
      <c r="O25" s="45">
        <f>'29箱根町 (2)'!$X$22</f>
        <v>0</v>
      </c>
      <c r="P25" s="27">
        <f>'29箱根町 (2)'!$Y$22</f>
        <v>0</v>
      </c>
      <c r="Q25" s="28">
        <f>N25+O25+P25</f>
        <v>0</v>
      </c>
      <c r="R25" s="23">
        <f>'29箱根町 (2)'!$Z$22</f>
        <v>0</v>
      </c>
    </row>
    <row r="26" spans="2:23" ht="27.75" customHeight="1">
      <c r="B26" s="643"/>
      <c r="C26" s="647" t="s">
        <v>13</v>
      </c>
      <c r="D26" s="648"/>
      <c r="E26" s="29"/>
      <c r="F26" s="25">
        <f>'29箱根町 (2)'!$P$23</f>
        <v>0</v>
      </c>
      <c r="G26" s="26">
        <f>'29箱根町 (2)'!$Q$23</f>
        <v>2</v>
      </c>
      <c r="H26" s="45">
        <f>'29箱根町 (2)'!$R$23</f>
        <v>2</v>
      </c>
      <c r="I26" s="27">
        <f>'29箱根町 (2)'!$S$23</f>
        <v>2</v>
      </c>
      <c r="J26" s="28">
        <f>G26+H26+I26</f>
        <v>6</v>
      </c>
      <c r="K26" s="23">
        <f>'29箱根町 (2)'!$T$23</f>
        <v>6</v>
      </c>
      <c r="L26" s="29"/>
      <c r="M26" s="25">
        <f>'29箱根町 (2)'!$V$23</f>
        <v>0</v>
      </c>
      <c r="N26" s="26">
        <f>'29箱根町 (2)'!$W$23</f>
        <v>2</v>
      </c>
      <c r="O26" s="45">
        <f>'29箱根町 (2)'!$X$23</f>
        <v>2</v>
      </c>
      <c r="P26" s="27">
        <f>'29箱根町 (2)'!$Y$23</f>
        <v>2</v>
      </c>
      <c r="Q26" s="28">
        <f>N26+O26+P26</f>
        <v>6</v>
      </c>
      <c r="R26" s="23">
        <f>'29箱根町 (2)'!$Z$23</f>
        <v>6</v>
      </c>
    </row>
    <row r="27" spans="2:23" ht="27.75" customHeight="1">
      <c r="B27" s="643"/>
      <c r="C27" s="647" t="s">
        <v>17</v>
      </c>
      <c r="D27" s="648"/>
      <c r="E27" s="29"/>
      <c r="F27" s="25">
        <f>'29箱根町 (2)'!$P$24</f>
        <v>0</v>
      </c>
      <c r="G27" s="21"/>
      <c r="H27" s="50"/>
      <c r="I27" s="22"/>
      <c r="J27" s="30"/>
      <c r="K27" s="23">
        <f>'29箱根町 (2)'!$T$24</f>
        <v>0</v>
      </c>
      <c r="L27" s="29"/>
      <c r="M27" s="25">
        <f>'29箱根町 (2)'!$V$24</f>
        <v>0</v>
      </c>
      <c r="N27" s="21"/>
      <c r="O27" s="50"/>
      <c r="P27" s="22"/>
      <c r="Q27" s="30"/>
      <c r="R27" s="23">
        <f>'29箱根町 (2)'!$Z$24</f>
        <v>0</v>
      </c>
    </row>
    <row r="28" spans="2:23" ht="27.75" customHeight="1">
      <c r="B28" s="643"/>
      <c r="C28" s="647" t="s">
        <v>18</v>
      </c>
      <c r="D28" s="650"/>
      <c r="E28" s="29"/>
      <c r="F28" s="25">
        <f>'29箱根町 (2)'!$P$25</f>
        <v>0</v>
      </c>
      <c r="G28" s="26">
        <f>'29箱根町 (2)'!$Q$25</f>
        <v>0</v>
      </c>
      <c r="H28" s="45">
        <f>'29箱根町 (2)'!$R$25</f>
        <v>0</v>
      </c>
      <c r="I28" s="27">
        <f>'29箱根町 (2)'!$S$25</f>
        <v>0</v>
      </c>
      <c r="J28" s="28">
        <f>G28+H28+I28</f>
        <v>0</v>
      </c>
      <c r="K28" s="23">
        <f>'29箱根町 (2)'!$T$25</f>
        <v>0</v>
      </c>
      <c r="L28" s="29"/>
      <c r="M28" s="25">
        <f>'29箱根町 (2)'!$V$25</f>
        <v>0</v>
      </c>
      <c r="N28" s="26">
        <f>'29箱根町 (2)'!$W$25</f>
        <v>0</v>
      </c>
      <c r="O28" s="45">
        <f>'29箱根町 (2)'!$X$25</f>
        <v>0</v>
      </c>
      <c r="P28" s="27">
        <f>'29箱根町 (2)'!$Y$25</f>
        <v>0</v>
      </c>
      <c r="Q28" s="28">
        <f>N28+O28+P28</f>
        <v>0</v>
      </c>
      <c r="R28" s="23">
        <f>'29箱根町 (2)'!$Z$25</f>
        <v>0</v>
      </c>
    </row>
    <row r="29" spans="2:23" ht="27.75" customHeight="1">
      <c r="B29" s="643"/>
      <c r="C29" s="647" t="s">
        <v>19</v>
      </c>
      <c r="D29" s="648"/>
      <c r="E29" s="29"/>
      <c r="F29" s="20"/>
      <c r="G29" s="26">
        <f>'29箱根町 (2)'!$Q$26</f>
        <v>0</v>
      </c>
      <c r="H29" s="45">
        <f>'29箱根町 (2)'!$R$26</f>
        <v>0</v>
      </c>
      <c r="I29" s="27">
        <f>'29箱根町 (2)'!$S$26</f>
        <v>0</v>
      </c>
      <c r="J29" s="28">
        <f>G29+H29+I29</f>
        <v>0</v>
      </c>
      <c r="K29" s="23">
        <f>'29箱根町 (2)'!$T$26</f>
        <v>0</v>
      </c>
      <c r="L29" s="29"/>
      <c r="M29" s="20"/>
      <c r="N29" s="26">
        <f>'29箱根町 (2)'!$W$26</f>
        <v>0</v>
      </c>
      <c r="O29" s="45">
        <f>'29箱根町 (2)'!$X$26</f>
        <v>0</v>
      </c>
      <c r="P29" s="27">
        <f>'29箱根町 (2)'!$Y$26</f>
        <v>0</v>
      </c>
      <c r="Q29" s="28">
        <f>N29+O29+P29</f>
        <v>0</v>
      </c>
      <c r="R29" s="23">
        <f>'29箱根町 (2)'!$Z$26</f>
        <v>0</v>
      </c>
    </row>
    <row r="30" spans="2:23" ht="27.75" customHeight="1" thickBot="1">
      <c r="B30" s="644"/>
      <c r="C30" s="630" t="s">
        <v>6</v>
      </c>
      <c r="D30" s="630"/>
      <c r="E30" s="19">
        <f>'29箱根町 (2)'!$O$27</f>
        <v>120</v>
      </c>
      <c r="F30" s="31">
        <f>'29箱根町 (2)'!$P$27</f>
        <v>160</v>
      </c>
      <c r="G30" s="32">
        <f>'29箱根町 (2)'!$Q$27</f>
        <v>17</v>
      </c>
      <c r="H30" s="51">
        <f>'29箱根町 (2)'!$R$27</f>
        <v>38</v>
      </c>
      <c r="I30" s="33">
        <f>'29箱根町 (2)'!$S$27</f>
        <v>38</v>
      </c>
      <c r="J30" s="31">
        <f>G30+H30+I30</f>
        <v>93</v>
      </c>
      <c r="K30" s="34">
        <f>'29箱根町 (2)'!$T$27</f>
        <v>373</v>
      </c>
      <c r="L30" s="19">
        <f>'29箱根町 (2)'!$U$27</f>
        <v>120</v>
      </c>
      <c r="M30" s="31">
        <f>'29箱根町 (2)'!$V$27</f>
        <v>160</v>
      </c>
      <c r="N30" s="32">
        <f>'29箱根町 (2)'!$W$27</f>
        <v>17</v>
      </c>
      <c r="O30" s="51">
        <f>'29箱根町 (2)'!$X$27</f>
        <v>38</v>
      </c>
      <c r="P30" s="33">
        <f>'29箱根町 (2)'!$Y$27</f>
        <v>38</v>
      </c>
      <c r="Q30" s="31">
        <f>N30+O30+P30</f>
        <v>93</v>
      </c>
      <c r="R30" s="34">
        <f>'29箱根町 (2)'!$Z$27</f>
        <v>373</v>
      </c>
    </row>
    <row r="31" spans="2:23" ht="27.75" customHeight="1" thickBot="1">
      <c r="B31" s="631" t="s">
        <v>7</v>
      </c>
      <c r="C31" s="632"/>
      <c r="D31" s="633"/>
      <c r="E31" s="35">
        <f>E30-E22</f>
        <v>105</v>
      </c>
      <c r="F31" s="37">
        <f t="shared" ref="F31:K31" si="2">F30-F22</f>
        <v>84</v>
      </c>
      <c r="G31" s="36">
        <f t="shared" si="2"/>
        <v>12</v>
      </c>
      <c r="H31" s="52">
        <f t="shared" si="2"/>
        <v>18</v>
      </c>
      <c r="I31" s="37">
        <f t="shared" si="2"/>
        <v>15</v>
      </c>
      <c r="J31" s="38">
        <f t="shared" si="2"/>
        <v>45</v>
      </c>
      <c r="K31" s="39">
        <f t="shared" si="2"/>
        <v>234</v>
      </c>
      <c r="L31" s="35">
        <f>L30-L22</f>
        <v>105</v>
      </c>
      <c r="M31" s="37">
        <f t="shared" ref="M31:R31" si="3">M30-M22</f>
        <v>84</v>
      </c>
      <c r="N31" s="36">
        <f t="shared" si="3"/>
        <v>12</v>
      </c>
      <c r="O31" s="52">
        <f t="shared" si="3"/>
        <v>18</v>
      </c>
      <c r="P31" s="37">
        <f t="shared" si="3"/>
        <v>14</v>
      </c>
      <c r="Q31" s="38">
        <f t="shared" si="3"/>
        <v>44</v>
      </c>
      <c r="R31" s="39">
        <f t="shared" si="3"/>
        <v>233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'29箱根町総括表'!$H$22</f>
        <v>16</v>
      </c>
      <c r="F37" s="9">
        <f>'29箱根町総括表'!$H$19</f>
        <v>86</v>
      </c>
      <c r="G37" s="281">
        <f>'29箱根町総括表'!$H$16</f>
        <v>5</v>
      </c>
      <c r="H37" s="280">
        <f>'29箱根町総括表'!$H$17</f>
        <v>22</v>
      </c>
      <c r="I37" s="10">
        <f>'29箱根町総括表'!$H$18</f>
        <v>24</v>
      </c>
      <c r="J37" s="11">
        <f>G37+H37+I37</f>
        <v>51</v>
      </c>
      <c r="K37" s="12">
        <f>'29箱根町総括表'!$H$23</f>
        <v>153</v>
      </c>
      <c r="L37" s="60">
        <f>E37-E7</f>
        <v>2</v>
      </c>
      <c r="M37" s="53">
        <f t="shared" ref="M37:R37" si="4">F37-F7</f>
        <v>12</v>
      </c>
      <c r="N37" s="71">
        <f t="shared" si="4"/>
        <v>0</v>
      </c>
      <c r="O37" s="78">
        <f t="shared" si="4"/>
        <v>-2</v>
      </c>
      <c r="P37" s="77">
        <f t="shared" si="4"/>
        <v>8</v>
      </c>
      <c r="Q37" s="53">
        <f t="shared" si="4"/>
        <v>6</v>
      </c>
      <c r="R37" s="61">
        <f t="shared" si="4"/>
        <v>20</v>
      </c>
    </row>
    <row r="38" spans="2:23" ht="27.75" customHeight="1">
      <c r="B38" s="641" t="s">
        <v>14</v>
      </c>
      <c r="C38" s="645" t="s">
        <v>11</v>
      </c>
      <c r="D38" s="646"/>
      <c r="E38" s="13">
        <f>'29箱根町 (2)'!$AA$12</f>
        <v>120</v>
      </c>
      <c r="F38" s="14">
        <f>'29箱根町 (2)'!$AB$12</f>
        <v>160</v>
      </c>
      <c r="G38" s="15">
        <f>'29箱根町 (2)'!$AC$12</f>
        <v>15</v>
      </c>
      <c r="H38" s="49">
        <f>'29箱根町 (2)'!$AD$12</f>
        <v>36</v>
      </c>
      <c r="I38" s="16">
        <f>'29箱根町 (2)'!$AE$12</f>
        <v>36</v>
      </c>
      <c r="J38" s="17">
        <f>G38+H38+I38</f>
        <v>87</v>
      </c>
      <c r="K38" s="18">
        <f>'29箱根町 (2)'!$AF$12</f>
        <v>367</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'29箱根町 (2)'!$AA$13</f>
        <v>0</v>
      </c>
      <c r="F39" s="20"/>
      <c r="G39" s="21"/>
      <c r="H39" s="50"/>
      <c r="I39" s="22"/>
      <c r="J39" s="20"/>
      <c r="K39" s="23">
        <f>'29箱根町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'29箱根町 (2)'!$AB$22</f>
        <v>0</v>
      </c>
      <c r="G40" s="26">
        <f>'29箱根町 (2)'!$AC$22</f>
        <v>0</v>
      </c>
      <c r="H40" s="45">
        <f>'29箱根町 (2)'!$AD$22</f>
        <v>0</v>
      </c>
      <c r="I40" s="27">
        <f>'29箱根町 (2)'!$AE$22</f>
        <v>0</v>
      </c>
      <c r="J40" s="28">
        <f>G40+H40+I40</f>
        <v>0</v>
      </c>
      <c r="K40" s="23">
        <f>'29箱根町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'29箱根町 (2)'!$AB$23</f>
        <v>0</v>
      </c>
      <c r="G41" s="26">
        <f>'29箱根町 (2)'!$AC$23</f>
        <v>2</v>
      </c>
      <c r="H41" s="45">
        <f>'29箱根町 (2)'!$AD$23</f>
        <v>2</v>
      </c>
      <c r="I41" s="27">
        <f>'29箱根町 (2)'!$AE$23</f>
        <v>2</v>
      </c>
      <c r="J41" s="28">
        <f>G41+H41+I41</f>
        <v>6</v>
      </c>
      <c r="K41" s="23">
        <f>'29箱根町 (2)'!$AF$23</f>
        <v>6</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'29箱根町 (2)'!$AB$24</f>
        <v>0</v>
      </c>
      <c r="G42" s="21"/>
      <c r="H42" s="50"/>
      <c r="I42" s="22"/>
      <c r="J42" s="30"/>
      <c r="K42" s="23">
        <f>'29箱根町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'29箱根町 (2)'!$AB$25</f>
        <v>0</v>
      </c>
      <c r="G43" s="26">
        <f>'29箱根町 (2)'!$AC$25</f>
        <v>0</v>
      </c>
      <c r="H43" s="45">
        <f>'29箱根町 (2)'!$AD$25</f>
        <v>0</v>
      </c>
      <c r="I43" s="27">
        <f>'29箱根町 (2)'!$AE$25</f>
        <v>0</v>
      </c>
      <c r="J43" s="28">
        <f>G43+H43+I43</f>
        <v>0</v>
      </c>
      <c r="K43" s="23">
        <f>'29箱根町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'29箱根町 (2)'!$AC$26</f>
        <v>0</v>
      </c>
      <c r="H44" s="45">
        <f>'29箱根町 (2)'!$AD$26</f>
        <v>0</v>
      </c>
      <c r="I44" s="27">
        <f>'29箱根町 (2)'!$AE$26</f>
        <v>0</v>
      </c>
      <c r="J44" s="28">
        <f>G44+H44+I44</f>
        <v>0</v>
      </c>
      <c r="K44" s="23">
        <f>'29箱根町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'29箱根町 (2)'!$AA$27</f>
        <v>120</v>
      </c>
      <c r="F45" s="31">
        <f>'29箱根町 (2)'!$AB$27</f>
        <v>160</v>
      </c>
      <c r="G45" s="32">
        <f>'29箱根町 (2)'!$AC$27</f>
        <v>17</v>
      </c>
      <c r="H45" s="51">
        <f>'29箱根町 (2)'!$AD$27</f>
        <v>38</v>
      </c>
      <c r="I45" s="33">
        <f>'29箱根町 (2)'!$AE$27</f>
        <v>38</v>
      </c>
      <c r="J45" s="31">
        <f>G45+H45+I45</f>
        <v>93</v>
      </c>
      <c r="K45" s="34">
        <f>'29箱根町 (2)'!$AF$27</f>
        <v>373</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104</v>
      </c>
      <c r="F46" s="37">
        <f t="shared" ref="F46:K46" si="6">F45-F37</f>
        <v>74</v>
      </c>
      <c r="G46" s="36">
        <f t="shared" si="6"/>
        <v>12</v>
      </c>
      <c r="H46" s="52">
        <f t="shared" si="6"/>
        <v>16</v>
      </c>
      <c r="I46" s="37">
        <f t="shared" si="6"/>
        <v>14</v>
      </c>
      <c r="J46" s="38">
        <f t="shared" si="6"/>
        <v>42</v>
      </c>
      <c r="K46" s="39">
        <f t="shared" si="6"/>
        <v>220</v>
      </c>
      <c r="L46" s="68">
        <f t="shared" si="5"/>
        <v>-2</v>
      </c>
      <c r="M46" s="69">
        <f t="shared" si="5"/>
        <v>-12</v>
      </c>
      <c r="N46" s="54">
        <f t="shared" si="5"/>
        <v>0</v>
      </c>
      <c r="O46" s="82">
        <f t="shared" si="5"/>
        <v>2</v>
      </c>
      <c r="P46" s="75">
        <f t="shared" si="5"/>
        <v>-8</v>
      </c>
      <c r="Q46" s="69">
        <f t="shared" si="5"/>
        <v>-6</v>
      </c>
      <c r="R46" s="70">
        <f t="shared" si="5"/>
        <v>-20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372</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'30真鶴町総括表'!D22</f>
        <v>17</v>
      </c>
      <c r="F7" s="9">
        <f>'30真鶴町総括表'!D19</f>
        <v>38</v>
      </c>
      <c r="G7" s="281">
        <f>'30真鶴町総括表'!D16</f>
        <v>2</v>
      </c>
      <c r="H7" s="280">
        <f>'30真鶴町総括表'!D17</f>
        <v>9</v>
      </c>
      <c r="I7" s="10">
        <f>'30真鶴町総括表'!D18</f>
        <v>10</v>
      </c>
      <c r="J7" s="11">
        <f>G7+H7+I7</f>
        <v>21</v>
      </c>
      <c r="K7" s="12">
        <f>'30真鶴町総括表'!D23</f>
        <v>76</v>
      </c>
      <c r="L7" s="8">
        <f>'30真鶴町総括表'!$E$22</f>
        <v>18</v>
      </c>
      <c r="M7" s="9">
        <f>'30真鶴町総括表'!$E$19</f>
        <v>40</v>
      </c>
      <c r="N7" s="281">
        <f>'30真鶴町総括表'!$E$16</f>
        <v>2</v>
      </c>
      <c r="O7" s="280">
        <f>'30真鶴町総括表'!$E$17</f>
        <v>9</v>
      </c>
      <c r="P7" s="10">
        <f>'30真鶴町総括表'!$E$18</f>
        <v>10</v>
      </c>
      <c r="Q7" s="11">
        <f>N7+O7+P7</f>
        <v>21</v>
      </c>
      <c r="R7" s="12">
        <f>'30真鶴町総括表'!$E$23</f>
        <v>79</v>
      </c>
      <c r="U7" s="41"/>
    </row>
    <row r="8" spans="1:23" ht="27" customHeight="1">
      <c r="B8" s="641" t="s">
        <v>14</v>
      </c>
      <c r="C8" s="645" t="s">
        <v>11</v>
      </c>
      <c r="D8" s="646"/>
      <c r="E8" s="13">
        <f>'30真鶴町 (2)'!$C$12</f>
        <v>0</v>
      </c>
      <c r="F8" s="14">
        <f>'30真鶴町 (2)'!$D$12</f>
        <v>70</v>
      </c>
      <c r="G8" s="15">
        <f>'30真鶴町 (2)'!$E$12</f>
        <v>6</v>
      </c>
      <c r="H8" s="49">
        <f>'30真鶴町 (2)'!$F$12</f>
        <v>19</v>
      </c>
      <c r="I8" s="16">
        <f>'30真鶴町 (2)'!$G$12</f>
        <v>10</v>
      </c>
      <c r="J8" s="17">
        <f>G8+H8+I8</f>
        <v>35</v>
      </c>
      <c r="K8" s="18">
        <f>'30真鶴町 (2)'!$H$12</f>
        <v>105</v>
      </c>
      <c r="L8" s="13">
        <f>'30真鶴町 (2)'!$I$12</f>
        <v>0</v>
      </c>
      <c r="M8" s="14">
        <f>'30真鶴町 (2)'!$J$12</f>
        <v>70</v>
      </c>
      <c r="N8" s="15">
        <f>'30真鶴町 (2)'!$K$12</f>
        <v>6</v>
      </c>
      <c r="O8" s="49">
        <f>'30真鶴町 (2)'!$L$12</f>
        <v>19</v>
      </c>
      <c r="P8" s="16">
        <f>'30真鶴町 (2)'!$M$12</f>
        <v>10</v>
      </c>
      <c r="Q8" s="17">
        <f>N8+O8+P8</f>
        <v>35</v>
      </c>
      <c r="R8" s="18">
        <f>'30真鶴町 (2)'!$N$12</f>
        <v>105</v>
      </c>
    </row>
    <row r="9" spans="1:23" ht="27" customHeight="1">
      <c r="B9" s="642"/>
      <c r="C9" s="647" t="s">
        <v>16</v>
      </c>
      <c r="D9" s="648"/>
      <c r="E9" s="19">
        <f>'30真鶴町 (2)'!$C$13</f>
        <v>0</v>
      </c>
      <c r="F9" s="20"/>
      <c r="G9" s="21"/>
      <c r="H9" s="50"/>
      <c r="I9" s="22"/>
      <c r="J9" s="20"/>
      <c r="K9" s="23">
        <f>'30真鶴町 (2)'!$H$13</f>
        <v>0</v>
      </c>
      <c r="L9" s="19">
        <f>'30真鶴町 (2)'!$I$13</f>
        <v>0</v>
      </c>
      <c r="M9" s="20"/>
      <c r="N9" s="21"/>
      <c r="O9" s="50"/>
      <c r="P9" s="22"/>
      <c r="Q9" s="20"/>
      <c r="R9" s="23">
        <f>'30真鶴町 (2)'!$N$13</f>
        <v>0</v>
      </c>
    </row>
    <row r="10" spans="1:23" ht="27" customHeight="1">
      <c r="B10" s="643"/>
      <c r="C10" s="647" t="s">
        <v>12</v>
      </c>
      <c r="D10" s="649"/>
      <c r="E10" s="24"/>
      <c r="F10" s="25">
        <f>'30真鶴町 (2)'!$D$22</f>
        <v>0</v>
      </c>
      <c r="G10" s="26">
        <f>'30真鶴町 (2)'!$E$22</f>
        <v>0</v>
      </c>
      <c r="H10" s="45">
        <f>'30真鶴町 (2)'!$F$22</f>
        <v>0</v>
      </c>
      <c r="I10" s="27">
        <f>'30真鶴町 (2)'!$G$22</f>
        <v>0</v>
      </c>
      <c r="J10" s="28">
        <f>G10+H10+I10</f>
        <v>0</v>
      </c>
      <c r="K10" s="23">
        <f>'30真鶴町 (2)'!$H$22</f>
        <v>0</v>
      </c>
      <c r="L10" s="24"/>
      <c r="M10" s="25">
        <f>'30真鶴町 (2)'!$J$22</f>
        <v>0</v>
      </c>
      <c r="N10" s="26">
        <f>'30真鶴町 (2)'!$K$22</f>
        <v>0</v>
      </c>
      <c r="O10" s="45">
        <f>'30真鶴町 (2)'!$L$22</f>
        <v>0</v>
      </c>
      <c r="P10" s="27">
        <f>'30真鶴町 (2)'!$M$22</f>
        <v>0</v>
      </c>
      <c r="Q10" s="28">
        <f>N10+O10+P10</f>
        <v>0</v>
      </c>
      <c r="R10" s="23">
        <f>'30真鶴町 (2)'!$N$22</f>
        <v>0</v>
      </c>
    </row>
    <row r="11" spans="1:23" ht="27" customHeight="1">
      <c r="B11" s="643"/>
      <c r="C11" s="647" t="s">
        <v>13</v>
      </c>
      <c r="D11" s="648"/>
      <c r="E11" s="29"/>
      <c r="F11" s="25">
        <f>'30真鶴町 (2)'!$D$23</f>
        <v>0</v>
      </c>
      <c r="G11" s="26">
        <f>'30真鶴町 (2)'!$E$23</f>
        <v>0</v>
      </c>
      <c r="H11" s="45">
        <f>'30真鶴町 (2)'!$F$23</f>
        <v>0</v>
      </c>
      <c r="I11" s="27">
        <f>'30真鶴町 (2)'!$G$23</f>
        <v>0</v>
      </c>
      <c r="J11" s="28">
        <f>G11+H11+I11</f>
        <v>0</v>
      </c>
      <c r="K11" s="23">
        <f>'30真鶴町 (2)'!$H$23</f>
        <v>0</v>
      </c>
      <c r="L11" s="29"/>
      <c r="M11" s="25">
        <f>'30真鶴町 (2)'!$J$23</f>
        <v>0</v>
      </c>
      <c r="N11" s="26">
        <f>'30真鶴町 (2)'!$K$23</f>
        <v>0</v>
      </c>
      <c r="O11" s="45">
        <f>'30真鶴町 (2)'!$L$23</f>
        <v>0</v>
      </c>
      <c r="P11" s="27">
        <f>'30真鶴町 (2)'!$M$23</f>
        <v>0</v>
      </c>
      <c r="Q11" s="28">
        <f>N11+O11+P11</f>
        <v>0</v>
      </c>
      <c r="R11" s="23">
        <f>'30真鶴町 (2)'!$N$23</f>
        <v>0</v>
      </c>
    </row>
    <row r="12" spans="1:23" ht="27" customHeight="1">
      <c r="B12" s="643"/>
      <c r="C12" s="647" t="s">
        <v>17</v>
      </c>
      <c r="D12" s="648"/>
      <c r="E12" s="29"/>
      <c r="F12" s="25">
        <f>'30真鶴町 (2)'!$D$24</f>
        <v>0</v>
      </c>
      <c r="G12" s="21"/>
      <c r="H12" s="50"/>
      <c r="I12" s="22"/>
      <c r="J12" s="30"/>
      <c r="K12" s="23">
        <f>'30真鶴町 (2)'!$H$24</f>
        <v>36</v>
      </c>
      <c r="L12" s="29"/>
      <c r="M12" s="25">
        <f>'30真鶴町 (2)'!$J$24</f>
        <v>0</v>
      </c>
      <c r="N12" s="21"/>
      <c r="O12" s="50"/>
      <c r="P12" s="22"/>
      <c r="Q12" s="30"/>
      <c r="R12" s="23">
        <f>'30真鶴町 (2)'!$N$24</f>
        <v>36</v>
      </c>
    </row>
    <row r="13" spans="1:23" ht="27" customHeight="1">
      <c r="B13" s="643"/>
      <c r="C13" s="647" t="s">
        <v>18</v>
      </c>
      <c r="D13" s="650"/>
      <c r="E13" s="29"/>
      <c r="F13" s="25">
        <f>'30真鶴町 (2)'!$D$25</f>
        <v>0</v>
      </c>
      <c r="G13" s="26">
        <f>'30真鶴町 (2)'!$E$25</f>
        <v>0</v>
      </c>
      <c r="H13" s="45">
        <f>'30真鶴町 (2)'!$F$25</f>
        <v>0</v>
      </c>
      <c r="I13" s="27">
        <f>'30真鶴町 (2)'!$G$25</f>
        <v>0</v>
      </c>
      <c r="J13" s="28">
        <f>G13+H13+I13</f>
        <v>0</v>
      </c>
      <c r="K13" s="23">
        <f>'30真鶴町 (2)'!$H$25</f>
        <v>0</v>
      </c>
      <c r="L13" s="29"/>
      <c r="M13" s="25">
        <f>'30真鶴町 (2)'!$J$25</f>
        <v>0</v>
      </c>
      <c r="N13" s="26">
        <f>'30真鶴町 (2)'!$K$25</f>
        <v>0</v>
      </c>
      <c r="O13" s="45">
        <f>'30真鶴町 (2)'!$L$25</f>
        <v>0</v>
      </c>
      <c r="P13" s="27">
        <f>'30真鶴町 (2)'!$M$25</f>
        <v>0</v>
      </c>
      <c r="Q13" s="28">
        <f>N13+O13+P13</f>
        <v>0</v>
      </c>
      <c r="R13" s="23">
        <f>'30真鶴町 (2)'!$N$25</f>
        <v>0</v>
      </c>
    </row>
    <row r="14" spans="1:23" ht="27" customHeight="1">
      <c r="B14" s="643"/>
      <c r="C14" s="647" t="s">
        <v>19</v>
      </c>
      <c r="D14" s="648"/>
      <c r="E14" s="29"/>
      <c r="F14" s="20"/>
      <c r="G14" s="26">
        <f>'30真鶴町 (2)'!$E$26</f>
        <v>0</v>
      </c>
      <c r="H14" s="45">
        <f>'30真鶴町 (2)'!$F$26</f>
        <v>0</v>
      </c>
      <c r="I14" s="27">
        <f>'30真鶴町 (2)'!$G$26</f>
        <v>0</v>
      </c>
      <c r="J14" s="28">
        <f>G14+H14+I14</f>
        <v>0</v>
      </c>
      <c r="K14" s="23">
        <f>'30真鶴町 (2)'!$H$26</f>
        <v>0</v>
      </c>
      <c r="L14" s="29"/>
      <c r="M14" s="20"/>
      <c r="N14" s="26">
        <f>'30真鶴町 (2)'!$K$26</f>
        <v>0</v>
      </c>
      <c r="O14" s="45">
        <f>'30真鶴町 (2)'!$L$26</f>
        <v>0</v>
      </c>
      <c r="P14" s="27">
        <f>'30真鶴町 (2)'!$M$26</f>
        <v>0</v>
      </c>
      <c r="Q14" s="28">
        <f>N14+O14+P14</f>
        <v>0</v>
      </c>
      <c r="R14" s="23">
        <f>'30真鶴町 (2)'!$N$26</f>
        <v>0</v>
      </c>
    </row>
    <row r="15" spans="1:23" ht="27" customHeight="1" thickBot="1">
      <c r="B15" s="644"/>
      <c r="C15" s="630" t="s">
        <v>6</v>
      </c>
      <c r="D15" s="630"/>
      <c r="E15" s="19">
        <f>'30真鶴町 (2)'!$C$27</f>
        <v>36</v>
      </c>
      <c r="F15" s="31">
        <f>'30真鶴町 (2)'!$D$27</f>
        <v>70</v>
      </c>
      <c r="G15" s="32">
        <f>'30真鶴町 (2)'!$E$27</f>
        <v>6</v>
      </c>
      <c r="H15" s="51">
        <f>'30真鶴町 (2)'!$F$27</f>
        <v>19</v>
      </c>
      <c r="I15" s="33">
        <f>'30真鶴町 (2)'!$G$27</f>
        <v>10</v>
      </c>
      <c r="J15" s="31">
        <f>G15+H15+I15</f>
        <v>35</v>
      </c>
      <c r="K15" s="34">
        <f>'30真鶴町 (2)'!$H$27</f>
        <v>141</v>
      </c>
      <c r="L15" s="19">
        <f>'30真鶴町 (2)'!$I$27</f>
        <v>36</v>
      </c>
      <c r="M15" s="31">
        <f>'30真鶴町 (2)'!$J$27</f>
        <v>70</v>
      </c>
      <c r="N15" s="32">
        <f>'30真鶴町 (2)'!$K$27</f>
        <v>6</v>
      </c>
      <c r="O15" s="51">
        <f>'30真鶴町 (2)'!$L$27</f>
        <v>19</v>
      </c>
      <c r="P15" s="33">
        <f>'30真鶴町 (2)'!$M$27</f>
        <v>10</v>
      </c>
      <c r="Q15" s="31">
        <f>N15+O15+P15</f>
        <v>35</v>
      </c>
      <c r="R15" s="34">
        <f>'30真鶴町 (2)'!$N$27</f>
        <v>141</v>
      </c>
    </row>
    <row r="16" spans="1:23" ht="27" customHeight="1" thickBot="1">
      <c r="B16" s="631" t="s">
        <v>7</v>
      </c>
      <c r="C16" s="632"/>
      <c r="D16" s="633"/>
      <c r="E16" s="35">
        <f>E15-E7</f>
        <v>19</v>
      </c>
      <c r="F16" s="37">
        <f t="shared" ref="F16:K16" si="0">F15-F7</f>
        <v>32</v>
      </c>
      <c r="G16" s="36">
        <f t="shared" si="0"/>
        <v>4</v>
      </c>
      <c r="H16" s="52">
        <f t="shared" si="0"/>
        <v>10</v>
      </c>
      <c r="I16" s="37">
        <f t="shared" si="0"/>
        <v>0</v>
      </c>
      <c r="J16" s="38">
        <f t="shared" si="0"/>
        <v>14</v>
      </c>
      <c r="K16" s="39">
        <f t="shared" si="0"/>
        <v>65</v>
      </c>
      <c r="L16" s="35">
        <f>L15-L7</f>
        <v>18</v>
      </c>
      <c r="M16" s="37">
        <f>M15-M7</f>
        <v>30</v>
      </c>
      <c r="N16" s="36">
        <f t="shared" ref="N16:R16" si="1">N15-N7</f>
        <v>4</v>
      </c>
      <c r="O16" s="52">
        <f t="shared" si="1"/>
        <v>10</v>
      </c>
      <c r="P16" s="37">
        <f t="shared" si="1"/>
        <v>0</v>
      </c>
      <c r="Q16" s="38">
        <f t="shared" si="1"/>
        <v>14</v>
      </c>
      <c r="R16" s="39">
        <f t="shared" si="1"/>
        <v>62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'30真鶴町総括表'!$F$22</f>
        <v>16</v>
      </c>
      <c r="F22" s="9">
        <f>'30真鶴町総括表'!$F$19</f>
        <v>36</v>
      </c>
      <c r="G22" s="281">
        <f>'30真鶴町総括表'!$F$16</f>
        <v>2</v>
      </c>
      <c r="H22" s="280">
        <f>'30真鶴町総括表'!$F$17</f>
        <v>9</v>
      </c>
      <c r="I22" s="10">
        <f>'30真鶴町総括表'!$F$18</f>
        <v>10</v>
      </c>
      <c r="J22" s="11">
        <f>G22+H22+I22</f>
        <v>21</v>
      </c>
      <c r="K22" s="12">
        <f>'30真鶴町総括表'!$F$23</f>
        <v>73</v>
      </c>
      <c r="L22" s="8">
        <f>'30真鶴町総括表'!$G$22</f>
        <v>15</v>
      </c>
      <c r="M22" s="9">
        <f>'30真鶴町総括表'!$G$19</f>
        <v>32</v>
      </c>
      <c r="N22" s="281">
        <f>'30真鶴町総括表'!$G$16</f>
        <v>2</v>
      </c>
      <c r="O22" s="280">
        <f>'30真鶴町総括表'!$G$17</f>
        <v>9</v>
      </c>
      <c r="P22" s="10">
        <f>'30真鶴町総括表'!$G$18</f>
        <v>10</v>
      </c>
      <c r="Q22" s="11">
        <f>N22+O22+P22</f>
        <v>21</v>
      </c>
      <c r="R22" s="12">
        <f>'30真鶴町総括表'!$G$23</f>
        <v>68</v>
      </c>
    </row>
    <row r="23" spans="2:23" ht="27.75" customHeight="1">
      <c r="B23" s="641" t="s">
        <v>14</v>
      </c>
      <c r="C23" s="645" t="s">
        <v>11</v>
      </c>
      <c r="D23" s="646"/>
      <c r="E23" s="13">
        <f>'30真鶴町 (2)'!$O$12</f>
        <v>0</v>
      </c>
      <c r="F23" s="14">
        <f>'30真鶴町 (2)'!$P$12</f>
        <v>70</v>
      </c>
      <c r="G23" s="15">
        <f>'30真鶴町 (2)'!$Q$12</f>
        <v>6</v>
      </c>
      <c r="H23" s="49">
        <f>'30真鶴町 (2)'!$R$12</f>
        <v>19</v>
      </c>
      <c r="I23" s="16">
        <f>'30真鶴町 (2)'!$S$12</f>
        <v>10</v>
      </c>
      <c r="J23" s="17">
        <f>G23+H23+I23</f>
        <v>35</v>
      </c>
      <c r="K23" s="18">
        <f>'30真鶴町 (2)'!$T$12</f>
        <v>105</v>
      </c>
      <c r="L23" s="13">
        <f>'30真鶴町 (2)'!$U$12</f>
        <v>0</v>
      </c>
      <c r="M23" s="14">
        <f>'30真鶴町 (2)'!$V$12</f>
        <v>70</v>
      </c>
      <c r="N23" s="15">
        <f>'30真鶴町 (2)'!$W$12</f>
        <v>6</v>
      </c>
      <c r="O23" s="49">
        <f>'30真鶴町 (2)'!$X$12</f>
        <v>19</v>
      </c>
      <c r="P23" s="16">
        <f>'30真鶴町 (2)'!$Y$12</f>
        <v>10</v>
      </c>
      <c r="Q23" s="17">
        <f>N23+O23+P23</f>
        <v>35</v>
      </c>
      <c r="R23" s="18">
        <f>'30真鶴町 (2)'!$Z$12</f>
        <v>105</v>
      </c>
    </row>
    <row r="24" spans="2:23" ht="27.75" customHeight="1">
      <c r="B24" s="642"/>
      <c r="C24" s="647" t="s">
        <v>16</v>
      </c>
      <c r="D24" s="648"/>
      <c r="E24" s="19">
        <f>'30真鶴町 (2)'!$O$13</f>
        <v>0</v>
      </c>
      <c r="F24" s="20"/>
      <c r="G24" s="21"/>
      <c r="H24" s="50"/>
      <c r="I24" s="22"/>
      <c r="J24" s="20"/>
      <c r="K24" s="23">
        <f>'30真鶴町 (2)'!$T$13</f>
        <v>0</v>
      </c>
      <c r="L24" s="19">
        <f>'30真鶴町 (2)'!$U$13</f>
        <v>0</v>
      </c>
      <c r="M24" s="20"/>
      <c r="N24" s="21"/>
      <c r="O24" s="50"/>
      <c r="P24" s="22"/>
      <c r="Q24" s="20"/>
      <c r="R24" s="23">
        <f>'30真鶴町 (2)'!$Z$13</f>
        <v>0</v>
      </c>
    </row>
    <row r="25" spans="2:23" ht="27.75" customHeight="1">
      <c r="B25" s="643"/>
      <c r="C25" s="647" t="s">
        <v>12</v>
      </c>
      <c r="D25" s="649"/>
      <c r="E25" s="24"/>
      <c r="F25" s="25">
        <f>'30真鶴町 (2)'!$P$22</f>
        <v>0</v>
      </c>
      <c r="G25" s="26">
        <f>'30真鶴町 (2)'!$Q$22</f>
        <v>0</v>
      </c>
      <c r="H25" s="45">
        <f>'30真鶴町 (2)'!$R$22</f>
        <v>0</v>
      </c>
      <c r="I25" s="27">
        <f>'30真鶴町 (2)'!$S$22</f>
        <v>0</v>
      </c>
      <c r="J25" s="28">
        <f>G25+H25+I25</f>
        <v>0</v>
      </c>
      <c r="K25" s="23">
        <f>'30真鶴町 (2)'!$T$22</f>
        <v>0</v>
      </c>
      <c r="L25" s="24"/>
      <c r="M25" s="25">
        <f>'30真鶴町 (2)'!$V$22</f>
        <v>0</v>
      </c>
      <c r="N25" s="26">
        <f>'30真鶴町 (2)'!$W$22</f>
        <v>0</v>
      </c>
      <c r="O25" s="45">
        <f>'30真鶴町 (2)'!$X$22</f>
        <v>0</v>
      </c>
      <c r="P25" s="27">
        <f>'30真鶴町 (2)'!$Y$22</f>
        <v>0</v>
      </c>
      <c r="Q25" s="28">
        <f>N25+O25+P25</f>
        <v>0</v>
      </c>
      <c r="R25" s="23">
        <f>'30真鶴町 (2)'!$Z$22</f>
        <v>0</v>
      </c>
    </row>
    <row r="26" spans="2:23" ht="27.75" customHeight="1">
      <c r="B26" s="643"/>
      <c r="C26" s="647" t="s">
        <v>13</v>
      </c>
      <c r="D26" s="648"/>
      <c r="E26" s="29"/>
      <c r="F26" s="25">
        <f>'30真鶴町 (2)'!$P$23</f>
        <v>0</v>
      </c>
      <c r="G26" s="26">
        <f>'30真鶴町 (2)'!$Q$23</f>
        <v>0</v>
      </c>
      <c r="H26" s="45">
        <f>'30真鶴町 (2)'!$R$23</f>
        <v>0</v>
      </c>
      <c r="I26" s="27">
        <f>'30真鶴町 (2)'!$S$23</f>
        <v>0</v>
      </c>
      <c r="J26" s="28">
        <f>G26+H26+I26</f>
        <v>0</v>
      </c>
      <c r="K26" s="23">
        <f>'30真鶴町 (2)'!$T$23</f>
        <v>0</v>
      </c>
      <c r="L26" s="29"/>
      <c r="M26" s="25">
        <f>'30真鶴町 (2)'!$V$23</f>
        <v>0</v>
      </c>
      <c r="N26" s="26">
        <f>'30真鶴町 (2)'!$W$23</f>
        <v>0</v>
      </c>
      <c r="O26" s="45">
        <f>'30真鶴町 (2)'!$X$23</f>
        <v>0</v>
      </c>
      <c r="P26" s="27">
        <f>'30真鶴町 (2)'!$Y$23</f>
        <v>0</v>
      </c>
      <c r="Q26" s="28">
        <f>N26+O26+P26</f>
        <v>0</v>
      </c>
      <c r="R26" s="23">
        <f>'30真鶴町 (2)'!$Z$23</f>
        <v>0</v>
      </c>
    </row>
    <row r="27" spans="2:23" ht="27.75" customHeight="1">
      <c r="B27" s="643"/>
      <c r="C27" s="647" t="s">
        <v>17</v>
      </c>
      <c r="D27" s="648"/>
      <c r="E27" s="29"/>
      <c r="F27" s="25">
        <f>'30真鶴町 (2)'!$P$24</f>
        <v>0</v>
      </c>
      <c r="G27" s="21"/>
      <c r="H27" s="50"/>
      <c r="I27" s="22"/>
      <c r="J27" s="30"/>
      <c r="K27" s="23">
        <f>'30真鶴町 (2)'!$T$24</f>
        <v>36</v>
      </c>
      <c r="L27" s="29"/>
      <c r="M27" s="25">
        <f>'30真鶴町 (2)'!$V$24</f>
        <v>0</v>
      </c>
      <c r="N27" s="21"/>
      <c r="O27" s="50"/>
      <c r="P27" s="22"/>
      <c r="Q27" s="30"/>
      <c r="R27" s="23">
        <f>'30真鶴町 (2)'!$Z$24</f>
        <v>36</v>
      </c>
    </row>
    <row r="28" spans="2:23" ht="27.75" customHeight="1">
      <c r="B28" s="643"/>
      <c r="C28" s="647" t="s">
        <v>18</v>
      </c>
      <c r="D28" s="650"/>
      <c r="E28" s="29"/>
      <c r="F28" s="25">
        <f>'30真鶴町 (2)'!$P$25</f>
        <v>0</v>
      </c>
      <c r="G28" s="26">
        <f>'30真鶴町 (2)'!$Q$25</f>
        <v>0</v>
      </c>
      <c r="H28" s="45">
        <f>'30真鶴町 (2)'!$R$25</f>
        <v>0</v>
      </c>
      <c r="I28" s="27">
        <f>'30真鶴町 (2)'!$S$25</f>
        <v>0</v>
      </c>
      <c r="J28" s="28">
        <f>G28+H28+I28</f>
        <v>0</v>
      </c>
      <c r="K28" s="23">
        <f>'30真鶴町 (2)'!$T$25</f>
        <v>0</v>
      </c>
      <c r="L28" s="29"/>
      <c r="M28" s="25">
        <f>'30真鶴町 (2)'!$V$25</f>
        <v>0</v>
      </c>
      <c r="N28" s="26">
        <f>'30真鶴町 (2)'!$W$25</f>
        <v>0</v>
      </c>
      <c r="O28" s="45">
        <f>'30真鶴町 (2)'!$X$25</f>
        <v>0</v>
      </c>
      <c r="P28" s="27">
        <f>'30真鶴町 (2)'!$Y$25</f>
        <v>0</v>
      </c>
      <c r="Q28" s="28">
        <f>N28+O28+P28</f>
        <v>0</v>
      </c>
      <c r="R28" s="23">
        <f>'30真鶴町 (2)'!$Z$25</f>
        <v>0</v>
      </c>
    </row>
    <row r="29" spans="2:23" ht="27.75" customHeight="1">
      <c r="B29" s="643"/>
      <c r="C29" s="647" t="s">
        <v>19</v>
      </c>
      <c r="D29" s="648"/>
      <c r="E29" s="29"/>
      <c r="F29" s="20"/>
      <c r="G29" s="26">
        <f>'30真鶴町 (2)'!$Q$26</f>
        <v>0</v>
      </c>
      <c r="H29" s="45">
        <f>'30真鶴町 (2)'!$R$26</f>
        <v>0</v>
      </c>
      <c r="I29" s="27">
        <f>'30真鶴町 (2)'!$S$26</f>
        <v>0</v>
      </c>
      <c r="J29" s="28">
        <f>G29+H29+I29</f>
        <v>0</v>
      </c>
      <c r="K29" s="23">
        <f>'30真鶴町 (2)'!$T$26</f>
        <v>0</v>
      </c>
      <c r="L29" s="29"/>
      <c r="M29" s="20"/>
      <c r="N29" s="26">
        <f>'30真鶴町 (2)'!$W$26</f>
        <v>0</v>
      </c>
      <c r="O29" s="45">
        <f>'30真鶴町 (2)'!$X$26</f>
        <v>0</v>
      </c>
      <c r="P29" s="27">
        <f>'30真鶴町 (2)'!$Y$26</f>
        <v>0</v>
      </c>
      <c r="Q29" s="28">
        <f>N29+O29+P29</f>
        <v>0</v>
      </c>
      <c r="R29" s="23">
        <f>'30真鶴町 (2)'!$Z$26</f>
        <v>0</v>
      </c>
    </row>
    <row r="30" spans="2:23" ht="27.75" customHeight="1" thickBot="1">
      <c r="B30" s="644"/>
      <c r="C30" s="630" t="s">
        <v>6</v>
      </c>
      <c r="D30" s="630"/>
      <c r="E30" s="19">
        <f>'30真鶴町 (2)'!$O$27</f>
        <v>36</v>
      </c>
      <c r="F30" s="31">
        <f>'30真鶴町 (2)'!$P$27</f>
        <v>70</v>
      </c>
      <c r="G30" s="32">
        <f>'30真鶴町 (2)'!$Q$27</f>
        <v>6</v>
      </c>
      <c r="H30" s="51">
        <f>'30真鶴町 (2)'!$R$27</f>
        <v>19</v>
      </c>
      <c r="I30" s="33">
        <f>'30真鶴町 (2)'!$S$27</f>
        <v>10</v>
      </c>
      <c r="J30" s="31">
        <f>G30+H30+I30</f>
        <v>35</v>
      </c>
      <c r="K30" s="34">
        <f>'30真鶴町 (2)'!$T$27</f>
        <v>141</v>
      </c>
      <c r="L30" s="19">
        <f>'30真鶴町 (2)'!$U$27</f>
        <v>36</v>
      </c>
      <c r="M30" s="31">
        <f>'30真鶴町 (2)'!$V$27</f>
        <v>70</v>
      </c>
      <c r="N30" s="32">
        <f>'30真鶴町 (2)'!$W$27</f>
        <v>6</v>
      </c>
      <c r="O30" s="51">
        <f>'30真鶴町 (2)'!$X$27</f>
        <v>19</v>
      </c>
      <c r="P30" s="33">
        <f>'30真鶴町 (2)'!$Y$27</f>
        <v>10</v>
      </c>
      <c r="Q30" s="31">
        <f>N30+O30+P30</f>
        <v>35</v>
      </c>
      <c r="R30" s="34">
        <f>'30真鶴町 (2)'!$Z$27</f>
        <v>141</v>
      </c>
    </row>
    <row r="31" spans="2:23" ht="27.75" customHeight="1" thickBot="1">
      <c r="B31" s="631" t="s">
        <v>7</v>
      </c>
      <c r="C31" s="632"/>
      <c r="D31" s="633"/>
      <c r="E31" s="35">
        <f>E30-E22</f>
        <v>20</v>
      </c>
      <c r="F31" s="37">
        <f t="shared" ref="F31:K31" si="2">F30-F22</f>
        <v>34</v>
      </c>
      <c r="G31" s="36">
        <f t="shared" si="2"/>
        <v>4</v>
      </c>
      <c r="H31" s="52">
        <f t="shared" si="2"/>
        <v>10</v>
      </c>
      <c r="I31" s="37">
        <f t="shared" si="2"/>
        <v>0</v>
      </c>
      <c r="J31" s="38">
        <f t="shared" si="2"/>
        <v>14</v>
      </c>
      <c r="K31" s="39">
        <f t="shared" si="2"/>
        <v>68</v>
      </c>
      <c r="L31" s="35">
        <f>L30-L22</f>
        <v>21</v>
      </c>
      <c r="M31" s="37">
        <f t="shared" ref="M31:R31" si="3">M30-M22</f>
        <v>38</v>
      </c>
      <c r="N31" s="36">
        <f t="shared" si="3"/>
        <v>4</v>
      </c>
      <c r="O31" s="52">
        <f t="shared" si="3"/>
        <v>10</v>
      </c>
      <c r="P31" s="37">
        <f t="shared" si="3"/>
        <v>0</v>
      </c>
      <c r="Q31" s="38">
        <f t="shared" si="3"/>
        <v>14</v>
      </c>
      <c r="R31" s="39">
        <f t="shared" si="3"/>
        <v>73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'30真鶴町総括表'!$H$22</f>
        <v>15</v>
      </c>
      <c r="F37" s="9">
        <f>'30真鶴町総括表'!$H$19</f>
        <v>31</v>
      </c>
      <c r="G37" s="281">
        <f>'30真鶴町総括表'!$H$16</f>
        <v>2</v>
      </c>
      <c r="H37" s="280">
        <f>'30真鶴町総括表'!$H$17</f>
        <v>8</v>
      </c>
      <c r="I37" s="10">
        <f>'30真鶴町総括表'!$H$18</f>
        <v>10</v>
      </c>
      <c r="J37" s="11">
        <f>G37+H37+I37</f>
        <v>20</v>
      </c>
      <c r="K37" s="12">
        <f>'30真鶴町総括表'!$H$23</f>
        <v>66</v>
      </c>
      <c r="L37" s="60">
        <f>E37-E7</f>
        <v>-2</v>
      </c>
      <c r="M37" s="53">
        <f t="shared" ref="M37:R37" si="4">F37-F7</f>
        <v>-7</v>
      </c>
      <c r="N37" s="71">
        <f t="shared" si="4"/>
        <v>0</v>
      </c>
      <c r="O37" s="78">
        <f t="shared" si="4"/>
        <v>-1</v>
      </c>
      <c r="P37" s="77">
        <f t="shared" si="4"/>
        <v>0</v>
      </c>
      <c r="Q37" s="53">
        <f t="shared" si="4"/>
        <v>-1</v>
      </c>
      <c r="R37" s="61">
        <f t="shared" si="4"/>
        <v>-10</v>
      </c>
    </row>
    <row r="38" spans="2:23" ht="27.75" customHeight="1">
      <c r="B38" s="641" t="s">
        <v>14</v>
      </c>
      <c r="C38" s="645" t="s">
        <v>11</v>
      </c>
      <c r="D38" s="646"/>
      <c r="E38" s="13">
        <f>'30真鶴町 (2)'!$AA$12</f>
        <v>0</v>
      </c>
      <c r="F38" s="14">
        <f>'30真鶴町 (2)'!$AB$12</f>
        <v>70</v>
      </c>
      <c r="G38" s="15">
        <f>'30真鶴町 (2)'!$AC$12</f>
        <v>6</v>
      </c>
      <c r="H38" s="49">
        <f>'30真鶴町 (2)'!$AD$12</f>
        <v>19</v>
      </c>
      <c r="I38" s="16">
        <f>'30真鶴町 (2)'!$AE$12</f>
        <v>10</v>
      </c>
      <c r="J38" s="17">
        <f>G38+H38+I38</f>
        <v>35</v>
      </c>
      <c r="K38" s="18">
        <f>'30真鶴町 (2)'!$AF$12</f>
        <v>105</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'30真鶴町 (2)'!$AA$13</f>
        <v>0</v>
      </c>
      <c r="F39" s="20"/>
      <c r="G39" s="21"/>
      <c r="H39" s="50"/>
      <c r="I39" s="22"/>
      <c r="J39" s="20"/>
      <c r="K39" s="23">
        <f>'30真鶴町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'30真鶴町 (2)'!$AB$22</f>
        <v>0</v>
      </c>
      <c r="G40" s="26">
        <f>'30真鶴町 (2)'!$AC$22</f>
        <v>0</v>
      </c>
      <c r="H40" s="45">
        <f>'30真鶴町 (2)'!$AD$22</f>
        <v>0</v>
      </c>
      <c r="I40" s="27">
        <f>'30真鶴町 (2)'!$AE$22</f>
        <v>0</v>
      </c>
      <c r="J40" s="28">
        <f>G40+H40+I40</f>
        <v>0</v>
      </c>
      <c r="K40" s="23">
        <f>'30真鶴町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'30真鶴町 (2)'!$AB$23</f>
        <v>0</v>
      </c>
      <c r="G41" s="26">
        <f>'30真鶴町 (2)'!$AC$23</f>
        <v>0</v>
      </c>
      <c r="H41" s="45">
        <f>'30真鶴町 (2)'!$AD$23</f>
        <v>0</v>
      </c>
      <c r="I41" s="27">
        <f>'30真鶴町 (2)'!$AE$23</f>
        <v>0</v>
      </c>
      <c r="J41" s="28">
        <f>G41+H41+I41</f>
        <v>0</v>
      </c>
      <c r="K41" s="23">
        <f>'30真鶴町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'30真鶴町 (2)'!$AB$24</f>
        <v>0</v>
      </c>
      <c r="G42" s="21"/>
      <c r="H42" s="50"/>
      <c r="I42" s="22"/>
      <c r="J42" s="30"/>
      <c r="K42" s="23">
        <f>'30真鶴町 (2)'!$AF$24</f>
        <v>36</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'30真鶴町 (2)'!$AB$25</f>
        <v>0</v>
      </c>
      <c r="G43" s="26">
        <f>'30真鶴町 (2)'!$AC$25</f>
        <v>0</v>
      </c>
      <c r="H43" s="45">
        <f>'30真鶴町 (2)'!$AD$25</f>
        <v>0</v>
      </c>
      <c r="I43" s="27">
        <f>'30真鶴町 (2)'!$AE$25</f>
        <v>0</v>
      </c>
      <c r="J43" s="28">
        <f>G43+H43+I43</f>
        <v>0</v>
      </c>
      <c r="K43" s="23">
        <f>'30真鶴町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'30真鶴町 (2)'!$AC$26</f>
        <v>0</v>
      </c>
      <c r="H44" s="45">
        <f>'30真鶴町 (2)'!$AD$26</f>
        <v>0</v>
      </c>
      <c r="I44" s="27">
        <f>'30真鶴町 (2)'!$AE$26</f>
        <v>0</v>
      </c>
      <c r="J44" s="28">
        <f>G44+H44+I44</f>
        <v>0</v>
      </c>
      <c r="K44" s="23">
        <f>'30真鶴町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'30真鶴町 (2)'!$AA$27</f>
        <v>36</v>
      </c>
      <c r="F45" s="31">
        <f>'30真鶴町 (2)'!$AB$27</f>
        <v>70</v>
      </c>
      <c r="G45" s="32">
        <f>'30真鶴町 (2)'!$AC$27</f>
        <v>6</v>
      </c>
      <c r="H45" s="51">
        <f>'30真鶴町 (2)'!$AD$27</f>
        <v>19</v>
      </c>
      <c r="I45" s="33">
        <f>'30真鶴町 (2)'!$AE$27</f>
        <v>10</v>
      </c>
      <c r="J45" s="31">
        <f>G45+H45+I45</f>
        <v>35</v>
      </c>
      <c r="K45" s="34">
        <f>'30真鶴町 (2)'!$AF$27</f>
        <v>141</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21</v>
      </c>
      <c r="F46" s="37">
        <f t="shared" ref="F46:K46" si="6">F45-F37</f>
        <v>39</v>
      </c>
      <c r="G46" s="36">
        <f t="shared" si="6"/>
        <v>4</v>
      </c>
      <c r="H46" s="52">
        <f t="shared" si="6"/>
        <v>11</v>
      </c>
      <c r="I46" s="37">
        <f t="shared" si="6"/>
        <v>0</v>
      </c>
      <c r="J46" s="38">
        <f t="shared" si="6"/>
        <v>15</v>
      </c>
      <c r="K46" s="39">
        <f t="shared" si="6"/>
        <v>75</v>
      </c>
      <c r="L46" s="68">
        <f t="shared" si="5"/>
        <v>2</v>
      </c>
      <c r="M46" s="69">
        <f t="shared" si="5"/>
        <v>7</v>
      </c>
      <c r="N46" s="54">
        <f t="shared" si="5"/>
        <v>0</v>
      </c>
      <c r="O46" s="82">
        <f t="shared" si="5"/>
        <v>1</v>
      </c>
      <c r="P46" s="75">
        <f t="shared" si="5"/>
        <v>0</v>
      </c>
      <c r="Q46" s="69">
        <f t="shared" si="5"/>
        <v>1</v>
      </c>
      <c r="R46" s="70">
        <f t="shared" si="5"/>
        <v>10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373</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'31湯河原町総括表'!D22</f>
        <v>55</v>
      </c>
      <c r="F7" s="9">
        <f>'31湯河原町総括表'!D19</f>
        <v>160</v>
      </c>
      <c r="G7" s="281">
        <f>'31湯河原町総括表'!D16</f>
        <v>11</v>
      </c>
      <c r="H7" s="280">
        <f>'31湯河原町総括表'!D17</f>
        <v>20</v>
      </c>
      <c r="I7" s="10">
        <f>'31湯河原町総括表'!D18</f>
        <v>33</v>
      </c>
      <c r="J7" s="11">
        <f>G7+H7+I7</f>
        <v>64</v>
      </c>
      <c r="K7" s="12">
        <f>'31湯河原町総括表'!D23</f>
        <v>279</v>
      </c>
      <c r="L7" s="8">
        <f>'31湯河原町総括表'!$E$22</f>
        <v>51</v>
      </c>
      <c r="M7" s="9">
        <f>'31湯河原町総括表'!$E$19</f>
        <v>147</v>
      </c>
      <c r="N7" s="281">
        <f>'31湯河原町総括表'!$E$16</f>
        <v>11</v>
      </c>
      <c r="O7" s="280">
        <f>'31湯河原町総括表'!$E$17</f>
        <v>27</v>
      </c>
      <c r="P7" s="10">
        <f>'31湯河原町総括表'!$E$18</f>
        <v>27</v>
      </c>
      <c r="Q7" s="11">
        <f>N7+O7+P7</f>
        <v>65</v>
      </c>
      <c r="R7" s="12">
        <f>'31湯河原町総括表'!$E$23</f>
        <v>263</v>
      </c>
      <c r="U7" s="41"/>
    </row>
    <row r="8" spans="1:23" ht="27" customHeight="1">
      <c r="B8" s="641" t="s">
        <v>14</v>
      </c>
      <c r="C8" s="645" t="s">
        <v>11</v>
      </c>
      <c r="D8" s="646"/>
      <c r="E8" s="13">
        <f>'31湯河原町 (2)'!$C$12</f>
        <v>27</v>
      </c>
      <c r="F8" s="14">
        <f>'31湯河原町 (2)'!$D$12</f>
        <v>330</v>
      </c>
      <c r="G8" s="15">
        <f>'31湯河原町 (2)'!$E$12</f>
        <v>21</v>
      </c>
      <c r="H8" s="49">
        <f>'31湯河原町 (2)'!$F$12</f>
        <v>41</v>
      </c>
      <c r="I8" s="16">
        <f>'31湯河原町 (2)'!$G$12</f>
        <v>89</v>
      </c>
      <c r="J8" s="17">
        <f>G8+H8+I8</f>
        <v>151</v>
      </c>
      <c r="K8" s="18">
        <f>'31湯河原町 (2)'!$H$12</f>
        <v>508</v>
      </c>
      <c r="L8" s="13">
        <f>'31湯河原町 (2)'!$I$12</f>
        <v>27</v>
      </c>
      <c r="M8" s="14">
        <f>'31湯河原町 (2)'!$J$12</f>
        <v>315</v>
      </c>
      <c r="N8" s="15">
        <f>'31湯河原町 (2)'!$K$12</f>
        <v>24</v>
      </c>
      <c r="O8" s="49">
        <f>'31湯河原町 (2)'!$L$12</f>
        <v>39</v>
      </c>
      <c r="P8" s="16">
        <f>'31湯河原町 (2)'!$M$12</f>
        <v>75</v>
      </c>
      <c r="Q8" s="17">
        <f>N8+O8+P8</f>
        <v>138</v>
      </c>
      <c r="R8" s="18">
        <f>'31湯河原町 (2)'!$N$12</f>
        <v>480</v>
      </c>
    </row>
    <row r="9" spans="1:23" ht="27" customHeight="1">
      <c r="B9" s="642"/>
      <c r="C9" s="647" t="s">
        <v>16</v>
      </c>
      <c r="D9" s="648"/>
      <c r="E9" s="19">
        <f>'31湯河原町 (2)'!$C$13</f>
        <v>0</v>
      </c>
      <c r="F9" s="20"/>
      <c r="G9" s="21"/>
      <c r="H9" s="50"/>
      <c r="I9" s="22"/>
      <c r="J9" s="20"/>
      <c r="K9" s="23">
        <f>'31湯河原町 (2)'!$H$13</f>
        <v>0</v>
      </c>
      <c r="L9" s="19">
        <f>'31湯河原町 (2)'!$I$13</f>
        <v>0</v>
      </c>
      <c r="M9" s="20"/>
      <c r="N9" s="21"/>
      <c r="O9" s="50"/>
      <c r="P9" s="22"/>
      <c r="Q9" s="20"/>
      <c r="R9" s="23">
        <f>'31湯河原町 (2)'!$N$13</f>
        <v>0</v>
      </c>
    </row>
    <row r="10" spans="1:23" ht="27" customHeight="1">
      <c r="B10" s="643"/>
      <c r="C10" s="647" t="s">
        <v>12</v>
      </c>
      <c r="D10" s="649"/>
      <c r="E10" s="24"/>
      <c r="F10" s="25">
        <f>'31湯河原町 (2)'!$D$22</f>
        <v>0</v>
      </c>
      <c r="G10" s="26">
        <f>'31湯河原町 (2)'!$E$22</f>
        <v>0</v>
      </c>
      <c r="H10" s="45">
        <f>'31湯河原町 (2)'!$F$22</f>
        <v>0</v>
      </c>
      <c r="I10" s="27">
        <f>'31湯河原町 (2)'!$G$22</f>
        <v>0</v>
      </c>
      <c r="J10" s="28">
        <f>G10+H10+I10</f>
        <v>0</v>
      </c>
      <c r="K10" s="23">
        <f>'31湯河原町 (2)'!$H$22</f>
        <v>0</v>
      </c>
      <c r="L10" s="24"/>
      <c r="M10" s="25">
        <f>'31湯河原町 (2)'!$J$22</f>
        <v>0</v>
      </c>
      <c r="N10" s="26">
        <f>'31湯河原町 (2)'!$K$22</f>
        <v>0</v>
      </c>
      <c r="O10" s="45">
        <f>'31湯河原町 (2)'!$L$22</f>
        <v>0</v>
      </c>
      <c r="P10" s="27">
        <f>'31湯河原町 (2)'!$M$22</f>
        <v>0</v>
      </c>
      <c r="Q10" s="28">
        <f>N10+O10+P10</f>
        <v>0</v>
      </c>
      <c r="R10" s="23">
        <f>'31湯河原町 (2)'!$N$22</f>
        <v>0</v>
      </c>
    </row>
    <row r="11" spans="1:23" ht="27" customHeight="1">
      <c r="B11" s="643"/>
      <c r="C11" s="647" t="s">
        <v>13</v>
      </c>
      <c r="D11" s="648"/>
      <c r="E11" s="29"/>
      <c r="F11" s="25">
        <f>'31湯河原町 (2)'!$D$23</f>
        <v>0</v>
      </c>
      <c r="G11" s="26">
        <f>'31湯河原町 (2)'!$E$23</f>
        <v>0</v>
      </c>
      <c r="H11" s="45">
        <f>'31湯河原町 (2)'!$F$23</f>
        <v>0</v>
      </c>
      <c r="I11" s="27">
        <f>'31湯河原町 (2)'!$G$23</f>
        <v>0</v>
      </c>
      <c r="J11" s="28">
        <f>G11+H11+I11</f>
        <v>0</v>
      </c>
      <c r="K11" s="23">
        <f>'31湯河原町 (2)'!$H$23</f>
        <v>0</v>
      </c>
      <c r="L11" s="29"/>
      <c r="M11" s="25">
        <f>'31湯河原町 (2)'!$J$23</f>
        <v>0</v>
      </c>
      <c r="N11" s="26">
        <f>'31湯河原町 (2)'!$K$23</f>
        <v>0</v>
      </c>
      <c r="O11" s="45">
        <f>'31湯河原町 (2)'!$L$23</f>
        <v>0</v>
      </c>
      <c r="P11" s="27">
        <f>'31湯河原町 (2)'!$M$23</f>
        <v>0</v>
      </c>
      <c r="Q11" s="28">
        <f>N11+O11+P11</f>
        <v>0</v>
      </c>
      <c r="R11" s="23">
        <f>'31湯河原町 (2)'!$N$23</f>
        <v>0</v>
      </c>
    </row>
    <row r="12" spans="1:23" ht="27" customHeight="1">
      <c r="B12" s="643"/>
      <c r="C12" s="647" t="s">
        <v>17</v>
      </c>
      <c r="D12" s="648"/>
      <c r="E12" s="29"/>
      <c r="F12" s="25">
        <f>'31湯河原町 (2)'!$D$24</f>
        <v>0</v>
      </c>
      <c r="G12" s="21"/>
      <c r="H12" s="50"/>
      <c r="I12" s="22"/>
      <c r="J12" s="30"/>
      <c r="K12" s="23">
        <f>'31湯河原町 (2)'!$H$24</f>
        <v>50</v>
      </c>
      <c r="L12" s="29"/>
      <c r="M12" s="25">
        <f>'31湯河原町 (2)'!$J$24</f>
        <v>0</v>
      </c>
      <c r="N12" s="21"/>
      <c r="O12" s="50"/>
      <c r="P12" s="22"/>
      <c r="Q12" s="30"/>
      <c r="R12" s="23">
        <f>'31湯河原町 (2)'!$N$24</f>
        <v>50</v>
      </c>
    </row>
    <row r="13" spans="1:23" ht="27" customHeight="1">
      <c r="B13" s="643"/>
      <c r="C13" s="647" t="s">
        <v>18</v>
      </c>
      <c r="D13" s="650"/>
      <c r="E13" s="29"/>
      <c r="F13" s="25">
        <f>'31湯河原町 (2)'!$D$25</f>
        <v>0</v>
      </c>
      <c r="G13" s="26">
        <f>'31湯河原町 (2)'!$E$25</f>
        <v>0</v>
      </c>
      <c r="H13" s="45">
        <f>'31湯河原町 (2)'!$F$25</f>
        <v>0</v>
      </c>
      <c r="I13" s="27">
        <f>'31湯河原町 (2)'!$G$25</f>
        <v>0</v>
      </c>
      <c r="J13" s="28">
        <f>G13+H13+I13</f>
        <v>0</v>
      </c>
      <c r="K13" s="23">
        <f>'31湯河原町 (2)'!$H$25</f>
        <v>0</v>
      </c>
      <c r="L13" s="29"/>
      <c r="M13" s="25">
        <f>'31湯河原町 (2)'!$J$25</f>
        <v>0</v>
      </c>
      <c r="N13" s="26">
        <f>'31湯河原町 (2)'!$K$25</f>
        <v>0</v>
      </c>
      <c r="O13" s="45">
        <f>'31湯河原町 (2)'!$L$25</f>
        <v>0</v>
      </c>
      <c r="P13" s="27">
        <f>'31湯河原町 (2)'!$M$25</f>
        <v>0</v>
      </c>
      <c r="Q13" s="28">
        <f>N13+O13+P13</f>
        <v>0</v>
      </c>
      <c r="R13" s="23">
        <f>'31湯河原町 (2)'!$N$25</f>
        <v>0</v>
      </c>
    </row>
    <row r="14" spans="1:23" ht="27" customHeight="1">
      <c r="B14" s="643"/>
      <c r="C14" s="647" t="s">
        <v>19</v>
      </c>
      <c r="D14" s="648"/>
      <c r="E14" s="29"/>
      <c r="F14" s="20"/>
      <c r="G14" s="26">
        <f>'31湯河原町 (2)'!$E$26</f>
        <v>0</v>
      </c>
      <c r="H14" s="45">
        <f>'31湯河原町 (2)'!$F$26</f>
        <v>0</v>
      </c>
      <c r="I14" s="27">
        <f>'31湯河原町 (2)'!$G$26</f>
        <v>0</v>
      </c>
      <c r="J14" s="28">
        <f>G14+H14+I14</f>
        <v>0</v>
      </c>
      <c r="K14" s="23">
        <f>'31湯河原町 (2)'!$H$26</f>
        <v>0</v>
      </c>
      <c r="L14" s="29"/>
      <c r="M14" s="20"/>
      <c r="N14" s="26">
        <f>'31湯河原町 (2)'!$K$26</f>
        <v>0</v>
      </c>
      <c r="O14" s="45">
        <f>'31湯河原町 (2)'!$L$26</f>
        <v>0</v>
      </c>
      <c r="P14" s="27">
        <f>'31湯河原町 (2)'!$M$26</f>
        <v>0</v>
      </c>
      <c r="Q14" s="28">
        <f>N14+O14+P14</f>
        <v>0</v>
      </c>
      <c r="R14" s="23">
        <f>'31湯河原町 (2)'!$N$26</f>
        <v>0</v>
      </c>
    </row>
    <row r="15" spans="1:23" ht="27" customHeight="1" thickBot="1">
      <c r="B15" s="644"/>
      <c r="C15" s="630" t="s">
        <v>6</v>
      </c>
      <c r="D15" s="630"/>
      <c r="E15" s="19">
        <f>'31湯河原町 (2)'!$C$27</f>
        <v>77</v>
      </c>
      <c r="F15" s="31">
        <f>'31湯河原町 (2)'!$D$27</f>
        <v>330</v>
      </c>
      <c r="G15" s="32">
        <f>'31湯河原町 (2)'!$E$27</f>
        <v>21</v>
      </c>
      <c r="H15" s="51">
        <f>'31湯河原町 (2)'!$F$27</f>
        <v>41</v>
      </c>
      <c r="I15" s="33">
        <f>'31湯河原町 (2)'!$G$27</f>
        <v>89</v>
      </c>
      <c r="J15" s="31">
        <f>G15+H15+I15</f>
        <v>151</v>
      </c>
      <c r="K15" s="34">
        <f>'31湯河原町 (2)'!$H$27</f>
        <v>558</v>
      </c>
      <c r="L15" s="19">
        <f>'31湯河原町 (2)'!$I$27</f>
        <v>77</v>
      </c>
      <c r="M15" s="31">
        <f>'31湯河原町 (2)'!$J$27</f>
        <v>315</v>
      </c>
      <c r="N15" s="32">
        <f>'31湯河原町 (2)'!$K$27</f>
        <v>24</v>
      </c>
      <c r="O15" s="51">
        <f>'31湯河原町 (2)'!$L$27</f>
        <v>39</v>
      </c>
      <c r="P15" s="33">
        <f>'31湯河原町 (2)'!$M$27</f>
        <v>75</v>
      </c>
      <c r="Q15" s="31">
        <f>N15+O15+P15</f>
        <v>138</v>
      </c>
      <c r="R15" s="34">
        <f>'31湯河原町 (2)'!$N$27</f>
        <v>530</v>
      </c>
    </row>
    <row r="16" spans="1:23" ht="27" customHeight="1" thickBot="1">
      <c r="B16" s="631" t="s">
        <v>7</v>
      </c>
      <c r="C16" s="632"/>
      <c r="D16" s="633"/>
      <c r="E16" s="35">
        <f>E15-E7</f>
        <v>22</v>
      </c>
      <c r="F16" s="37">
        <f t="shared" ref="F16:K16" si="0">F15-F7</f>
        <v>170</v>
      </c>
      <c r="G16" s="36">
        <f t="shared" si="0"/>
        <v>10</v>
      </c>
      <c r="H16" s="52">
        <f t="shared" si="0"/>
        <v>21</v>
      </c>
      <c r="I16" s="37">
        <f t="shared" si="0"/>
        <v>56</v>
      </c>
      <c r="J16" s="38">
        <f t="shared" si="0"/>
        <v>87</v>
      </c>
      <c r="K16" s="39">
        <f t="shared" si="0"/>
        <v>279</v>
      </c>
      <c r="L16" s="35">
        <f>L15-L7</f>
        <v>26</v>
      </c>
      <c r="M16" s="37">
        <f>M15-M7</f>
        <v>168</v>
      </c>
      <c r="N16" s="36">
        <f t="shared" ref="N16:R16" si="1">N15-N7</f>
        <v>13</v>
      </c>
      <c r="O16" s="52">
        <f t="shared" si="1"/>
        <v>12</v>
      </c>
      <c r="P16" s="37">
        <f t="shared" si="1"/>
        <v>48</v>
      </c>
      <c r="Q16" s="38">
        <f t="shared" si="1"/>
        <v>73</v>
      </c>
      <c r="R16" s="39">
        <f t="shared" si="1"/>
        <v>267</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'31湯河原町総括表'!$F$22</f>
        <v>48</v>
      </c>
      <c r="F22" s="9">
        <f>'31湯河原町総括表'!$F$19</f>
        <v>134</v>
      </c>
      <c r="G22" s="281">
        <f>'31湯河原町総括表'!$F$16</f>
        <v>11</v>
      </c>
      <c r="H22" s="280">
        <f>'31湯河原町総括表'!$F$17</f>
        <v>20</v>
      </c>
      <c r="I22" s="10">
        <f>'31湯河原町総括表'!$F$18</f>
        <v>40</v>
      </c>
      <c r="J22" s="11">
        <f>G22+H22+I22</f>
        <v>71</v>
      </c>
      <c r="K22" s="12">
        <f>'31湯河原町総括表'!$F$23</f>
        <v>253</v>
      </c>
      <c r="L22" s="8">
        <f>'31湯河原町総括表'!$G$22</f>
        <v>40</v>
      </c>
      <c r="M22" s="9">
        <f>'31湯河原町総括表'!$G$19</f>
        <v>133</v>
      </c>
      <c r="N22" s="281">
        <f>'31湯河原町総括表'!$G$16</f>
        <v>11</v>
      </c>
      <c r="O22" s="280">
        <f>'31湯河原町総括表'!$G$17</f>
        <v>28</v>
      </c>
      <c r="P22" s="10">
        <f>'31湯河原町総括表'!$G$18</f>
        <v>37</v>
      </c>
      <c r="Q22" s="11">
        <f>N22+O22+P22</f>
        <v>76</v>
      </c>
      <c r="R22" s="12">
        <f>'31湯河原町総括表'!$G$23</f>
        <v>249</v>
      </c>
    </row>
    <row r="23" spans="2:23" ht="27.75" customHeight="1">
      <c r="B23" s="641" t="s">
        <v>14</v>
      </c>
      <c r="C23" s="645" t="s">
        <v>11</v>
      </c>
      <c r="D23" s="646"/>
      <c r="E23" s="13">
        <f>'31湯河原町 (2)'!$O$12</f>
        <v>27</v>
      </c>
      <c r="F23" s="14">
        <f>'31湯河原町 (2)'!$P$12</f>
        <v>315</v>
      </c>
      <c r="G23" s="15">
        <f>'31湯河原町 (2)'!$Q$12</f>
        <v>24</v>
      </c>
      <c r="H23" s="49">
        <f>'31湯河原町 (2)'!$R$12</f>
        <v>39</v>
      </c>
      <c r="I23" s="16">
        <f>'31湯河原町 (2)'!$S$12</f>
        <v>75</v>
      </c>
      <c r="J23" s="17">
        <f>G23+H23+I23</f>
        <v>138</v>
      </c>
      <c r="K23" s="18">
        <f>'31湯河原町 (2)'!$T$12</f>
        <v>480</v>
      </c>
      <c r="L23" s="13">
        <f>'31湯河原町 (2)'!$U$12</f>
        <v>27</v>
      </c>
      <c r="M23" s="14">
        <f>'31湯河原町 (2)'!$V$12</f>
        <v>315</v>
      </c>
      <c r="N23" s="15">
        <f>'31湯河原町 (2)'!$W$12</f>
        <v>24</v>
      </c>
      <c r="O23" s="49">
        <f>'31湯河原町 (2)'!$X$12</f>
        <v>39</v>
      </c>
      <c r="P23" s="16">
        <f>'31湯河原町 (2)'!$Y$12</f>
        <v>75</v>
      </c>
      <c r="Q23" s="17">
        <f>N23+O23+P23</f>
        <v>138</v>
      </c>
      <c r="R23" s="18">
        <f>'31湯河原町 (2)'!$Z$12</f>
        <v>480</v>
      </c>
    </row>
    <row r="24" spans="2:23" ht="27.75" customHeight="1">
      <c r="B24" s="642"/>
      <c r="C24" s="647" t="s">
        <v>16</v>
      </c>
      <c r="D24" s="648"/>
      <c r="E24" s="19">
        <f>'31湯河原町 (2)'!$O$13</f>
        <v>0</v>
      </c>
      <c r="F24" s="20"/>
      <c r="G24" s="21"/>
      <c r="H24" s="50"/>
      <c r="I24" s="22"/>
      <c r="J24" s="20"/>
      <c r="K24" s="23">
        <f>'31湯河原町 (2)'!$T$13</f>
        <v>0</v>
      </c>
      <c r="L24" s="19">
        <f>'31湯河原町 (2)'!$U$13</f>
        <v>0</v>
      </c>
      <c r="M24" s="20"/>
      <c r="N24" s="21"/>
      <c r="O24" s="50"/>
      <c r="P24" s="22"/>
      <c r="Q24" s="20"/>
      <c r="R24" s="23">
        <f>'31湯河原町 (2)'!$Z$13</f>
        <v>0</v>
      </c>
    </row>
    <row r="25" spans="2:23" ht="27.75" customHeight="1">
      <c r="B25" s="643"/>
      <c r="C25" s="647" t="s">
        <v>12</v>
      </c>
      <c r="D25" s="649"/>
      <c r="E25" s="24"/>
      <c r="F25" s="25">
        <f>'31湯河原町 (2)'!$P$22</f>
        <v>0</v>
      </c>
      <c r="G25" s="26">
        <f>'31湯河原町 (2)'!$Q$22</f>
        <v>0</v>
      </c>
      <c r="H25" s="45">
        <f>'31湯河原町 (2)'!$R$22</f>
        <v>0</v>
      </c>
      <c r="I25" s="27">
        <f>'31湯河原町 (2)'!$S$22</f>
        <v>0</v>
      </c>
      <c r="J25" s="28">
        <f>G25+H25+I25</f>
        <v>0</v>
      </c>
      <c r="K25" s="23">
        <f>'31湯河原町 (2)'!$T$22</f>
        <v>0</v>
      </c>
      <c r="L25" s="24"/>
      <c r="M25" s="25">
        <f>'31湯河原町 (2)'!$V$22</f>
        <v>0</v>
      </c>
      <c r="N25" s="26">
        <f>'31湯河原町 (2)'!$W$22</f>
        <v>0</v>
      </c>
      <c r="O25" s="45">
        <f>'31湯河原町 (2)'!$X$22</f>
        <v>0</v>
      </c>
      <c r="P25" s="27">
        <f>'31湯河原町 (2)'!$Y$22</f>
        <v>0</v>
      </c>
      <c r="Q25" s="28">
        <f>N25+O25+P25</f>
        <v>0</v>
      </c>
      <c r="R25" s="23">
        <f>'31湯河原町 (2)'!$Z$22</f>
        <v>0</v>
      </c>
    </row>
    <row r="26" spans="2:23" ht="27.75" customHeight="1">
      <c r="B26" s="643"/>
      <c r="C26" s="647" t="s">
        <v>13</v>
      </c>
      <c r="D26" s="648"/>
      <c r="E26" s="29"/>
      <c r="F26" s="25">
        <f>'31湯河原町 (2)'!$P$23</f>
        <v>0</v>
      </c>
      <c r="G26" s="26">
        <f>'31湯河原町 (2)'!$Q$23</f>
        <v>0</v>
      </c>
      <c r="H26" s="45">
        <f>'31湯河原町 (2)'!$R$23</f>
        <v>0</v>
      </c>
      <c r="I26" s="27">
        <f>'31湯河原町 (2)'!$S$23</f>
        <v>0</v>
      </c>
      <c r="J26" s="28">
        <f>G26+H26+I26</f>
        <v>0</v>
      </c>
      <c r="K26" s="23">
        <f>'31湯河原町 (2)'!$T$23</f>
        <v>0</v>
      </c>
      <c r="L26" s="29"/>
      <c r="M26" s="25">
        <f>'31湯河原町 (2)'!$V$23</f>
        <v>0</v>
      </c>
      <c r="N26" s="26">
        <f>'31湯河原町 (2)'!$W$23</f>
        <v>0</v>
      </c>
      <c r="O26" s="45">
        <f>'31湯河原町 (2)'!$X$23</f>
        <v>0</v>
      </c>
      <c r="P26" s="27">
        <f>'31湯河原町 (2)'!$Y$23</f>
        <v>0</v>
      </c>
      <c r="Q26" s="28">
        <f>N26+O26+P26</f>
        <v>0</v>
      </c>
      <c r="R26" s="23">
        <f>'31湯河原町 (2)'!$Z$23</f>
        <v>0</v>
      </c>
    </row>
    <row r="27" spans="2:23" ht="27.75" customHeight="1">
      <c r="B27" s="643"/>
      <c r="C27" s="647" t="s">
        <v>17</v>
      </c>
      <c r="D27" s="648"/>
      <c r="E27" s="29"/>
      <c r="F27" s="25">
        <f>'31湯河原町 (2)'!$P$24</f>
        <v>0</v>
      </c>
      <c r="G27" s="21"/>
      <c r="H27" s="50"/>
      <c r="I27" s="22"/>
      <c r="J27" s="30"/>
      <c r="K27" s="23">
        <f>'31湯河原町 (2)'!$T$24</f>
        <v>50</v>
      </c>
      <c r="L27" s="29"/>
      <c r="M27" s="25">
        <f>'31湯河原町 (2)'!$V$24</f>
        <v>0</v>
      </c>
      <c r="N27" s="21"/>
      <c r="O27" s="50"/>
      <c r="P27" s="22"/>
      <c r="Q27" s="30"/>
      <c r="R27" s="23">
        <f>'31湯河原町 (2)'!$Z$24</f>
        <v>50</v>
      </c>
    </row>
    <row r="28" spans="2:23" ht="27.75" customHeight="1">
      <c r="B28" s="643"/>
      <c r="C28" s="647" t="s">
        <v>18</v>
      </c>
      <c r="D28" s="650"/>
      <c r="E28" s="29"/>
      <c r="F28" s="25">
        <f>'31湯河原町 (2)'!$P$25</f>
        <v>0</v>
      </c>
      <c r="G28" s="26">
        <f>'31湯河原町 (2)'!$Q$25</f>
        <v>0</v>
      </c>
      <c r="H28" s="45">
        <f>'31湯河原町 (2)'!$R$25</f>
        <v>0</v>
      </c>
      <c r="I28" s="27">
        <f>'31湯河原町 (2)'!$S$25</f>
        <v>0</v>
      </c>
      <c r="J28" s="28">
        <f>G28+H28+I28</f>
        <v>0</v>
      </c>
      <c r="K28" s="23">
        <f>'31湯河原町 (2)'!$T$25</f>
        <v>0</v>
      </c>
      <c r="L28" s="29"/>
      <c r="M28" s="25">
        <f>'31湯河原町 (2)'!$V$25</f>
        <v>0</v>
      </c>
      <c r="N28" s="26">
        <f>'31湯河原町 (2)'!$W$25</f>
        <v>0</v>
      </c>
      <c r="O28" s="45">
        <f>'31湯河原町 (2)'!$X$25</f>
        <v>0</v>
      </c>
      <c r="P28" s="27">
        <f>'31湯河原町 (2)'!$Y$25</f>
        <v>0</v>
      </c>
      <c r="Q28" s="28">
        <f>N28+O28+P28</f>
        <v>0</v>
      </c>
      <c r="R28" s="23">
        <f>'31湯河原町 (2)'!$Z$25</f>
        <v>0</v>
      </c>
    </row>
    <row r="29" spans="2:23" ht="27.75" customHeight="1">
      <c r="B29" s="643"/>
      <c r="C29" s="647" t="s">
        <v>19</v>
      </c>
      <c r="D29" s="648"/>
      <c r="E29" s="29"/>
      <c r="F29" s="20"/>
      <c r="G29" s="26">
        <f>'31湯河原町 (2)'!$Q$26</f>
        <v>0</v>
      </c>
      <c r="H29" s="45">
        <f>'31湯河原町 (2)'!$R$26</f>
        <v>0</v>
      </c>
      <c r="I29" s="27">
        <f>'31湯河原町 (2)'!$S$26</f>
        <v>0</v>
      </c>
      <c r="J29" s="28">
        <f>G29+H29+I29</f>
        <v>0</v>
      </c>
      <c r="K29" s="23">
        <f>'31湯河原町 (2)'!$T$26</f>
        <v>0</v>
      </c>
      <c r="L29" s="29"/>
      <c r="M29" s="20"/>
      <c r="N29" s="26">
        <f>'31湯河原町 (2)'!$W$26</f>
        <v>0</v>
      </c>
      <c r="O29" s="45">
        <f>'31湯河原町 (2)'!$X$26</f>
        <v>0</v>
      </c>
      <c r="P29" s="27">
        <f>'31湯河原町 (2)'!$Y$26</f>
        <v>0</v>
      </c>
      <c r="Q29" s="28">
        <f>N29+O29+P29</f>
        <v>0</v>
      </c>
      <c r="R29" s="23">
        <f>'31湯河原町 (2)'!$Z$26</f>
        <v>0</v>
      </c>
    </row>
    <row r="30" spans="2:23" ht="27.75" customHeight="1" thickBot="1">
      <c r="B30" s="644"/>
      <c r="C30" s="630" t="s">
        <v>6</v>
      </c>
      <c r="D30" s="630"/>
      <c r="E30" s="19">
        <f>'31湯河原町 (2)'!$O$27</f>
        <v>77</v>
      </c>
      <c r="F30" s="31">
        <f>'31湯河原町 (2)'!$P$27</f>
        <v>315</v>
      </c>
      <c r="G30" s="32">
        <f>'31湯河原町 (2)'!$Q$27</f>
        <v>24</v>
      </c>
      <c r="H30" s="51">
        <f>'31湯河原町 (2)'!$R$27</f>
        <v>39</v>
      </c>
      <c r="I30" s="33">
        <f>'31湯河原町 (2)'!$S$27</f>
        <v>75</v>
      </c>
      <c r="J30" s="31">
        <f>G30+H30+I30</f>
        <v>138</v>
      </c>
      <c r="K30" s="34">
        <f>'31湯河原町 (2)'!$T$27</f>
        <v>530</v>
      </c>
      <c r="L30" s="19">
        <f>'31湯河原町 (2)'!$U$27</f>
        <v>77</v>
      </c>
      <c r="M30" s="31">
        <f>'31湯河原町 (2)'!$V$27</f>
        <v>315</v>
      </c>
      <c r="N30" s="32">
        <f>'31湯河原町 (2)'!$W$27</f>
        <v>24</v>
      </c>
      <c r="O30" s="51">
        <f>'31湯河原町 (2)'!$X$27</f>
        <v>39</v>
      </c>
      <c r="P30" s="33">
        <f>'31湯河原町 (2)'!$Y$27</f>
        <v>75</v>
      </c>
      <c r="Q30" s="31">
        <f>N30+O30+P30</f>
        <v>138</v>
      </c>
      <c r="R30" s="34">
        <f>'31湯河原町 (2)'!$Z$27</f>
        <v>530</v>
      </c>
    </row>
    <row r="31" spans="2:23" ht="27.75" customHeight="1" thickBot="1">
      <c r="B31" s="631" t="s">
        <v>7</v>
      </c>
      <c r="C31" s="632"/>
      <c r="D31" s="633"/>
      <c r="E31" s="35">
        <f>E30-E22</f>
        <v>29</v>
      </c>
      <c r="F31" s="37">
        <f t="shared" ref="F31:K31" si="2">F30-F22</f>
        <v>181</v>
      </c>
      <c r="G31" s="36">
        <f t="shared" si="2"/>
        <v>13</v>
      </c>
      <c r="H31" s="52">
        <f t="shared" si="2"/>
        <v>19</v>
      </c>
      <c r="I31" s="37">
        <f t="shared" si="2"/>
        <v>35</v>
      </c>
      <c r="J31" s="38">
        <f t="shared" si="2"/>
        <v>67</v>
      </c>
      <c r="K31" s="39">
        <f t="shared" si="2"/>
        <v>277</v>
      </c>
      <c r="L31" s="35">
        <f>L30-L22</f>
        <v>37</v>
      </c>
      <c r="M31" s="37">
        <f t="shared" ref="M31:R31" si="3">M30-M22</f>
        <v>182</v>
      </c>
      <c r="N31" s="36">
        <f t="shared" si="3"/>
        <v>13</v>
      </c>
      <c r="O31" s="52">
        <f t="shared" si="3"/>
        <v>11</v>
      </c>
      <c r="P31" s="37">
        <f t="shared" si="3"/>
        <v>38</v>
      </c>
      <c r="Q31" s="38">
        <f t="shared" si="3"/>
        <v>62</v>
      </c>
      <c r="R31" s="39">
        <f t="shared" si="3"/>
        <v>281</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'31湯河原町総括表'!$H$22</f>
        <v>37</v>
      </c>
      <c r="F37" s="9">
        <f>'31湯河原町総括表'!$H$19</f>
        <v>131</v>
      </c>
      <c r="G37" s="281">
        <f>'31湯河原町総括表'!$H$16</f>
        <v>8</v>
      </c>
      <c r="H37" s="280">
        <f>'31湯河原町総括表'!$H$17</f>
        <v>28</v>
      </c>
      <c r="I37" s="10">
        <f>'31湯河原町総括表'!$H$18</f>
        <v>32</v>
      </c>
      <c r="J37" s="11">
        <f>G37+H37+I37</f>
        <v>68</v>
      </c>
      <c r="K37" s="12">
        <f>'31湯河原町総括表'!$H$23</f>
        <v>236</v>
      </c>
      <c r="L37" s="60">
        <f>E37-E7</f>
        <v>-18</v>
      </c>
      <c r="M37" s="53">
        <f t="shared" ref="M37:R37" si="4">F37-F7</f>
        <v>-29</v>
      </c>
      <c r="N37" s="71">
        <f t="shared" si="4"/>
        <v>-3</v>
      </c>
      <c r="O37" s="78">
        <f t="shared" si="4"/>
        <v>8</v>
      </c>
      <c r="P37" s="77">
        <f t="shared" si="4"/>
        <v>-1</v>
      </c>
      <c r="Q37" s="53">
        <f t="shared" si="4"/>
        <v>4</v>
      </c>
      <c r="R37" s="61">
        <f t="shared" si="4"/>
        <v>-43</v>
      </c>
    </row>
    <row r="38" spans="2:23" ht="27.75" customHeight="1">
      <c r="B38" s="641" t="s">
        <v>14</v>
      </c>
      <c r="C38" s="645" t="s">
        <v>11</v>
      </c>
      <c r="D38" s="646"/>
      <c r="E38" s="13">
        <f>'31湯河原町 (2)'!$AA$12</f>
        <v>27</v>
      </c>
      <c r="F38" s="14">
        <f>'31湯河原町 (2)'!$AB$12</f>
        <v>315</v>
      </c>
      <c r="G38" s="15">
        <f>'31湯河原町 (2)'!$AC$12</f>
        <v>24</v>
      </c>
      <c r="H38" s="49">
        <f>'31湯河原町 (2)'!$AD$12</f>
        <v>39</v>
      </c>
      <c r="I38" s="16">
        <f>'31湯河原町 (2)'!$AE$12</f>
        <v>75</v>
      </c>
      <c r="J38" s="17">
        <f>G38+H38+I38</f>
        <v>138</v>
      </c>
      <c r="K38" s="18">
        <f>'31湯河原町 (2)'!$AF$12</f>
        <v>480</v>
      </c>
      <c r="L38" s="63">
        <f t="shared" ref="L38:R46" si="5">E38-E8</f>
        <v>0</v>
      </c>
      <c r="M38" s="62">
        <f t="shared" si="5"/>
        <v>-15</v>
      </c>
      <c r="N38" s="76">
        <f t="shared" si="5"/>
        <v>3</v>
      </c>
      <c r="O38" s="79">
        <f t="shared" si="5"/>
        <v>-2</v>
      </c>
      <c r="P38" s="72">
        <f t="shared" si="5"/>
        <v>-14</v>
      </c>
      <c r="Q38" s="62">
        <f t="shared" si="5"/>
        <v>-13</v>
      </c>
      <c r="R38" s="64">
        <f t="shared" si="5"/>
        <v>-28</v>
      </c>
    </row>
    <row r="39" spans="2:23" ht="27.75" customHeight="1">
      <c r="B39" s="642"/>
      <c r="C39" s="647" t="s">
        <v>16</v>
      </c>
      <c r="D39" s="648"/>
      <c r="E39" s="19">
        <f>'31湯河原町 (2)'!$AA$13</f>
        <v>0</v>
      </c>
      <c r="F39" s="20"/>
      <c r="G39" s="21"/>
      <c r="H39" s="50"/>
      <c r="I39" s="22"/>
      <c r="J39" s="20"/>
      <c r="K39" s="23">
        <f>'31湯河原町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'31湯河原町 (2)'!$AB$22</f>
        <v>0</v>
      </c>
      <c r="G40" s="26">
        <f>'31湯河原町 (2)'!$AC$22</f>
        <v>0</v>
      </c>
      <c r="H40" s="45">
        <f>'31湯河原町 (2)'!$AD$22</f>
        <v>0</v>
      </c>
      <c r="I40" s="27">
        <f>'31湯河原町 (2)'!$AE$22</f>
        <v>0</v>
      </c>
      <c r="J40" s="28">
        <f>G40+H40+I40</f>
        <v>0</v>
      </c>
      <c r="K40" s="23">
        <f>'31湯河原町 (2)'!$AF$22</f>
        <v>0</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'31湯河原町 (2)'!$AB$23</f>
        <v>0</v>
      </c>
      <c r="G41" s="26">
        <f>'31湯河原町 (2)'!$AC$23</f>
        <v>0</v>
      </c>
      <c r="H41" s="45">
        <f>'31湯河原町 (2)'!$AD$23</f>
        <v>0</v>
      </c>
      <c r="I41" s="27">
        <f>'31湯河原町 (2)'!$AE$23</f>
        <v>0</v>
      </c>
      <c r="J41" s="28">
        <f>G41+H41+I41</f>
        <v>0</v>
      </c>
      <c r="K41" s="23">
        <f>'31湯河原町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'31湯河原町 (2)'!$AB$24</f>
        <v>0</v>
      </c>
      <c r="G42" s="21"/>
      <c r="H42" s="50"/>
      <c r="I42" s="22"/>
      <c r="J42" s="30"/>
      <c r="K42" s="23">
        <f>'31湯河原町 (2)'!$AF$24</f>
        <v>50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'31湯河原町 (2)'!$AB$25</f>
        <v>0</v>
      </c>
      <c r="G43" s="26">
        <f>'31湯河原町 (2)'!$AC$25</f>
        <v>0</v>
      </c>
      <c r="H43" s="45">
        <f>'31湯河原町 (2)'!$AD$25</f>
        <v>0</v>
      </c>
      <c r="I43" s="27">
        <f>'31湯河原町 (2)'!$AE$25</f>
        <v>0</v>
      </c>
      <c r="J43" s="28">
        <f>G43+H43+I43</f>
        <v>0</v>
      </c>
      <c r="K43" s="23">
        <f>'31湯河原町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'31湯河原町 (2)'!$AC$26</f>
        <v>0</v>
      </c>
      <c r="H44" s="45">
        <f>'31湯河原町 (2)'!$AD$26</f>
        <v>0</v>
      </c>
      <c r="I44" s="27">
        <f>'31湯河原町 (2)'!$AE$26</f>
        <v>0</v>
      </c>
      <c r="J44" s="28">
        <f>G44+H44+I44</f>
        <v>0</v>
      </c>
      <c r="K44" s="23">
        <f>'31湯河原町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'31湯河原町 (2)'!$AA$27</f>
        <v>77</v>
      </c>
      <c r="F45" s="31">
        <f>'31湯河原町 (2)'!$AB$27</f>
        <v>315</v>
      </c>
      <c r="G45" s="32">
        <f>'31湯河原町 (2)'!$AC$27</f>
        <v>24</v>
      </c>
      <c r="H45" s="51">
        <f>'31湯河原町 (2)'!$AD$27</f>
        <v>39</v>
      </c>
      <c r="I45" s="33">
        <f>'31湯河原町 (2)'!$AE$27</f>
        <v>75</v>
      </c>
      <c r="J45" s="31">
        <f>G45+H45+I45</f>
        <v>138</v>
      </c>
      <c r="K45" s="34">
        <f>'31湯河原町 (2)'!$AF$27</f>
        <v>530</v>
      </c>
      <c r="L45" s="67">
        <f t="shared" si="5"/>
        <v>0</v>
      </c>
      <c r="M45" s="58">
        <f t="shared" si="5"/>
        <v>-15</v>
      </c>
      <c r="N45" s="57">
        <f t="shared" si="5"/>
        <v>3</v>
      </c>
      <c r="O45" s="81">
        <f t="shared" si="5"/>
        <v>-2</v>
      </c>
      <c r="P45" s="74">
        <f t="shared" si="5"/>
        <v>-14</v>
      </c>
      <c r="Q45" s="58">
        <f t="shared" si="5"/>
        <v>-13</v>
      </c>
      <c r="R45" s="59">
        <f t="shared" si="5"/>
        <v>-28</v>
      </c>
    </row>
    <row r="46" spans="2:23" ht="27.75" customHeight="1" thickBot="1">
      <c r="B46" s="631" t="s">
        <v>7</v>
      </c>
      <c r="C46" s="632"/>
      <c r="D46" s="633"/>
      <c r="E46" s="35">
        <f>E45-E37</f>
        <v>40</v>
      </c>
      <c r="F46" s="37">
        <f t="shared" ref="F46:K46" si="6">F45-F37</f>
        <v>184</v>
      </c>
      <c r="G46" s="36">
        <f t="shared" si="6"/>
        <v>16</v>
      </c>
      <c r="H46" s="52">
        <f t="shared" si="6"/>
        <v>11</v>
      </c>
      <c r="I46" s="37">
        <f t="shared" si="6"/>
        <v>43</v>
      </c>
      <c r="J46" s="38">
        <f t="shared" si="6"/>
        <v>70</v>
      </c>
      <c r="K46" s="39">
        <f t="shared" si="6"/>
        <v>294</v>
      </c>
      <c r="L46" s="68">
        <f t="shared" si="5"/>
        <v>18</v>
      </c>
      <c r="M46" s="69">
        <f t="shared" si="5"/>
        <v>14</v>
      </c>
      <c r="N46" s="54">
        <f t="shared" si="5"/>
        <v>6</v>
      </c>
      <c r="O46" s="82">
        <f t="shared" si="5"/>
        <v>-10</v>
      </c>
      <c r="P46" s="75">
        <f t="shared" si="5"/>
        <v>-13</v>
      </c>
      <c r="Q46" s="69">
        <f t="shared" si="5"/>
        <v>-17</v>
      </c>
      <c r="R46" s="70">
        <f t="shared" si="5"/>
        <v>15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374</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'32愛川町総括表'!D22</f>
        <v>237</v>
      </c>
      <c r="F7" s="9">
        <f>'32愛川町総括表'!D19</f>
        <v>377</v>
      </c>
      <c r="G7" s="281">
        <f>'32愛川町総括表'!D16</f>
        <v>38</v>
      </c>
      <c r="H7" s="280">
        <f>'32愛川町総括表'!D17</f>
        <v>90</v>
      </c>
      <c r="I7" s="10">
        <f>'32愛川町総括表'!D18</f>
        <v>110</v>
      </c>
      <c r="J7" s="11">
        <f>G7+H7+I7</f>
        <v>238</v>
      </c>
      <c r="K7" s="12">
        <f>'32愛川町総括表'!D23</f>
        <v>852</v>
      </c>
      <c r="L7" s="8">
        <f>'32愛川町総括表'!$E$22</f>
        <v>239</v>
      </c>
      <c r="M7" s="9">
        <f>'32愛川町総括表'!$E$19</f>
        <v>380</v>
      </c>
      <c r="N7" s="281">
        <f>'32愛川町総括表'!$E$16</f>
        <v>39</v>
      </c>
      <c r="O7" s="280">
        <f>'32愛川町総括表'!$E$17</f>
        <v>92</v>
      </c>
      <c r="P7" s="10">
        <f>'32愛川町総括表'!$E$18</f>
        <v>110</v>
      </c>
      <c r="Q7" s="11">
        <f>N7+O7+P7</f>
        <v>241</v>
      </c>
      <c r="R7" s="12">
        <f>'32愛川町総括表'!$E$23</f>
        <v>860</v>
      </c>
      <c r="U7" s="41"/>
    </row>
    <row r="8" spans="1:23" ht="27" customHeight="1">
      <c r="B8" s="641" t="s">
        <v>14</v>
      </c>
      <c r="C8" s="645" t="s">
        <v>11</v>
      </c>
      <c r="D8" s="646"/>
      <c r="E8" s="13">
        <f>'32愛川町 (2)'!$C$12</f>
        <v>137</v>
      </c>
      <c r="F8" s="14">
        <f>'32愛川町 (2)'!$D$12</f>
        <v>506</v>
      </c>
      <c r="G8" s="15">
        <f>'32愛川町 (2)'!$E$12</f>
        <v>28</v>
      </c>
      <c r="H8" s="49">
        <f>'32愛川町 (2)'!$F$12</f>
        <v>64</v>
      </c>
      <c r="I8" s="16">
        <f>'32愛川町 (2)'!$G$12</f>
        <v>90</v>
      </c>
      <c r="J8" s="17">
        <f>G8+H8+I8</f>
        <v>182</v>
      </c>
      <c r="K8" s="18">
        <f>'32愛川町 (2)'!$H$12</f>
        <v>825</v>
      </c>
      <c r="L8" s="13">
        <f>'32愛川町 (2)'!$I$12</f>
        <v>139</v>
      </c>
      <c r="M8" s="14">
        <f>'32愛川町 (2)'!$J$12</f>
        <v>506</v>
      </c>
      <c r="N8" s="15">
        <f>'32愛川町 (2)'!$K$12</f>
        <v>28</v>
      </c>
      <c r="O8" s="49">
        <f>'32愛川町 (2)'!$L$12</f>
        <v>66</v>
      </c>
      <c r="P8" s="16">
        <f>'32愛川町 (2)'!$M$12</f>
        <v>90</v>
      </c>
      <c r="Q8" s="17">
        <f>N8+O8+P8</f>
        <v>184</v>
      </c>
      <c r="R8" s="18">
        <f>'32愛川町 (2)'!$N$12</f>
        <v>829</v>
      </c>
    </row>
    <row r="9" spans="1:23" ht="27" customHeight="1">
      <c r="B9" s="642"/>
      <c r="C9" s="647" t="s">
        <v>16</v>
      </c>
      <c r="D9" s="648"/>
      <c r="E9" s="19">
        <f>'32愛川町 (2)'!$C$13</f>
        <v>100</v>
      </c>
      <c r="F9" s="20"/>
      <c r="G9" s="21"/>
      <c r="H9" s="50"/>
      <c r="I9" s="22"/>
      <c r="J9" s="20"/>
      <c r="K9" s="23">
        <f>'32愛川町 (2)'!$H$13</f>
        <v>100</v>
      </c>
      <c r="L9" s="19">
        <f>'32愛川町 (2)'!$I$13</f>
        <v>100</v>
      </c>
      <c r="M9" s="20"/>
      <c r="N9" s="21"/>
      <c r="O9" s="50"/>
      <c r="P9" s="22"/>
      <c r="Q9" s="20"/>
      <c r="R9" s="23">
        <f>'32愛川町 (2)'!$N$13</f>
        <v>100</v>
      </c>
    </row>
    <row r="10" spans="1:23" ht="27" customHeight="1">
      <c r="B10" s="643"/>
      <c r="C10" s="647" t="s">
        <v>12</v>
      </c>
      <c r="D10" s="649"/>
      <c r="E10" s="24"/>
      <c r="F10" s="25">
        <f>'32愛川町 (2)'!$D$22</f>
        <v>0</v>
      </c>
      <c r="G10" s="26">
        <f>'32愛川町 (2)'!$E$22</f>
        <v>15</v>
      </c>
      <c r="H10" s="45">
        <f>'32愛川町 (2)'!$F$22</f>
        <v>18</v>
      </c>
      <c r="I10" s="27">
        <f>'32愛川町 (2)'!$G$22</f>
        <v>20</v>
      </c>
      <c r="J10" s="28">
        <f>G10+H10+I10</f>
        <v>53</v>
      </c>
      <c r="K10" s="23">
        <f>'32愛川町 (2)'!$H$22</f>
        <v>53</v>
      </c>
      <c r="L10" s="24"/>
      <c r="M10" s="25">
        <f>'32愛川町 (2)'!$J$22</f>
        <v>0</v>
      </c>
      <c r="N10" s="26">
        <f>'32愛川町 (2)'!$K$22</f>
        <v>15</v>
      </c>
      <c r="O10" s="45">
        <f>'32愛川町 (2)'!$L$22</f>
        <v>18</v>
      </c>
      <c r="P10" s="27">
        <f>'32愛川町 (2)'!$M$22</f>
        <v>20</v>
      </c>
      <c r="Q10" s="28">
        <f>N10+O10+P10</f>
        <v>53</v>
      </c>
      <c r="R10" s="23">
        <f>'32愛川町 (2)'!$N$22</f>
        <v>53</v>
      </c>
    </row>
    <row r="11" spans="1:23" ht="27" customHeight="1">
      <c r="B11" s="643"/>
      <c r="C11" s="647" t="s">
        <v>13</v>
      </c>
      <c r="D11" s="648"/>
      <c r="E11" s="29"/>
      <c r="F11" s="25">
        <f>'32愛川町 (2)'!$D$23</f>
        <v>0</v>
      </c>
      <c r="G11" s="26">
        <f>'32愛川町 (2)'!$E$23</f>
        <v>0</v>
      </c>
      <c r="H11" s="45">
        <f>'32愛川町 (2)'!$F$23</f>
        <v>0</v>
      </c>
      <c r="I11" s="27">
        <f>'32愛川町 (2)'!$G$23</f>
        <v>0</v>
      </c>
      <c r="J11" s="28">
        <f>G11+H11+I11</f>
        <v>0</v>
      </c>
      <c r="K11" s="23">
        <f>'32愛川町 (2)'!$H$23</f>
        <v>0</v>
      </c>
      <c r="L11" s="29"/>
      <c r="M11" s="25">
        <f>'32愛川町 (2)'!$J$23</f>
        <v>0</v>
      </c>
      <c r="N11" s="26">
        <f>'32愛川町 (2)'!$K$23</f>
        <v>0</v>
      </c>
      <c r="O11" s="45">
        <f>'32愛川町 (2)'!$L$23</f>
        <v>0</v>
      </c>
      <c r="P11" s="27">
        <f>'32愛川町 (2)'!$M$23</f>
        <v>0</v>
      </c>
      <c r="Q11" s="28">
        <f>N11+O11+P11</f>
        <v>0</v>
      </c>
      <c r="R11" s="23">
        <f>'32愛川町 (2)'!$N$23</f>
        <v>0</v>
      </c>
    </row>
    <row r="12" spans="1:23" ht="27" customHeight="1">
      <c r="B12" s="643"/>
      <c r="C12" s="647" t="s">
        <v>17</v>
      </c>
      <c r="D12" s="648"/>
      <c r="E12" s="29"/>
      <c r="F12" s="25">
        <f>'32愛川町 (2)'!$D$24</f>
        <v>0</v>
      </c>
      <c r="G12" s="21"/>
      <c r="H12" s="50"/>
      <c r="I12" s="22"/>
      <c r="J12" s="30"/>
      <c r="K12" s="23">
        <f>'32愛川町 (2)'!$H$24</f>
        <v>0</v>
      </c>
      <c r="L12" s="29"/>
      <c r="M12" s="25">
        <f>'32愛川町 (2)'!$J$24</f>
        <v>0</v>
      </c>
      <c r="N12" s="21"/>
      <c r="O12" s="50"/>
      <c r="P12" s="22"/>
      <c r="Q12" s="30"/>
      <c r="R12" s="23">
        <f>'32愛川町 (2)'!$N$24</f>
        <v>0</v>
      </c>
    </row>
    <row r="13" spans="1:23" ht="27" customHeight="1">
      <c r="B13" s="643"/>
      <c r="C13" s="647" t="s">
        <v>18</v>
      </c>
      <c r="D13" s="650"/>
      <c r="E13" s="29"/>
      <c r="F13" s="25">
        <f>'32愛川町 (2)'!$D$25</f>
        <v>0</v>
      </c>
      <c r="G13" s="26">
        <f>'32愛川町 (2)'!$E$25</f>
        <v>0</v>
      </c>
      <c r="H13" s="45">
        <f>'32愛川町 (2)'!$F$25</f>
        <v>8</v>
      </c>
      <c r="I13" s="27">
        <f>'32愛川町 (2)'!$G$25</f>
        <v>0</v>
      </c>
      <c r="J13" s="28">
        <f>G13+H13+I13</f>
        <v>8</v>
      </c>
      <c r="K13" s="23">
        <f>'32愛川町 (2)'!$H$25</f>
        <v>8</v>
      </c>
      <c r="L13" s="29"/>
      <c r="M13" s="25">
        <f>'32愛川町 (2)'!$J$25</f>
        <v>0</v>
      </c>
      <c r="N13" s="26">
        <f>'32愛川町 (2)'!$K$25</f>
        <v>0</v>
      </c>
      <c r="O13" s="45">
        <f>'32愛川町 (2)'!$L$25</f>
        <v>8</v>
      </c>
      <c r="P13" s="27">
        <f>'32愛川町 (2)'!$M$25</f>
        <v>0</v>
      </c>
      <c r="Q13" s="28">
        <f>N13+O13+P13</f>
        <v>8</v>
      </c>
      <c r="R13" s="23">
        <f>'32愛川町 (2)'!$N$25</f>
        <v>8</v>
      </c>
    </row>
    <row r="14" spans="1:23" ht="27" customHeight="1">
      <c r="B14" s="643"/>
      <c r="C14" s="647" t="s">
        <v>19</v>
      </c>
      <c r="D14" s="648"/>
      <c r="E14" s="29"/>
      <c r="F14" s="20"/>
      <c r="G14" s="26">
        <f>'32愛川町 (2)'!$E$26</f>
        <v>0</v>
      </c>
      <c r="H14" s="45">
        <f>'32愛川町 (2)'!$F$26</f>
        <v>0</v>
      </c>
      <c r="I14" s="27">
        <f>'32愛川町 (2)'!$G$26</f>
        <v>0</v>
      </c>
      <c r="J14" s="28">
        <f>G14+H14+I14</f>
        <v>0</v>
      </c>
      <c r="K14" s="23">
        <f>'32愛川町 (2)'!$H$26</f>
        <v>0</v>
      </c>
      <c r="L14" s="29"/>
      <c r="M14" s="20"/>
      <c r="N14" s="26">
        <f>'32愛川町 (2)'!$K$26</f>
        <v>0</v>
      </c>
      <c r="O14" s="45">
        <f>'32愛川町 (2)'!$L$26</f>
        <v>0</v>
      </c>
      <c r="P14" s="27">
        <f>'32愛川町 (2)'!$M$26</f>
        <v>0</v>
      </c>
      <c r="Q14" s="28">
        <f>N14+O14+P14</f>
        <v>0</v>
      </c>
      <c r="R14" s="23">
        <f>'32愛川町 (2)'!$N$26</f>
        <v>0</v>
      </c>
    </row>
    <row r="15" spans="1:23" ht="27" customHeight="1" thickBot="1">
      <c r="B15" s="644"/>
      <c r="C15" s="630" t="s">
        <v>6</v>
      </c>
      <c r="D15" s="630"/>
      <c r="E15" s="19">
        <f>'32愛川町 (2)'!$C$27</f>
        <v>237</v>
      </c>
      <c r="F15" s="31">
        <f>'32愛川町 (2)'!$D$27</f>
        <v>506</v>
      </c>
      <c r="G15" s="32">
        <f>'32愛川町 (2)'!$E$27</f>
        <v>43</v>
      </c>
      <c r="H15" s="51">
        <f>'32愛川町 (2)'!$F$27</f>
        <v>90</v>
      </c>
      <c r="I15" s="33">
        <f>'32愛川町 (2)'!$G$27</f>
        <v>110</v>
      </c>
      <c r="J15" s="31">
        <f>G15+H15+I15</f>
        <v>243</v>
      </c>
      <c r="K15" s="34">
        <f>'32愛川町 (2)'!$H$27</f>
        <v>986</v>
      </c>
      <c r="L15" s="19">
        <f>'32愛川町 (2)'!$I$27</f>
        <v>239</v>
      </c>
      <c r="M15" s="31">
        <f>'32愛川町 (2)'!$J$27</f>
        <v>506</v>
      </c>
      <c r="N15" s="32">
        <f>'32愛川町 (2)'!$K$27</f>
        <v>43</v>
      </c>
      <c r="O15" s="51">
        <f>'32愛川町 (2)'!$L$27</f>
        <v>92</v>
      </c>
      <c r="P15" s="33">
        <f>'32愛川町 (2)'!$M$27</f>
        <v>110</v>
      </c>
      <c r="Q15" s="31">
        <f>N15+O15+P15</f>
        <v>245</v>
      </c>
      <c r="R15" s="34">
        <f>'32愛川町 (2)'!$N$27</f>
        <v>990</v>
      </c>
    </row>
    <row r="16" spans="1:23" ht="27" customHeight="1" thickBot="1">
      <c r="B16" s="631" t="s">
        <v>7</v>
      </c>
      <c r="C16" s="632"/>
      <c r="D16" s="633"/>
      <c r="E16" s="35">
        <f>E15-E7</f>
        <v>0</v>
      </c>
      <c r="F16" s="37">
        <f t="shared" ref="F16:K16" si="0">F15-F7</f>
        <v>129</v>
      </c>
      <c r="G16" s="36">
        <f t="shared" si="0"/>
        <v>5</v>
      </c>
      <c r="H16" s="52">
        <f t="shared" si="0"/>
        <v>0</v>
      </c>
      <c r="I16" s="37">
        <f t="shared" si="0"/>
        <v>0</v>
      </c>
      <c r="J16" s="38">
        <f t="shared" si="0"/>
        <v>5</v>
      </c>
      <c r="K16" s="39">
        <f t="shared" si="0"/>
        <v>134</v>
      </c>
      <c r="L16" s="35">
        <f>L15-L7</f>
        <v>0</v>
      </c>
      <c r="M16" s="37">
        <f>M15-M7</f>
        <v>126</v>
      </c>
      <c r="N16" s="36">
        <f t="shared" ref="N16:R16" si="1">N15-N7</f>
        <v>4</v>
      </c>
      <c r="O16" s="52">
        <f t="shared" si="1"/>
        <v>0</v>
      </c>
      <c r="P16" s="37">
        <f t="shared" si="1"/>
        <v>0</v>
      </c>
      <c r="Q16" s="38">
        <f t="shared" si="1"/>
        <v>4</v>
      </c>
      <c r="R16" s="39">
        <f t="shared" si="1"/>
        <v>130</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'32愛川町総括表'!$F$22</f>
        <v>236</v>
      </c>
      <c r="F22" s="9">
        <f>'32愛川町総括表'!$F$19</f>
        <v>375</v>
      </c>
      <c r="G22" s="281">
        <f>'32愛川町総括表'!$F$16</f>
        <v>41</v>
      </c>
      <c r="H22" s="280">
        <f>'32愛川町総括表'!$F$17</f>
        <v>94</v>
      </c>
      <c r="I22" s="10">
        <f>'32愛川町総括表'!$F$18</f>
        <v>113</v>
      </c>
      <c r="J22" s="11">
        <f>G22+H22+I22</f>
        <v>248</v>
      </c>
      <c r="K22" s="12">
        <f>'32愛川町総括表'!$F$23</f>
        <v>859</v>
      </c>
      <c r="L22" s="8">
        <f>'32愛川町総括表'!$G$22</f>
        <v>238</v>
      </c>
      <c r="M22" s="9">
        <f>'32愛川町総括表'!$G$19</f>
        <v>378</v>
      </c>
      <c r="N22" s="281">
        <f>'32愛川町総括表'!$G$16</f>
        <v>42</v>
      </c>
      <c r="O22" s="280">
        <f>'32愛川町総括表'!$G$17</f>
        <v>97</v>
      </c>
      <c r="P22" s="10">
        <f>'32愛川町総括表'!$G$18</f>
        <v>115</v>
      </c>
      <c r="Q22" s="11">
        <f>N22+O22+P22</f>
        <v>254</v>
      </c>
      <c r="R22" s="12">
        <f>'32愛川町総括表'!$G$23</f>
        <v>870</v>
      </c>
    </row>
    <row r="23" spans="2:23" ht="27.75" customHeight="1">
      <c r="B23" s="641" t="s">
        <v>14</v>
      </c>
      <c r="C23" s="645" t="s">
        <v>11</v>
      </c>
      <c r="D23" s="646"/>
      <c r="E23" s="13">
        <f>'32愛川町 (2)'!$O$12</f>
        <v>136</v>
      </c>
      <c r="F23" s="14">
        <f>'32愛川町 (2)'!$P$12</f>
        <v>417</v>
      </c>
      <c r="G23" s="15">
        <f>'32愛川町 (2)'!$Q$12</f>
        <v>21</v>
      </c>
      <c r="H23" s="49">
        <f>'32愛川町 (2)'!$R$12</f>
        <v>71</v>
      </c>
      <c r="I23" s="16">
        <f>'32愛川町 (2)'!$S$12</f>
        <v>99</v>
      </c>
      <c r="J23" s="17">
        <f>G23+H23+I23</f>
        <v>191</v>
      </c>
      <c r="K23" s="18">
        <f>'32愛川町 (2)'!$T$12</f>
        <v>744</v>
      </c>
      <c r="L23" s="13">
        <f>'32愛川町 (2)'!$U$12</f>
        <v>138</v>
      </c>
      <c r="M23" s="14">
        <f>'32愛川町 (2)'!$V$12</f>
        <v>417</v>
      </c>
      <c r="N23" s="15">
        <f>'32愛川町 (2)'!$W$12</f>
        <v>22</v>
      </c>
      <c r="O23" s="49">
        <f>'32愛川町 (2)'!$X$12</f>
        <v>74</v>
      </c>
      <c r="P23" s="16">
        <f>'32愛川町 (2)'!$Y$12</f>
        <v>99</v>
      </c>
      <c r="Q23" s="17">
        <f>N23+O23+P23</f>
        <v>195</v>
      </c>
      <c r="R23" s="18">
        <f>'32愛川町 (2)'!$Z$12</f>
        <v>750</v>
      </c>
    </row>
    <row r="24" spans="2:23" ht="27.75" customHeight="1">
      <c r="B24" s="642"/>
      <c r="C24" s="647" t="s">
        <v>16</v>
      </c>
      <c r="D24" s="648"/>
      <c r="E24" s="19">
        <f>'32愛川町 (2)'!$O$13</f>
        <v>100</v>
      </c>
      <c r="F24" s="20"/>
      <c r="G24" s="21"/>
      <c r="H24" s="50"/>
      <c r="I24" s="22"/>
      <c r="J24" s="20"/>
      <c r="K24" s="23">
        <f>'32愛川町 (2)'!$T$13</f>
        <v>100</v>
      </c>
      <c r="L24" s="19">
        <f>'32愛川町 (2)'!$U$13</f>
        <v>100</v>
      </c>
      <c r="M24" s="20"/>
      <c r="N24" s="21"/>
      <c r="O24" s="50"/>
      <c r="P24" s="22"/>
      <c r="Q24" s="20"/>
      <c r="R24" s="23">
        <f>'32愛川町 (2)'!$Z$13</f>
        <v>100</v>
      </c>
    </row>
    <row r="25" spans="2:23" ht="27.75" customHeight="1">
      <c r="B25" s="643"/>
      <c r="C25" s="647" t="s">
        <v>12</v>
      </c>
      <c r="D25" s="649"/>
      <c r="E25" s="24"/>
      <c r="F25" s="25">
        <f>'32愛川町 (2)'!$P$22</f>
        <v>0</v>
      </c>
      <c r="G25" s="26">
        <f>'32愛川町 (2)'!$Q$22</f>
        <v>15</v>
      </c>
      <c r="H25" s="45">
        <f>'32愛川町 (2)'!$R$22</f>
        <v>18</v>
      </c>
      <c r="I25" s="27">
        <f>'32愛川町 (2)'!$S$22</f>
        <v>20</v>
      </c>
      <c r="J25" s="28">
        <f>G25+H25+I25</f>
        <v>53</v>
      </c>
      <c r="K25" s="23">
        <f>'32愛川町 (2)'!$T$22</f>
        <v>53</v>
      </c>
      <c r="L25" s="24"/>
      <c r="M25" s="25">
        <f>'32愛川町 (2)'!$V$22</f>
        <v>0</v>
      </c>
      <c r="N25" s="26">
        <f>'32愛川町 (2)'!$W$22</f>
        <v>15</v>
      </c>
      <c r="O25" s="45">
        <f>'32愛川町 (2)'!$X$22</f>
        <v>18</v>
      </c>
      <c r="P25" s="27">
        <f>'32愛川町 (2)'!$Y$22</f>
        <v>20</v>
      </c>
      <c r="Q25" s="28">
        <f>N25+O25+P25</f>
        <v>53</v>
      </c>
      <c r="R25" s="23">
        <f>'32愛川町 (2)'!$Z$22</f>
        <v>53</v>
      </c>
    </row>
    <row r="26" spans="2:23" ht="27.75" customHeight="1">
      <c r="B26" s="643"/>
      <c r="C26" s="647" t="s">
        <v>13</v>
      </c>
      <c r="D26" s="648"/>
      <c r="E26" s="29"/>
      <c r="F26" s="25">
        <f>'32愛川町 (2)'!$P$23</f>
        <v>0</v>
      </c>
      <c r="G26" s="26">
        <f>'32愛川町 (2)'!$Q$23</f>
        <v>0</v>
      </c>
      <c r="H26" s="45">
        <f>'32愛川町 (2)'!$R$23</f>
        <v>0</v>
      </c>
      <c r="I26" s="27">
        <f>'32愛川町 (2)'!$S$23</f>
        <v>0</v>
      </c>
      <c r="J26" s="28">
        <f>G26+H26+I26</f>
        <v>0</v>
      </c>
      <c r="K26" s="23">
        <f>'32愛川町 (2)'!$T$23</f>
        <v>0</v>
      </c>
      <c r="L26" s="29"/>
      <c r="M26" s="25">
        <f>'32愛川町 (2)'!$V$23</f>
        <v>0</v>
      </c>
      <c r="N26" s="26">
        <f>'32愛川町 (2)'!$W$23</f>
        <v>0</v>
      </c>
      <c r="O26" s="45">
        <f>'32愛川町 (2)'!$X$23</f>
        <v>0</v>
      </c>
      <c r="P26" s="27">
        <f>'32愛川町 (2)'!$Y$23</f>
        <v>0</v>
      </c>
      <c r="Q26" s="28">
        <f>N26+O26+P26</f>
        <v>0</v>
      </c>
      <c r="R26" s="23">
        <f>'32愛川町 (2)'!$Z$23</f>
        <v>0</v>
      </c>
    </row>
    <row r="27" spans="2:23" ht="27.75" customHeight="1">
      <c r="B27" s="643"/>
      <c r="C27" s="647" t="s">
        <v>17</v>
      </c>
      <c r="D27" s="648"/>
      <c r="E27" s="29"/>
      <c r="F27" s="25">
        <f>'32愛川町 (2)'!$P$24</f>
        <v>0</v>
      </c>
      <c r="G27" s="21"/>
      <c r="H27" s="50"/>
      <c r="I27" s="22"/>
      <c r="J27" s="30"/>
      <c r="K27" s="23">
        <f>'32愛川町 (2)'!$T$24</f>
        <v>0</v>
      </c>
      <c r="L27" s="29"/>
      <c r="M27" s="25">
        <f>'32愛川町 (2)'!$V$24</f>
        <v>0</v>
      </c>
      <c r="N27" s="21"/>
      <c r="O27" s="50"/>
      <c r="P27" s="22"/>
      <c r="Q27" s="30"/>
      <c r="R27" s="23">
        <f>'32愛川町 (2)'!$Z$24</f>
        <v>0</v>
      </c>
    </row>
    <row r="28" spans="2:23" ht="27.75" customHeight="1">
      <c r="B28" s="643"/>
      <c r="C28" s="647" t="s">
        <v>18</v>
      </c>
      <c r="D28" s="650"/>
      <c r="E28" s="29"/>
      <c r="F28" s="25">
        <f>'32愛川町 (2)'!$P$25</f>
        <v>0</v>
      </c>
      <c r="G28" s="26">
        <f>'32愛川町 (2)'!$Q$25</f>
        <v>5</v>
      </c>
      <c r="H28" s="45">
        <f>'32愛川町 (2)'!$R$25</f>
        <v>5</v>
      </c>
      <c r="I28" s="27">
        <f>'32愛川町 (2)'!$S$25</f>
        <v>0</v>
      </c>
      <c r="J28" s="28">
        <f>G28+H28+I28</f>
        <v>10</v>
      </c>
      <c r="K28" s="23">
        <f>'32愛川町 (2)'!$T$25</f>
        <v>10</v>
      </c>
      <c r="L28" s="29"/>
      <c r="M28" s="25">
        <f>'32愛川町 (2)'!$V$25</f>
        <v>0</v>
      </c>
      <c r="N28" s="26">
        <f>'32愛川町 (2)'!$W$25</f>
        <v>5</v>
      </c>
      <c r="O28" s="45">
        <f>'32愛川町 (2)'!$X$25</f>
        <v>5</v>
      </c>
      <c r="P28" s="27">
        <f>'32愛川町 (2)'!$Y$25</f>
        <v>0</v>
      </c>
      <c r="Q28" s="28">
        <f>N28+O28+P28</f>
        <v>10</v>
      </c>
      <c r="R28" s="23">
        <f>'32愛川町 (2)'!$Z$25</f>
        <v>10</v>
      </c>
    </row>
    <row r="29" spans="2:23" ht="27.75" customHeight="1">
      <c r="B29" s="643"/>
      <c r="C29" s="647" t="s">
        <v>19</v>
      </c>
      <c r="D29" s="648"/>
      <c r="E29" s="29"/>
      <c r="F29" s="20"/>
      <c r="G29" s="26">
        <f>'32愛川町 (2)'!$Q$26</f>
        <v>0</v>
      </c>
      <c r="H29" s="45">
        <f>'32愛川町 (2)'!$R$26</f>
        <v>0</v>
      </c>
      <c r="I29" s="27">
        <f>'32愛川町 (2)'!$S$26</f>
        <v>0</v>
      </c>
      <c r="J29" s="28">
        <f>G29+H29+I29</f>
        <v>0</v>
      </c>
      <c r="K29" s="23">
        <f>'32愛川町 (2)'!$T$26</f>
        <v>0</v>
      </c>
      <c r="L29" s="29"/>
      <c r="M29" s="20"/>
      <c r="N29" s="26">
        <f>'32愛川町 (2)'!$W$26</f>
        <v>0</v>
      </c>
      <c r="O29" s="45">
        <f>'32愛川町 (2)'!$X$26</f>
        <v>0</v>
      </c>
      <c r="P29" s="27">
        <f>'32愛川町 (2)'!$Y$26</f>
        <v>0</v>
      </c>
      <c r="Q29" s="28">
        <f>N29+O29+P29</f>
        <v>0</v>
      </c>
      <c r="R29" s="23">
        <f>'32愛川町 (2)'!$Z$26</f>
        <v>0</v>
      </c>
    </row>
    <row r="30" spans="2:23" ht="27.75" customHeight="1" thickBot="1">
      <c r="B30" s="644"/>
      <c r="C30" s="630" t="s">
        <v>6</v>
      </c>
      <c r="D30" s="630"/>
      <c r="E30" s="19">
        <f>'32愛川町 (2)'!$O$27</f>
        <v>236</v>
      </c>
      <c r="F30" s="31">
        <f>'32愛川町 (2)'!$P$27</f>
        <v>417</v>
      </c>
      <c r="G30" s="32">
        <f>'32愛川町 (2)'!$Q$27</f>
        <v>41</v>
      </c>
      <c r="H30" s="51">
        <f>'32愛川町 (2)'!$R$27</f>
        <v>94</v>
      </c>
      <c r="I30" s="33">
        <f>'32愛川町 (2)'!$S$27</f>
        <v>119</v>
      </c>
      <c r="J30" s="31">
        <f>G30+H30+I30</f>
        <v>254</v>
      </c>
      <c r="K30" s="34">
        <f>'32愛川町 (2)'!$T$27</f>
        <v>907</v>
      </c>
      <c r="L30" s="19">
        <f>'32愛川町 (2)'!$U$27</f>
        <v>238</v>
      </c>
      <c r="M30" s="31">
        <f>'32愛川町 (2)'!$V$27</f>
        <v>417</v>
      </c>
      <c r="N30" s="32">
        <f>'32愛川町 (2)'!$W$27</f>
        <v>42</v>
      </c>
      <c r="O30" s="51">
        <f>'32愛川町 (2)'!$X$27</f>
        <v>97</v>
      </c>
      <c r="P30" s="33">
        <f>'32愛川町 (2)'!$Y$27</f>
        <v>119</v>
      </c>
      <c r="Q30" s="31">
        <f>N30+O30+P30</f>
        <v>258</v>
      </c>
      <c r="R30" s="34">
        <f>'32愛川町 (2)'!$Z$27</f>
        <v>913</v>
      </c>
    </row>
    <row r="31" spans="2:23" ht="27.75" customHeight="1" thickBot="1">
      <c r="B31" s="631" t="s">
        <v>7</v>
      </c>
      <c r="C31" s="632"/>
      <c r="D31" s="633"/>
      <c r="E31" s="35">
        <f>E30-E22</f>
        <v>0</v>
      </c>
      <c r="F31" s="37">
        <f t="shared" ref="F31:K31" si="2">F30-F22</f>
        <v>42</v>
      </c>
      <c r="G31" s="36">
        <f t="shared" si="2"/>
        <v>0</v>
      </c>
      <c r="H31" s="52">
        <f t="shared" si="2"/>
        <v>0</v>
      </c>
      <c r="I31" s="37">
        <f t="shared" si="2"/>
        <v>6</v>
      </c>
      <c r="J31" s="38">
        <f t="shared" si="2"/>
        <v>6</v>
      </c>
      <c r="K31" s="39">
        <f t="shared" si="2"/>
        <v>48</v>
      </c>
      <c r="L31" s="35">
        <f>L30-L22</f>
        <v>0</v>
      </c>
      <c r="M31" s="37">
        <f t="shared" ref="M31:R31" si="3">M30-M22</f>
        <v>39</v>
      </c>
      <c r="N31" s="36">
        <f t="shared" si="3"/>
        <v>0</v>
      </c>
      <c r="O31" s="52">
        <f t="shared" si="3"/>
        <v>0</v>
      </c>
      <c r="P31" s="37">
        <f t="shared" si="3"/>
        <v>4</v>
      </c>
      <c r="Q31" s="38">
        <f t="shared" si="3"/>
        <v>4</v>
      </c>
      <c r="R31" s="39">
        <f t="shared" si="3"/>
        <v>43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'32愛川町総括表'!$H$22</f>
        <v>238</v>
      </c>
      <c r="F37" s="9">
        <f>'32愛川町総括表'!$H$19</f>
        <v>378</v>
      </c>
      <c r="G37" s="281">
        <f>'32愛川町総括表'!$H$16</f>
        <v>43</v>
      </c>
      <c r="H37" s="280">
        <f>'32愛川町総括表'!$H$17</f>
        <v>98</v>
      </c>
      <c r="I37" s="10">
        <f>'32愛川町総括表'!$H$18</f>
        <v>116</v>
      </c>
      <c r="J37" s="11">
        <f>G37+H37+I37</f>
        <v>257</v>
      </c>
      <c r="K37" s="12">
        <f>'32愛川町総括表'!$H$23</f>
        <v>873</v>
      </c>
      <c r="L37" s="60">
        <f>E37-E7</f>
        <v>1</v>
      </c>
      <c r="M37" s="53">
        <f t="shared" ref="M37:R37" si="4">F37-F7</f>
        <v>1</v>
      </c>
      <c r="N37" s="71">
        <f t="shared" si="4"/>
        <v>5</v>
      </c>
      <c r="O37" s="78">
        <f t="shared" si="4"/>
        <v>8</v>
      </c>
      <c r="P37" s="77">
        <f t="shared" si="4"/>
        <v>6</v>
      </c>
      <c r="Q37" s="53">
        <f t="shared" si="4"/>
        <v>19</v>
      </c>
      <c r="R37" s="61">
        <f t="shared" si="4"/>
        <v>21</v>
      </c>
    </row>
    <row r="38" spans="2:23" ht="27.75" customHeight="1">
      <c r="B38" s="641" t="s">
        <v>14</v>
      </c>
      <c r="C38" s="645" t="s">
        <v>11</v>
      </c>
      <c r="D38" s="646"/>
      <c r="E38" s="13">
        <f>'32愛川町 (2)'!$AA$12</f>
        <v>138</v>
      </c>
      <c r="F38" s="14">
        <f>'32愛川町 (2)'!$AB$12</f>
        <v>417</v>
      </c>
      <c r="G38" s="15">
        <f>'32愛川町 (2)'!$AC$12</f>
        <v>23</v>
      </c>
      <c r="H38" s="49">
        <f>'32愛川町 (2)'!$AD$12</f>
        <v>75</v>
      </c>
      <c r="I38" s="16">
        <f>'32愛川町 (2)'!$AE$12</f>
        <v>99</v>
      </c>
      <c r="J38" s="17">
        <f>G38+H38+I38</f>
        <v>197</v>
      </c>
      <c r="K38" s="18">
        <f>'32愛川町 (2)'!$AF$12</f>
        <v>752</v>
      </c>
      <c r="L38" s="63">
        <f t="shared" ref="L38:R46" si="5">E38-E8</f>
        <v>1</v>
      </c>
      <c r="M38" s="62">
        <f t="shared" si="5"/>
        <v>-89</v>
      </c>
      <c r="N38" s="76">
        <f t="shared" si="5"/>
        <v>-5</v>
      </c>
      <c r="O38" s="79">
        <f t="shared" si="5"/>
        <v>11</v>
      </c>
      <c r="P38" s="72">
        <f t="shared" si="5"/>
        <v>9</v>
      </c>
      <c r="Q38" s="62">
        <f t="shared" si="5"/>
        <v>15</v>
      </c>
      <c r="R38" s="64">
        <f t="shared" si="5"/>
        <v>-73</v>
      </c>
    </row>
    <row r="39" spans="2:23" ht="27.75" customHeight="1">
      <c r="B39" s="642"/>
      <c r="C39" s="647" t="s">
        <v>16</v>
      </c>
      <c r="D39" s="648"/>
      <c r="E39" s="19">
        <f>'32愛川町 (2)'!$AA$13</f>
        <v>100</v>
      </c>
      <c r="F39" s="20"/>
      <c r="G39" s="21"/>
      <c r="H39" s="50"/>
      <c r="I39" s="22"/>
      <c r="J39" s="20"/>
      <c r="K39" s="23">
        <f>'32愛川町 (2)'!$AF$13</f>
        <v>100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'32愛川町 (2)'!$AB$22</f>
        <v>0</v>
      </c>
      <c r="G40" s="26">
        <f>'32愛川町 (2)'!$AC$22</f>
        <v>15</v>
      </c>
      <c r="H40" s="45">
        <f>'32愛川町 (2)'!$AD$22</f>
        <v>18</v>
      </c>
      <c r="I40" s="27">
        <f>'32愛川町 (2)'!$AE$22</f>
        <v>20</v>
      </c>
      <c r="J40" s="28">
        <f>G40+H40+I40</f>
        <v>53</v>
      </c>
      <c r="K40" s="23">
        <f>'32愛川町 (2)'!$AF$22</f>
        <v>53</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'32愛川町 (2)'!$AB$23</f>
        <v>0</v>
      </c>
      <c r="G41" s="26">
        <f>'32愛川町 (2)'!$AC$23</f>
        <v>0</v>
      </c>
      <c r="H41" s="45">
        <f>'32愛川町 (2)'!$AD$23</f>
        <v>0</v>
      </c>
      <c r="I41" s="27">
        <f>'32愛川町 (2)'!$AE$23</f>
        <v>0</v>
      </c>
      <c r="J41" s="28">
        <f>G41+H41+I41</f>
        <v>0</v>
      </c>
      <c r="K41" s="23">
        <f>'32愛川町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'32愛川町 (2)'!$AB$24</f>
        <v>0</v>
      </c>
      <c r="G42" s="21"/>
      <c r="H42" s="50"/>
      <c r="I42" s="22"/>
      <c r="J42" s="30"/>
      <c r="K42" s="23">
        <f>'32愛川町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'32愛川町 (2)'!$AB$25</f>
        <v>0</v>
      </c>
      <c r="G43" s="26">
        <f>'32愛川町 (2)'!$AC$25</f>
        <v>5</v>
      </c>
      <c r="H43" s="45">
        <f>'32愛川町 (2)'!$AD$25</f>
        <v>5</v>
      </c>
      <c r="I43" s="27">
        <f>'32愛川町 (2)'!$AE$25</f>
        <v>0</v>
      </c>
      <c r="J43" s="28">
        <f>G43+H43+I43</f>
        <v>10</v>
      </c>
      <c r="K43" s="23">
        <f>'32愛川町 (2)'!$AF$25</f>
        <v>10</v>
      </c>
      <c r="L43" s="65">
        <f t="shared" si="5"/>
        <v>0</v>
      </c>
      <c r="M43" s="56">
        <f t="shared" si="5"/>
        <v>0</v>
      </c>
      <c r="N43" s="55">
        <f t="shared" si="5"/>
        <v>5</v>
      </c>
      <c r="O43" s="80">
        <f t="shared" si="5"/>
        <v>-3</v>
      </c>
      <c r="P43" s="73">
        <f t="shared" si="5"/>
        <v>0</v>
      </c>
      <c r="Q43" s="56">
        <f t="shared" si="5"/>
        <v>2</v>
      </c>
      <c r="R43" s="66">
        <f t="shared" si="5"/>
        <v>2</v>
      </c>
    </row>
    <row r="44" spans="2:23" ht="27.75" customHeight="1">
      <c r="B44" s="643"/>
      <c r="C44" s="647" t="s">
        <v>19</v>
      </c>
      <c r="D44" s="648"/>
      <c r="E44" s="29"/>
      <c r="F44" s="20"/>
      <c r="G44" s="26">
        <f>'32愛川町 (2)'!$AC$26</f>
        <v>0</v>
      </c>
      <c r="H44" s="45">
        <f>'32愛川町 (2)'!$AD$26</f>
        <v>0</v>
      </c>
      <c r="I44" s="27">
        <f>'32愛川町 (2)'!$AE$26</f>
        <v>0</v>
      </c>
      <c r="J44" s="28">
        <f>G44+H44+I44</f>
        <v>0</v>
      </c>
      <c r="K44" s="23">
        <f>'32愛川町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'32愛川町 (2)'!$AA$27</f>
        <v>238</v>
      </c>
      <c r="F45" s="31">
        <f>'32愛川町 (2)'!$AB$27</f>
        <v>417</v>
      </c>
      <c r="G45" s="32">
        <f>'32愛川町 (2)'!$AC$27</f>
        <v>43</v>
      </c>
      <c r="H45" s="51">
        <f>'32愛川町 (2)'!$AD$27</f>
        <v>98</v>
      </c>
      <c r="I45" s="33">
        <f>'32愛川町 (2)'!$AE$27</f>
        <v>119</v>
      </c>
      <c r="J45" s="31">
        <f>G45+H45+I45</f>
        <v>260</v>
      </c>
      <c r="K45" s="34">
        <f>'32愛川町 (2)'!$AF$27</f>
        <v>915</v>
      </c>
      <c r="L45" s="67">
        <f t="shared" si="5"/>
        <v>1</v>
      </c>
      <c r="M45" s="58">
        <f t="shared" si="5"/>
        <v>-89</v>
      </c>
      <c r="N45" s="57">
        <f t="shared" si="5"/>
        <v>0</v>
      </c>
      <c r="O45" s="81">
        <f t="shared" si="5"/>
        <v>8</v>
      </c>
      <c r="P45" s="74">
        <f t="shared" si="5"/>
        <v>9</v>
      </c>
      <c r="Q45" s="58">
        <f t="shared" si="5"/>
        <v>17</v>
      </c>
      <c r="R45" s="59">
        <f t="shared" si="5"/>
        <v>-71</v>
      </c>
    </row>
    <row r="46" spans="2:23" ht="27.75" customHeight="1" thickBot="1">
      <c r="B46" s="631" t="s">
        <v>7</v>
      </c>
      <c r="C46" s="632"/>
      <c r="D46" s="633"/>
      <c r="E46" s="35">
        <f>E45-E37</f>
        <v>0</v>
      </c>
      <c r="F46" s="37">
        <f t="shared" ref="F46:K46" si="6">F45-F37</f>
        <v>39</v>
      </c>
      <c r="G46" s="36">
        <f t="shared" si="6"/>
        <v>0</v>
      </c>
      <c r="H46" s="52">
        <f t="shared" si="6"/>
        <v>0</v>
      </c>
      <c r="I46" s="37">
        <f t="shared" si="6"/>
        <v>3</v>
      </c>
      <c r="J46" s="38">
        <f t="shared" si="6"/>
        <v>3</v>
      </c>
      <c r="K46" s="39">
        <f t="shared" si="6"/>
        <v>42</v>
      </c>
      <c r="L46" s="68">
        <f t="shared" si="5"/>
        <v>0</v>
      </c>
      <c r="M46" s="69">
        <f t="shared" si="5"/>
        <v>-90</v>
      </c>
      <c r="N46" s="54">
        <f t="shared" si="5"/>
        <v>-5</v>
      </c>
      <c r="O46" s="82">
        <f t="shared" si="5"/>
        <v>0</v>
      </c>
      <c r="P46" s="75">
        <f t="shared" si="5"/>
        <v>3</v>
      </c>
      <c r="Q46" s="69">
        <f t="shared" si="5"/>
        <v>-2</v>
      </c>
      <c r="R46" s="70">
        <f t="shared" si="5"/>
        <v>-92</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375</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'33清川村総括表'!D22</f>
        <v>16</v>
      </c>
      <c r="F7" s="9">
        <f>'33清川村総括表'!D19</f>
        <v>16</v>
      </c>
      <c r="G7" s="281">
        <f>'33清川村総括表'!D16</f>
        <v>3</v>
      </c>
      <c r="H7" s="280">
        <f>'33清川村総括表'!D17</f>
        <v>6</v>
      </c>
      <c r="I7" s="10">
        <f>'33清川村総括表'!D18</f>
        <v>3</v>
      </c>
      <c r="J7" s="11">
        <f>G7+H7+I7</f>
        <v>12</v>
      </c>
      <c r="K7" s="12">
        <f>'33清川村総括表'!D23</f>
        <v>44</v>
      </c>
      <c r="L7" s="8">
        <f>'33清川村総括表'!$E$22</f>
        <v>12</v>
      </c>
      <c r="M7" s="9">
        <f>'33清川村総括表'!$E$19</f>
        <v>12</v>
      </c>
      <c r="N7" s="281">
        <f>'33清川村総括表'!$E$16</f>
        <v>3</v>
      </c>
      <c r="O7" s="280">
        <f>'33清川村総括表'!$E$17</f>
        <v>4</v>
      </c>
      <c r="P7" s="10">
        <f>'33清川村総括表'!$E$18</f>
        <v>6</v>
      </c>
      <c r="Q7" s="11">
        <f>N7+O7+P7</f>
        <v>13</v>
      </c>
      <c r="R7" s="12">
        <f>'33清川村総括表'!$E$23</f>
        <v>37</v>
      </c>
      <c r="U7" s="41"/>
    </row>
    <row r="8" spans="1:23" ht="27" customHeight="1">
      <c r="B8" s="641" t="s">
        <v>14</v>
      </c>
      <c r="C8" s="645" t="s">
        <v>11</v>
      </c>
      <c r="D8" s="646"/>
      <c r="E8" s="13">
        <f>'33清川村 (2)'!$C$12</f>
        <v>45</v>
      </c>
      <c r="F8" s="14">
        <f>'33清川村 (2)'!$D$12</f>
        <v>17</v>
      </c>
      <c r="G8" s="15">
        <f>'33清川村 (2)'!$E$12</f>
        <v>3</v>
      </c>
      <c r="H8" s="49">
        <f>'33清川村 (2)'!$F$12</f>
        <v>5</v>
      </c>
      <c r="I8" s="16">
        <f>'33清川村 (2)'!$G$12</f>
        <v>5</v>
      </c>
      <c r="J8" s="17">
        <f>G8+H8+I8</f>
        <v>13</v>
      </c>
      <c r="K8" s="18">
        <f>'33清川村 (2)'!$H$12</f>
        <v>75</v>
      </c>
      <c r="L8" s="13">
        <f>'33清川村 (2)'!$I$12</f>
        <v>45</v>
      </c>
      <c r="M8" s="14">
        <f>'33清川村 (2)'!$J$12</f>
        <v>17</v>
      </c>
      <c r="N8" s="15">
        <f>'33清川村 (2)'!$K$12</f>
        <v>3</v>
      </c>
      <c r="O8" s="49">
        <f>'33清川村 (2)'!$L$12</f>
        <v>5</v>
      </c>
      <c r="P8" s="16">
        <f>'33清川村 (2)'!$M$12</f>
        <v>5</v>
      </c>
      <c r="Q8" s="17">
        <f>N8+O8+P8</f>
        <v>13</v>
      </c>
      <c r="R8" s="18">
        <f>'33清川村 (2)'!$N$12</f>
        <v>75</v>
      </c>
    </row>
    <row r="9" spans="1:23" ht="27" customHeight="1">
      <c r="B9" s="642"/>
      <c r="C9" s="647" t="s">
        <v>16</v>
      </c>
      <c r="D9" s="648"/>
      <c r="E9" s="19">
        <f>'33清川村 (2)'!$C$13</f>
        <v>0</v>
      </c>
      <c r="F9" s="20"/>
      <c r="G9" s="21"/>
      <c r="H9" s="50"/>
      <c r="I9" s="22"/>
      <c r="J9" s="20"/>
      <c r="K9" s="23">
        <f>'33清川村 (2)'!$H$13</f>
        <v>0</v>
      </c>
      <c r="L9" s="19">
        <f>'33清川村 (2)'!$I$13</f>
        <v>0</v>
      </c>
      <c r="M9" s="20"/>
      <c r="N9" s="21"/>
      <c r="O9" s="50"/>
      <c r="P9" s="22"/>
      <c r="Q9" s="20"/>
      <c r="R9" s="23">
        <f>'33清川村 (2)'!$N$13</f>
        <v>0</v>
      </c>
    </row>
    <row r="10" spans="1:23" ht="27" customHeight="1">
      <c r="B10" s="643"/>
      <c r="C10" s="647" t="s">
        <v>12</v>
      </c>
      <c r="D10" s="649"/>
      <c r="E10" s="24"/>
      <c r="F10" s="25">
        <f>'33清川村 (2)'!$D$22</f>
        <v>0</v>
      </c>
      <c r="G10" s="26">
        <f>'33清川村 (2)'!$E$22</f>
        <v>2</v>
      </c>
      <c r="H10" s="45">
        <f>'33清川村 (2)'!$F$22</f>
        <v>2</v>
      </c>
      <c r="I10" s="27">
        <f>'33清川村 (2)'!$G$22</f>
        <v>2</v>
      </c>
      <c r="J10" s="28">
        <f>G10+H10+I10</f>
        <v>6</v>
      </c>
      <c r="K10" s="23">
        <f>'33清川村 (2)'!$H$22</f>
        <v>6</v>
      </c>
      <c r="L10" s="24"/>
      <c r="M10" s="25">
        <f>'33清川村 (2)'!$J$22</f>
        <v>0</v>
      </c>
      <c r="N10" s="26">
        <f>'33清川村 (2)'!$K$22</f>
        <v>2</v>
      </c>
      <c r="O10" s="45">
        <f>'33清川村 (2)'!$L$22</f>
        <v>2</v>
      </c>
      <c r="P10" s="27">
        <f>'33清川村 (2)'!$M$22</f>
        <v>2</v>
      </c>
      <c r="Q10" s="28">
        <f>N10+O10+P10</f>
        <v>6</v>
      </c>
      <c r="R10" s="23">
        <f>'33清川村 (2)'!$N$22</f>
        <v>6</v>
      </c>
    </row>
    <row r="11" spans="1:23" ht="27" customHeight="1">
      <c r="B11" s="643"/>
      <c r="C11" s="647" t="s">
        <v>13</v>
      </c>
      <c r="D11" s="648"/>
      <c r="E11" s="29"/>
      <c r="F11" s="25">
        <f>'33清川村 (2)'!$D$23</f>
        <v>0</v>
      </c>
      <c r="G11" s="26">
        <f>'33清川村 (2)'!$E$23</f>
        <v>0</v>
      </c>
      <c r="H11" s="45">
        <f>'33清川村 (2)'!$F$23</f>
        <v>0</v>
      </c>
      <c r="I11" s="27">
        <f>'33清川村 (2)'!$G$23</f>
        <v>0</v>
      </c>
      <c r="J11" s="28">
        <f>G11+H11+I11</f>
        <v>0</v>
      </c>
      <c r="K11" s="23">
        <f>'33清川村 (2)'!$H$23</f>
        <v>0</v>
      </c>
      <c r="L11" s="29"/>
      <c r="M11" s="25">
        <f>'33清川村 (2)'!$J$23</f>
        <v>0</v>
      </c>
      <c r="N11" s="26">
        <f>'33清川村 (2)'!$K$23</f>
        <v>0</v>
      </c>
      <c r="O11" s="45">
        <f>'33清川村 (2)'!$L$23</f>
        <v>0</v>
      </c>
      <c r="P11" s="27">
        <f>'33清川村 (2)'!$M$23</f>
        <v>0</v>
      </c>
      <c r="Q11" s="28">
        <f>N11+O11+P11</f>
        <v>0</v>
      </c>
      <c r="R11" s="23">
        <f>'33清川村 (2)'!$N$23</f>
        <v>0</v>
      </c>
    </row>
    <row r="12" spans="1:23" ht="27" customHeight="1">
      <c r="B12" s="643"/>
      <c r="C12" s="647" t="s">
        <v>17</v>
      </c>
      <c r="D12" s="648"/>
      <c r="E12" s="29"/>
      <c r="F12" s="25">
        <f>'33清川村 (2)'!$D$24</f>
        <v>0</v>
      </c>
      <c r="G12" s="21"/>
      <c r="H12" s="50"/>
      <c r="I12" s="22"/>
      <c r="J12" s="30"/>
      <c r="K12" s="23">
        <f>'33清川村 (2)'!$H$24</f>
        <v>0</v>
      </c>
      <c r="L12" s="29"/>
      <c r="M12" s="25">
        <f>'33清川村 (2)'!$J$24</f>
        <v>0</v>
      </c>
      <c r="N12" s="21"/>
      <c r="O12" s="50"/>
      <c r="P12" s="22"/>
      <c r="Q12" s="30"/>
      <c r="R12" s="23">
        <f>'33清川村 (2)'!$N$24</f>
        <v>0</v>
      </c>
    </row>
    <row r="13" spans="1:23" ht="27" customHeight="1">
      <c r="B13" s="643"/>
      <c r="C13" s="647" t="s">
        <v>18</v>
      </c>
      <c r="D13" s="650"/>
      <c r="E13" s="29"/>
      <c r="F13" s="25">
        <f>'33清川村 (2)'!$D$25</f>
        <v>0</v>
      </c>
      <c r="G13" s="26">
        <f>'33清川村 (2)'!$E$25</f>
        <v>0</v>
      </c>
      <c r="H13" s="45">
        <f>'33清川村 (2)'!$F$25</f>
        <v>0</v>
      </c>
      <c r="I13" s="27">
        <f>'33清川村 (2)'!$G$25</f>
        <v>0</v>
      </c>
      <c r="J13" s="28">
        <f>G13+H13+I13</f>
        <v>0</v>
      </c>
      <c r="K13" s="23">
        <f>'33清川村 (2)'!$H$25</f>
        <v>0</v>
      </c>
      <c r="L13" s="29"/>
      <c r="M13" s="25">
        <f>'33清川村 (2)'!$J$25</f>
        <v>0</v>
      </c>
      <c r="N13" s="26">
        <f>'33清川村 (2)'!$K$25</f>
        <v>0</v>
      </c>
      <c r="O13" s="45">
        <f>'33清川村 (2)'!$L$25</f>
        <v>0</v>
      </c>
      <c r="P13" s="27">
        <f>'33清川村 (2)'!$M$25</f>
        <v>0</v>
      </c>
      <c r="Q13" s="28">
        <f>N13+O13+P13</f>
        <v>0</v>
      </c>
      <c r="R13" s="23">
        <f>'33清川村 (2)'!$N$25</f>
        <v>0</v>
      </c>
    </row>
    <row r="14" spans="1:23" ht="27" customHeight="1">
      <c r="B14" s="643"/>
      <c r="C14" s="647" t="s">
        <v>19</v>
      </c>
      <c r="D14" s="648"/>
      <c r="E14" s="29"/>
      <c r="F14" s="20"/>
      <c r="G14" s="26">
        <f>'33清川村 (2)'!$E$26</f>
        <v>0</v>
      </c>
      <c r="H14" s="45">
        <f>'33清川村 (2)'!$F$26</f>
        <v>0</v>
      </c>
      <c r="I14" s="27">
        <f>'33清川村 (2)'!$G$26</f>
        <v>0</v>
      </c>
      <c r="J14" s="28">
        <f>G14+H14+I14</f>
        <v>0</v>
      </c>
      <c r="K14" s="23">
        <f>'33清川村 (2)'!$H$26</f>
        <v>0</v>
      </c>
      <c r="L14" s="29"/>
      <c r="M14" s="20"/>
      <c r="N14" s="26">
        <f>'33清川村 (2)'!$K$26</f>
        <v>0</v>
      </c>
      <c r="O14" s="45">
        <f>'33清川村 (2)'!$L$26</f>
        <v>0</v>
      </c>
      <c r="P14" s="27">
        <f>'33清川村 (2)'!$M$26</f>
        <v>0</v>
      </c>
      <c r="Q14" s="28">
        <f>N14+O14+P14</f>
        <v>0</v>
      </c>
      <c r="R14" s="23">
        <f>'33清川村 (2)'!$N$26</f>
        <v>0</v>
      </c>
    </row>
    <row r="15" spans="1:23" ht="27" customHeight="1" thickBot="1">
      <c r="B15" s="644"/>
      <c r="C15" s="630" t="s">
        <v>6</v>
      </c>
      <c r="D15" s="630"/>
      <c r="E15" s="19">
        <f>'33清川村 (2)'!$C$27</f>
        <v>45</v>
      </c>
      <c r="F15" s="31">
        <f>'33清川村 (2)'!$D$27</f>
        <v>17</v>
      </c>
      <c r="G15" s="32">
        <f>'33清川村 (2)'!$E$27</f>
        <v>5</v>
      </c>
      <c r="H15" s="51">
        <f>'33清川村 (2)'!$F$27</f>
        <v>7</v>
      </c>
      <c r="I15" s="33">
        <f>'33清川村 (2)'!$G$27</f>
        <v>7</v>
      </c>
      <c r="J15" s="31">
        <f>G15+H15+I15</f>
        <v>19</v>
      </c>
      <c r="K15" s="34">
        <f>'33清川村 (2)'!$H$27</f>
        <v>81</v>
      </c>
      <c r="L15" s="19">
        <f>'33清川村 (2)'!$I$27</f>
        <v>45</v>
      </c>
      <c r="M15" s="31">
        <f>'33清川村 (2)'!$J$27</f>
        <v>17</v>
      </c>
      <c r="N15" s="32">
        <f>'33清川村 (2)'!$K$27</f>
        <v>5</v>
      </c>
      <c r="O15" s="51">
        <f>'33清川村 (2)'!$L$27</f>
        <v>7</v>
      </c>
      <c r="P15" s="33">
        <f>'33清川村 (2)'!$M$27</f>
        <v>7</v>
      </c>
      <c r="Q15" s="31">
        <f>N15+O15+P15</f>
        <v>19</v>
      </c>
      <c r="R15" s="34">
        <f>'33清川村 (2)'!$N$27</f>
        <v>81</v>
      </c>
    </row>
    <row r="16" spans="1:23" ht="27" customHeight="1" thickBot="1">
      <c r="B16" s="631" t="s">
        <v>7</v>
      </c>
      <c r="C16" s="632"/>
      <c r="D16" s="633"/>
      <c r="E16" s="35">
        <f>E15-E7</f>
        <v>29</v>
      </c>
      <c r="F16" s="37">
        <f t="shared" ref="F16:K16" si="0">F15-F7</f>
        <v>1</v>
      </c>
      <c r="G16" s="36">
        <f t="shared" si="0"/>
        <v>2</v>
      </c>
      <c r="H16" s="52">
        <f t="shared" si="0"/>
        <v>1</v>
      </c>
      <c r="I16" s="37">
        <f t="shared" si="0"/>
        <v>4</v>
      </c>
      <c r="J16" s="38">
        <f t="shared" si="0"/>
        <v>7</v>
      </c>
      <c r="K16" s="39">
        <f t="shared" si="0"/>
        <v>37</v>
      </c>
      <c r="L16" s="35">
        <f>L15-L7</f>
        <v>33</v>
      </c>
      <c r="M16" s="37">
        <f>M15-M7</f>
        <v>5</v>
      </c>
      <c r="N16" s="36">
        <f t="shared" ref="N16:R16" si="1">N15-N7</f>
        <v>2</v>
      </c>
      <c r="O16" s="52">
        <f t="shared" si="1"/>
        <v>3</v>
      </c>
      <c r="P16" s="37">
        <f t="shared" si="1"/>
        <v>1</v>
      </c>
      <c r="Q16" s="38">
        <f t="shared" si="1"/>
        <v>6</v>
      </c>
      <c r="R16" s="39">
        <f t="shared" si="1"/>
        <v>44</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'33清川村総括表'!$F$22</f>
        <v>12</v>
      </c>
      <c r="F22" s="9">
        <f>'33清川村総括表'!$F$19</f>
        <v>12</v>
      </c>
      <c r="G22" s="281">
        <f>'33清川村総括表'!$F$16</f>
        <v>3</v>
      </c>
      <c r="H22" s="280">
        <f>'33清川村総括表'!$F$17</f>
        <v>5</v>
      </c>
      <c r="I22" s="10">
        <f>'33清川村総括表'!$F$18</f>
        <v>4</v>
      </c>
      <c r="J22" s="11">
        <f>G22+H22+I22</f>
        <v>12</v>
      </c>
      <c r="K22" s="12">
        <f>'33清川村総括表'!$F$23</f>
        <v>36</v>
      </c>
      <c r="L22" s="8">
        <f>'33清川村総括表'!$G$22</f>
        <v>10</v>
      </c>
      <c r="M22" s="9">
        <f>'33清川村総括表'!$G$19</f>
        <v>10</v>
      </c>
      <c r="N22" s="281">
        <f>'33清川村総括表'!$G$16</f>
        <v>3</v>
      </c>
      <c r="O22" s="280">
        <f>'33清川村総括表'!$G$17</f>
        <v>5</v>
      </c>
      <c r="P22" s="10">
        <f>'33清川村総括表'!$G$18</f>
        <v>5</v>
      </c>
      <c r="Q22" s="11">
        <f>N22+O22+P22</f>
        <v>13</v>
      </c>
      <c r="R22" s="12">
        <f>'33清川村総括表'!$G$23</f>
        <v>33</v>
      </c>
    </row>
    <row r="23" spans="2:23" ht="27.75" customHeight="1">
      <c r="B23" s="641" t="s">
        <v>14</v>
      </c>
      <c r="C23" s="645" t="s">
        <v>11</v>
      </c>
      <c r="D23" s="646"/>
      <c r="E23" s="13">
        <f>'33清川村 (2)'!$O$12</f>
        <v>45</v>
      </c>
      <c r="F23" s="14">
        <f>'33清川村 (2)'!$P$12</f>
        <v>17</v>
      </c>
      <c r="G23" s="15">
        <f>'33清川村 (2)'!$Q$12</f>
        <v>3</v>
      </c>
      <c r="H23" s="49">
        <f>'33清川村 (2)'!$R$12</f>
        <v>5</v>
      </c>
      <c r="I23" s="16">
        <f>'33清川村 (2)'!$S$12</f>
        <v>5</v>
      </c>
      <c r="J23" s="17">
        <f>G23+H23+I23</f>
        <v>13</v>
      </c>
      <c r="K23" s="18">
        <f>'33清川村 (2)'!$T$12</f>
        <v>75</v>
      </c>
      <c r="L23" s="13">
        <f>'33清川村 (2)'!$U$12</f>
        <v>45</v>
      </c>
      <c r="M23" s="14">
        <f>'33清川村 (2)'!$V$12</f>
        <v>17</v>
      </c>
      <c r="N23" s="15">
        <f>'33清川村 (2)'!$W$12</f>
        <v>3</v>
      </c>
      <c r="O23" s="49">
        <f>'33清川村 (2)'!$X$12</f>
        <v>5</v>
      </c>
      <c r="P23" s="16">
        <f>'33清川村 (2)'!$Y$12</f>
        <v>5</v>
      </c>
      <c r="Q23" s="17">
        <f>N23+O23+P23</f>
        <v>13</v>
      </c>
      <c r="R23" s="18">
        <f>'33清川村 (2)'!$Z$12</f>
        <v>75</v>
      </c>
    </row>
    <row r="24" spans="2:23" ht="27.75" customHeight="1">
      <c r="B24" s="642"/>
      <c r="C24" s="647" t="s">
        <v>16</v>
      </c>
      <c r="D24" s="648"/>
      <c r="E24" s="19">
        <f>'33清川村 (2)'!$O$13</f>
        <v>0</v>
      </c>
      <c r="F24" s="20"/>
      <c r="G24" s="21"/>
      <c r="H24" s="50"/>
      <c r="I24" s="22"/>
      <c r="J24" s="20"/>
      <c r="K24" s="23">
        <f>'33清川村 (2)'!$T$13</f>
        <v>0</v>
      </c>
      <c r="L24" s="19">
        <f>'33清川村 (2)'!$U$13</f>
        <v>0</v>
      </c>
      <c r="M24" s="20"/>
      <c r="N24" s="21"/>
      <c r="O24" s="50"/>
      <c r="P24" s="22"/>
      <c r="Q24" s="20"/>
      <c r="R24" s="23">
        <f>'33清川村 (2)'!$Z$13</f>
        <v>0</v>
      </c>
    </row>
    <row r="25" spans="2:23" ht="27.75" customHeight="1">
      <c r="B25" s="643"/>
      <c r="C25" s="647" t="s">
        <v>12</v>
      </c>
      <c r="D25" s="649"/>
      <c r="E25" s="24"/>
      <c r="F25" s="25">
        <f>'33清川村 (2)'!$P$22</f>
        <v>0</v>
      </c>
      <c r="G25" s="26">
        <f>'33清川村 (2)'!$Q$22</f>
        <v>2</v>
      </c>
      <c r="H25" s="45">
        <f>'33清川村 (2)'!$R$22</f>
        <v>2</v>
      </c>
      <c r="I25" s="27">
        <f>'33清川村 (2)'!$S$22</f>
        <v>2</v>
      </c>
      <c r="J25" s="28">
        <f>G25+H25+I25</f>
        <v>6</v>
      </c>
      <c r="K25" s="23">
        <f>'33清川村 (2)'!$T$22</f>
        <v>6</v>
      </c>
      <c r="L25" s="24"/>
      <c r="M25" s="25">
        <f>'33清川村 (2)'!$V$22</f>
        <v>0</v>
      </c>
      <c r="N25" s="26">
        <f>'33清川村 (2)'!$W$22</f>
        <v>2</v>
      </c>
      <c r="O25" s="45">
        <f>'33清川村 (2)'!$X$22</f>
        <v>2</v>
      </c>
      <c r="P25" s="27">
        <f>'33清川村 (2)'!$Y$22</f>
        <v>2</v>
      </c>
      <c r="Q25" s="28">
        <f>N25+O25+P25</f>
        <v>6</v>
      </c>
      <c r="R25" s="23">
        <f>'33清川村 (2)'!$Z$22</f>
        <v>6</v>
      </c>
    </row>
    <row r="26" spans="2:23" ht="27.75" customHeight="1">
      <c r="B26" s="643"/>
      <c r="C26" s="647" t="s">
        <v>13</v>
      </c>
      <c r="D26" s="648"/>
      <c r="E26" s="29"/>
      <c r="F26" s="25">
        <f>'33清川村 (2)'!$P$23</f>
        <v>0</v>
      </c>
      <c r="G26" s="26">
        <f>'33清川村 (2)'!$Q$23</f>
        <v>0</v>
      </c>
      <c r="H26" s="45">
        <f>'33清川村 (2)'!$R$23</f>
        <v>0</v>
      </c>
      <c r="I26" s="27">
        <f>'33清川村 (2)'!$S$23</f>
        <v>0</v>
      </c>
      <c r="J26" s="28">
        <f>G26+H26+I26</f>
        <v>0</v>
      </c>
      <c r="K26" s="23">
        <f>'33清川村 (2)'!$T$23</f>
        <v>0</v>
      </c>
      <c r="L26" s="29"/>
      <c r="M26" s="25">
        <f>'33清川村 (2)'!$V$23</f>
        <v>0</v>
      </c>
      <c r="N26" s="26">
        <f>'33清川村 (2)'!$W$23</f>
        <v>0</v>
      </c>
      <c r="O26" s="45">
        <f>'33清川村 (2)'!$X$23</f>
        <v>0</v>
      </c>
      <c r="P26" s="27">
        <f>'33清川村 (2)'!$Y$23</f>
        <v>0</v>
      </c>
      <c r="Q26" s="28">
        <f>N26+O26+P26</f>
        <v>0</v>
      </c>
      <c r="R26" s="23">
        <f>'33清川村 (2)'!$Z$23</f>
        <v>0</v>
      </c>
    </row>
    <row r="27" spans="2:23" ht="27.75" customHeight="1">
      <c r="B27" s="643"/>
      <c r="C27" s="647" t="s">
        <v>17</v>
      </c>
      <c r="D27" s="648"/>
      <c r="E27" s="29"/>
      <c r="F27" s="25">
        <f>'33清川村 (2)'!$P$24</f>
        <v>0</v>
      </c>
      <c r="G27" s="21"/>
      <c r="H27" s="50"/>
      <c r="I27" s="22"/>
      <c r="J27" s="30"/>
      <c r="K27" s="23">
        <f>'33清川村 (2)'!$T$24</f>
        <v>0</v>
      </c>
      <c r="L27" s="29"/>
      <c r="M27" s="25">
        <f>'33清川村 (2)'!$V$24</f>
        <v>0</v>
      </c>
      <c r="N27" s="21"/>
      <c r="O27" s="50"/>
      <c r="P27" s="22"/>
      <c r="Q27" s="30"/>
      <c r="R27" s="23">
        <f>'33清川村 (2)'!$Z$24</f>
        <v>0</v>
      </c>
    </row>
    <row r="28" spans="2:23" ht="27.75" customHeight="1">
      <c r="B28" s="643"/>
      <c r="C28" s="647" t="s">
        <v>18</v>
      </c>
      <c r="D28" s="650"/>
      <c r="E28" s="29"/>
      <c r="F28" s="25">
        <f>'33清川村 (2)'!$P$25</f>
        <v>0</v>
      </c>
      <c r="G28" s="26">
        <f>'33清川村 (2)'!$Q$25</f>
        <v>0</v>
      </c>
      <c r="H28" s="45">
        <f>'33清川村 (2)'!$R$25</f>
        <v>0</v>
      </c>
      <c r="I28" s="27">
        <f>'33清川村 (2)'!$S$25</f>
        <v>0</v>
      </c>
      <c r="J28" s="28">
        <f>G28+H28+I28</f>
        <v>0</v>
      </c>
      <c r="K28" s="23">
        <f>'33清川村 (2)'!$T$25</f>
        <v>0</v>
      </c>
      <c r="L28" s="29"/>
      <c r="M28" s="25">
        <f>'33清川村 (2)'!$V$25</f>
        <v>0</v>
      </c>
      <c r="N28" s="26">
        <f>'33清川村 (2)'!$W$25</f>
        <v>0</v>
      </c>
      <c r="O28" s="45">
        <f>'33清川村 (2)'!$X$25</f>
        <v>0</v>
      </c>
      <c r="P28" s="27">
        <f>'33清川村 (2)'!$Y$25</f>
        <v>0</v>
      </c>
      <c r="Q28" s="28">
        <f>N28+O28+P28</f>
        <v>0</v>
      </c>
      <c r="R28" s="23">
        <f>'33清川村 (2)'!$Z$25</f>
        <v>0</v>
      </c>
    </row>
    <row r="29" spans="2:23" ht="27.75" customHeight="1">
      <c r="B29" s="643"/>
      <c r="C29" s="647" t="s">
        <v>19</v>
      </c>
      <c r="D29" s="648"/>
      <c r="E29" s="29"/>
      <c r="F29" s="20"/>
      <c r="G29" s="26">
        <f>'33清川村 (2)'!$Q$26</f>
        <v>0</v>
      </c>
      <c r="H29" s="45">
        <f>'33清川村 (2)'!$R$26</f>
        <v>0</v>
      </c>
      <c r="I29" s="27">
        <f>'33清川村 (2)'!$S$26</f>
        <v>0</v>
      </c>
      <c r="J29" s="28">
        <f>G29+H29+I29</f>
        <v>0</v>
      </c>
      <c r="K29" s="23">
        <f>'33清川村 (2)'!$T$26</f>
        <v>0</v>
      </c>
      <c r="L29" s="29"/>
      <c r="M29" s="20"/>
      <c r="N29" s="26">
        <f>'33清川村 (2)'!$W$26</f>
        <v>0</v>
      </c>
      <c r="O29" s="45">
        <f>'33清川村 (2)'!$X$26</f>
        <v>0</v>
      </c>
      <c r="P29" s="27">
        <f>'33清川村 (2)'!$Y$26</f>
        <v>0</v>
      </c>
      <c r="Q29" s="28">
        <f>N29+O29+P29</f>
        <v>0</v>
      </c>
      <c r="R29" s="23">
        <f>'33清川村 (2)'!$Z$26</f>
        <v>0</v>
      </c>
    </row>
    <row r="30" spans="2:23" ht="27.75" customHeight="1" thickBot="1">
      <c r="B30" s="644"/>
      <c r="C30" s="630" t="s">
        <v>6</v>
      </c>
      <c r="D30" s="630"/>
      <c r="E30" s="19">
        <f>'33清川村 (2)'!$O$27</f>
        <v>45</v>
      </c>
      <c r="F30" s="31">
        <f>'33清川村 (2)'!$P$27</f>
        <v>17</v>
      </c>
      <c r="G30" s="32">
        <f>'33清川村 (2)'!$Q$27</f>
        <v>5</v>
      </c>
      <c r="H30" s="51">
        <f>'33清川村 (2)'!$R$27</f>
        <v>7</v>
      </c>
      <c r="I30" s="33">
        <f>'33清川村 (2)'!$S$27</f>
        <v>7</v>
      </c>
      <c r="J30" s="31">
        <f>G30+H30+I30</f>
        <v>19</v>
      </c>
      <c r="K30" s="34">
        <f>'33清川村 (2)'!$T$27</f>
        <v>81</v>
      </c>
      <c r="L30" s="19">
        <f>'33清川村 (2)'!$U$27</f>
        <v>45</v>
      </c>
      <c r="M30" s="31">
        <f>'33清川村 (2)'!$V$27</f>
        <v>17</v>
      </c>
      <c r="N30" s="32">
        <f>'33清川村 (2)'!$W$27</f>
        <v>5</v>
      </c>
      <c r="O30" s="51">
        <f>'33清川村 (2)'!$X$27</f>
        <v>7</v>
      </c>
      <c r="P30" s="33">
        <f>'33清川村 (2)'!$Y$27</f>
        <v>7</v>
      </c>
      <c r="Q30" s="31">
        <f>N30+O30+P30</f>
        <v>19</v>
      </c>
      <c r="R30" s="34">
        <f>'33清川村 (2)'!$Z$27</f>
        <v>81</v>
      </c>
    </row>
    <row r="31" spans="2:23" ht="27.75" customHeight="1" thickBot="1">
      <c r="B31" s="631" t="s">
        <v>7</v>
      </c>
      <c r="C31" s="632"/>
      <c r="D31" s="633"/>
      <c r="E31" s="35">
        <f>E30-E22</f>
        <v>33</v>
      </c>
      <c r="F31" s="37">
        <f t="shared" ref="F31:K31" si="2">F30-F22</f>
        <v>5</v>
      </c>
      <c r="G31" s="36">
        <f t="shared" si="2"/>
        <v>2</v>
      </c>
      <c r="H31" s="52">
        <f t="shared" si="2"/>
        <v>2</v>
      </c>
      <c r="I31" s="37">
        <f t="shared" si="2"/>
        <v>3</v>
      </c>
      <c r="J31" s="38">
        <f t="shared" si="2"/>
        <v>7</v>
      </c>
      <c r="K31" s="39">
        <f t="shared" si="2"/>
        <v>45</v>
      </c>
      <c r="L31" s="35">
        <f>L30-L22</f>
        <v>35</v>
      </c>
      <c r="M31" s="37">
        <f t="shared" ref="M31:R31" si="3">M30-M22</f>
        <v>7</v>
      </c>
      <c r="N31" s="36">
        <f t="shared" si="3"/>
        <v>2</v>
      </c>
      <c r="O31" s="52">
        <f t="shared" si="3"/>
        <v>2</v>
      </c>
      <c r="P31" s="37">
        <f t="shared" si="3"/>
        <v>2</v>
      </c>
      <c r="Q31" s="38">
        <f t="shared" si="3"/>
        <v>6</v>
      </c>
      <c r="R31" s="39">
        <f t="shared" si="3"/>
        <v>48</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'33清川村総括表'!$H$22</f>
        <v>11</v>
      </c>
      <c r="F37" s="9">
        <f>'33清川村総括表'!$H$19</f>
        <v>11</v>
      </c>
      <c r="G37" s="281">
        <f>'33清川村総括表'!$H$16</f>
        <v>3</v>
      </c>
      <c r="H37" s="280">
        <f>'33清川村総括表'!$H$17</f>
        <v>5</v>
      </c>
      <c r="I37" s="10">
        <f>'33清川村総括表'!$H$18</f>
        <v>5</v>
      </c>
      <c r="J37" s="11">
        <f>G37+H37+I37</f>
        <v>13</v>
      </c>
      <c r="K37" s="12">
        <f>'33清川村総括表'!$H$23</f>
        <v>35</v>
      </c>
      <c r="L37" s="60">
        <f>E37-E7</f>
        <v>-5</v>
      </c>
      <c r="M37" s="53">
        <f t="shared" ref="M37:R37" si="4">F37-F7</f>
        <v>-5</v>
      </c>
      <c r="N37" s="71">
        <f t="shared" si="4"/>
        <v>0</v>
      </c>
      <c r="O37" s="78">
        <f t="shared" si="4"/>
        <v>-1</v>
      </c>
      <c r="P37" s="77">
        <f t="shared" si="4"/>
        <v>2</v>
      </c>
      <c r="Q37" s="53">
        <f t="shared" si="4"/>
        <v>1</v>
      </c>
      <c r="R37" s="61">
        <f t="shared" si="4"/>
        <v>-9</v>
      </c>
    </row>
    <row r="38" spans="2:23" ht="27.75" customHeight="1">
      <c r="B38" s="641" t="s">
        <v>14</v>
      </c>
      <c r="C38" s="645" t="s">
        <v>11</v>
      </c>
      <c r="D38" s="646"/>
      <c r="E38" s="13">
        <f>'33清川村 (2)'!$AA$12</f>
        <v>45</v>
      </c>
      <c r="F38" s="14">
        <f>'33清川村 (2)'!$AB$12</f>
        <v>17</v>
      </c>
      <c r="G38" s="15">
        <f>'33清川村 (2)'!$AC$12</f>
        <v>3</v>
      </c>
      <c r="H38" s="49">
        <f>'33清川村 (2)'!$AD$12</f>
        <v>5</v>
      </c>
      <c r="I38" s="16">
        <f>'33清川村 (2)'!$AE$12</f>
        <v>5</v>
      </c>
      <c r="J38" s="17">
        <f>G38+H38+I38</f>
        <v>13</v>
      </c>
      <c r="K38" s="18">
        <f>'33清川村 (2)'!$AF$12</f>
        <v>75</v>
      </c>
      <c r="L38" s="63">
        <f t="shared" ref="L38:R46" si="5">E38-E8</f>
        <v>0</v>
      </c>
      <c r="M38" s="62">
        <f t="shared" si="5"/>
        <v>0</v>
      </c>
      <c r="N38" s="76">
        <f t="shared" si="5"/>
        <v>0</v>
      </c>
      <c r="O38" s="79">
        <f t="shared" si="5"/>
        <v>0</v>
      </c>
      <c r="P38" s="72">
        <f t="shared" si="5"/>
        <v>0</v>
      </c>
      <c r="Q38" s="62">
        <f t="shared" si="5"/>
        <v>0</v>
      </c>
      <c r="R38" s="64">
        <f t="shared" si="5"/>
        <v>0</v>
      </c>
    </row>
    <row r="39" spans="2:23" ht="27.75" customHeight="1">
      <c r="B39" s="642"/>
      <c r="C39" s="647" t="s">
        <v>16</v>
      </c>
      <c r="D39" s="648"/>
      <c r="E39" s="19">
        <f>'33清川村 (2)'!$AA$13</f>
        <v>0</v>
      </c>
      <c r="F39" s="20"/>
      <c r="G39" s="21"/>
      <c r="H39" s="50"/>
      <c r="I39" s="22"/>
      <c r="J39" s="20"/>
      <c r="K39" s="23">
        <f>'33清川村 (2)'!$AF$13</f>
        <v>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'33清川村 (2)'!$AB$22</f>
        <v>0</v>
      </c>
      <c r="G40" s="26">
        <f>'33清川村 (2)'!$AC$22</f>
        <v>2</v>
      </c>
      <c r="H40" s="45">
        <f>'33清川村 (2)'!$AD$22</f>
        <v>2</v>
      </c>
      <c r="I40" s="27">
        <f>'33清川村 (2)'!$AE$22</f>
        <v>2</v>
      </c>
      <c r="J40" s="28">
        <f>G40+H40+I40</f>
        <v>6</v>
      </c>
      <c r="K40" s="23">
        <f>'33清川村 (2)'!$AF$22</f>
        <v>6</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'33清川村 (2)'!$AB$23</f>
        <v>0</v>
      </c>
      <c r="G41" s="26">
        <f>'33清川村 (2)'!$AC$23</f>
        <v>0</v>
      </c>
      <c r="H41" s="45">
        <f>'33清川村 (2)'!$AD$23</f>
        <v>0</v>
      </c>
      <c r="I41" s="27">
        <f>'33清川村 (2)'!$AE$23</f>
        <v>0</v>
      </c>
      <c r="J41" s="28">
        <f>G41+H41+I41</f>
        <v>0</v>
      </c>
      <c r="K41" s="23">
        <f>'33清川村 (2)'!$AF$23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'33清川村 (2)'!$AB$24</f>
        <v>0</v>
      </c>
      <c r="G42" s="21"/>
      <c r="H42" s="50"/>
      <c r="I42" s="22"/>
      <c r="J42" s="30"/>
      <c r="K42" s="23">
        <f>'33清川村 (2)'!$AF$24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'33清川村 (2)'!$AB$25</f>
        <v>0</v>
      </c>
      <c r="G43" s="26">
        <f>'33清川村 (2)'!$AC$25</f>
        <v>0</v>
      </c>
      <c r="H43" s="45">
        <f>'33清川村 (2)'!$AD$25</f>
        <v>0</v>
      </c>
      <c r="I43" s="27">
        <f>'33清川村 (2)'!$AE$25</f>
        <v>0</v>
      </c>
      <c r="J43" s="28">
        <f>G43+H43+I43</f>
        <v>0</v>
      </c>
      <c r="K43" s="23">
        <f>'33清川村 (2)'!$AF$25</f>
        <v>0</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'33清川村 (2)'!$AC$26</f>
        <v>0</v>
      </c>
      <c r="H44" s="45">
        <f>'33清川村 (2)'!$AD$26</f>
        <v>0</v>
      </c>
      <c r="I44" s="27">
        <f>'33清川村 (2)'!$AE$26</f>
        <v>0</v>
      </c>
      <c r="J44" s="28">
        <f>G44+H44+I44</f>
        <v>0</v>
      </c>
      <c r="K44" s="23">
        <f>'33清川村 (2)'!$AF$26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'33清川村 (2)'!$AA$27</f>
        <v>45</v>
      </c>
      <c r="F45" s="31">
        <f>'33清川村 (2)'!$AB$27</f>
        <v>17</v>
      </c>
      <c r="G45" s="32">
        <f>'33清川村 (2)'!$AC$27</f>
        <v>5</v>
      </c>
      <c r="H45" s="51">
        <f>'33清川村 (2)'!$AD$27</f>
        <v>7</v>
      </c>
      <c r="I45" s="33">
        <f>'33清川村 (2)'!$AE$27</f>
        <v>7</v>
      </c>
      <c r="J45" s="31">
        <f>G45+H45+I45</f>
        <v>19</v>
      </c>
      <c r="K45" s="34">
        <f>'33清川村 (2)'!$AF$27</f>
        <v>81</v>
      </c>
      <c r="L45" s="67">
        <f t="shared" si="5"/>
        <v>0</v>
      </c>
      <c r="M45" s="58">
        <f t="shared" si="5"/>
        <v>0</v>
      </c>
      <c r="N45" s="57">
        <f t="shared" si="5"/>
        <v>0</v>
      </c>
      <c r="O45" s="81">
        <f t="shared" si="5"/>
        <v>0</v>
      </c>
      <c r="P45" s="74">
        <f t="shared" si="5"/>
        <v>0</v>
      </c>
      <c r="Q45" s="58">
        <f t="shared" si="5"/>
        <v>0</v>
      </c>
      <c r="R45" s="59">
        <f t="shared" si="5"/>
        <v>0</v>
      </c>
    </row>
    <row r="46" spans="2:23" ht="27.75" customHeight="1" thickBot="1">
      <c r="B46" s="631" t="s">
        <v>7</v>
      </c>
      <c r="C46" s="632"/>
      <c r="D46" s="633"/>
      <c r="E46" s="35">
        <f>E45-E37</f>
        <v>34</v>
      </c>
      <c r="F46" s="37">
        <f t="shared" ref="F46:K46" si="6">F45-F37</f>
        <v>6</v>
      </c>
      <c r="G46" s="36">
        <f t="shared" si="6"/>
        <v>2</v>
      </c>
      <c r="H46" s="52">
        <f t="shared" si="6"/>
        <v>2</v>
      </c>
      <c r="I46" s="37">
        <f t="shared" si="6"/>
        <v>2</v>
      </c>
      <c r="J46" s="38">
        <f t="shared" si="6"/>
        <v>6</v>
      </c>
      <c r="K46" s="39">
        <f t="shared" si="6"/>
        <v>46</v>
      </c>
      <c r="L46" s="68">
        <f t="shared" si="5"/>
        <v>5</v>
      </c>
      <c r="M46" s="69">
        <f t="shared" si="5"/>
        <v>5</v>
      </c>
      <c r="N46" s="54">
        <f t="shared" si="5"/>
        <v>0</v>
      </c>
      <c r="O46" s="82">
        <f t="shared" si="5"/>
        <v>1</v>
      </c>
      <c r="P46" s="75">
        <f t="shared" si="5"/>
        <v>-2</v>
      </c>
      <c r="Q46" s="69">
        <f t="shared" si="5"/>
        <v>-1</v>
      </c>
      <c r="R46" s="70">
        <f t="shared" si="5"/>
        <v>9</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32</v>
      </c>
      <c r="H3" s="755"/>
    </row>
    <row r="4" spans="1:9" ht="16.5" customHeight="1">
      <c r="A4" s="83"/>
      <c r="B4" s="83"/>
      <c r="C4" s="83"/>
      <c r="D4" s="83"/>
      <c r="E4" s="83"/>
      <c r="F4" s="84" t="s">
        <v>33</v>
      </c>
      <c r="G4" s="754" t="s">
        <v>34</v>
      </c>
      <c r="H4" s="755"/>
    </row>
    <row r="5" spans="1:9" ht="16.5" customHeight="1">
      <c r="A5" s="83"/>
      <c r="B5" s="83"/>
      <c r="C5" s="83"/>
      <c r="D5" s="83"/>
      <c r="E5" s="83"/>
      <c r="F5" s="84" t="s">
        <v>35</v>
      </c>
      <c r="G5" s="754" t="s">
        <v>36</v>
      </c>
      <c r="H5" s="755"/>
    </row>
    <row r="6" spans="1:9" ht="16.5" customHeight="1">
      <c r="A6" s="83"/>
      <c r="B6" s="83"/>
      <c r="C6" s="83"/>
      <c r="D6" s="83"/>
      <c r="E6" s="83"/>
      <c r="F6" s="84" t="s">
        <v>37</v>
      </c>
      <c r="G6" s="754" t="s">
        <v>38</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89">
        <v>22626</v>
      </c>
      <c r="E11" s="90">
        <v>22795</v>
      </c>
      <c r="F11" s="90">
        <v>23069</v>
      </c>
      <c r="G11" s="90">
        <v>23351</v>
      </c>
      <c r="H11" s="91">
        <v>23567</v>
      </c>
    </row>
    <row r="12" spans="1:9" ht="24" customHeight="1">
      <c r="A12" s="710"/>
      <c r="B12" s="715" t="s">
        <v>49</v>
      </c>
      <c r="C12" s="716"/>
      <c r="D12" s="89">
        <v>22276</v>
      </c>
      <c r="E12" s="90">
        <v>22570</v>
      </c>
      <c r="F12" s="90">
        <v>22738</v>
      </c>
      <c r="G12" s="90">
        <v>23014</v>
      </c>
      <c r="H12" s="91">
        <v>23294</v>
      </c>
    </row>
    <row r="13" spans="1:9" ht="24" customHeight="1">
      <c r="A13" s="711"/>
      <c r="B13" s="715" t="s">
        <v>22</v>
      </c>
      <c r="C13" s="716"/>
      <c r="D13" s="92">
        <v>23508</v>
      </c>
      <c r="E13" s="93">
        <v>22237</v>
      </c>
      <c r="F13" s="93">
        <v>22530</v>
      </c>
      <c r="G13" s="93">
        <v>22699</v>
      </c>
      <c r="H13" s="94">
        <v>22972</v>
      </c>
    </row>
    <row r="14" spans="1:9" ht="24" customHeight="1" thickBot="1">
      <c r="A14" s="711"/>
      <c r="B14" s="717" t="s">
        <v>50</v>
      </c>
      <c r="C14" s="718"/>
      <c r="D14" s="95">
        <v>76330</v>
      </c>
      <c r="E14" s="96">
        <v>73427</v>
      </c>
      <c r="F14" s="96">
        <v>70572</v>
      </c>
      <c r="G14" s="96">
        <v>68054</v>
      </c>
      <c r="H14" s="97">
        <v>67253</v>
      </c>
    </row>
    <row r="15" spans="1:9" ht="24" customHeight="1" thickTop="1" thickBot="1">
      <c r="A15" s="749"/>
      <c r="B15" s="719" t="s">
        <v>51</v>
      </c>
      <c r="C15" s="720"/>
      <c r="D15" s="98">
        <v>144740</v>
      </c>
      <c r="E15" s="99">
        <v>141029</v>
      </c>
      <c r="F15" s="99">
        <v>138909</v>
      </c>
      <c r="G15" s="99">
        <v>137118</v>
      </c>
      <c r="H15" s="100">
        <v>137086</v>
      </c>
    </row>
    <row r="16" spans="1:9" ht="24" customHeight="1">
      <c r="A16" s="721" t="s">
        <v>52</v>
      </c>
      <c r="B16" s="736" t="s">
        <v>53</v>
      </c>
      <c r="C16" s="724"/>
      <c r="D16" s="101">
        <v>6281</v>
      </c>
      <c r="E16" s="102">
        <v>6249</v>
      </c>
      <c r="F16" s="102">
        <v>6217</v>
      </c>
      <c r="G16" s="102">
        <v>6185</v>
      </c>
      <c r="H16" s="103">
        <v>6154</v>
      </c>
    </row>
    <row r="17" spans="1:8" ht="24" customHeight="1">
      <c r="A17" s="728"/>
      <c r="B17" s="737" t="s">
        <v>54</v>
      </c>
      <c r="C17" s="726"/>
      <c r="D17" s="104">
        <v>13862</v>
      </c>
      <c r="E17" s="105">
        <v>14164</v>
      </c>
      <c r="F17" s="105">
        <v>14466</v>
      </c>
      <c r="G17" s="105">
        <v>14768</v>
      </c>
      <c r="H17" s="106">
        <v>15069</v>
      </c>
    </row>
    <row r="18" spans="1:8" ht="24" customHeight="1">
      <c r="A18" s="722"/>
      <c r="B18" s="737" t="s">
        <v>55</v>
      </c>
      <c r="C18" s="726"/>
      <c r="D18" s="107">
        <v>14812</v>
      </c>
      <c r="E18" s="108">
        <v>14830</v>
      </c>
      <c r="F18" s="108">
        <v>14848</v>
      </c>
      <c r="G18" s="108">
        <v>14866</v>
      </c>
      <c r="H18" s="109">
        <v>14885</v>
      </c>
    </row>
    <row r="19" spans="1:8" ht="24" customHeight="1">
      <c r="A19" s="722"/>
      <c r="B19" s="717" t="s">
        <v>56</v>
      </c>
      <c r="C19" s="726"/>
      <c r="D19" s="110">
        <v>49018</v>
      </c>
      <c r="E19" s="111">
        <v>47436</v>
      </c>
      <c r="F19" s="111">
        <v>45854</v>
      </c>
      <c r="G19" s="111">
        <v>44272</v>
      </c>
      <c r="H19" s="112">
        <v>42692</v>
      </c>
    </row>
    <row r="20" spans="1:8" ht="26.25" customHeight="1">
      <c r="A20" s="722"/>
      <c r="B20" s="113"/>
      <c r="C20" s="114" t="s">
        <v>57</v>
      </c>
      <c r="D20" s="115"/>
      <c r="E20" s="116"/>
      <c r="F20" s="116"/>
      <c r="G20" s="116"/>
      <c r="H20" s="117"/>
    </row>
    <row r="21" spans="1:8" ht="24" customHeight="1">
      <c r="A21" s="722"/>
      <c r="B21" s="113"/>
      <c r="C21" s="118" t="s">
        <v>58</v>
      </c>
      <c r="D21" s="119">
        <v>49018</v>
      </c>
      <c r="E21" s="120">
        <v>47436</v>
      </c>
      <c r="F21" s="120">
        <v>45854</v>
      </c>
      <c r="G21" s="120">
        <v>44272</v>
      </c>
      <c r="H21" s="121">
        <v>42692</v>
      </c>
    </row>
    <row r="22" spans="1:8" ht="24" customHeight="1" thickBot="1">
      <c r="A22" s="722"/>
      <c r="B22" s="738" t="s">
        <v>59</v>
      </c>
      <c r="C22" s="739"/>
      <c r="D22" s="122">
        <v>27561</v>
      </c>
      <c r="E22" s="123">
        <v>26812</v>
      </c>
      <c r="F22" s="123">
        <v>26063</v>
      </c>
      <c r="G22" s="123">
        <v>25314</v>
      </c>
      <c r="H22" s="124">
        <v>24561</v>
      </c>
    </row>
    <row r="23" spans="1:8" ht="24" customHeight="1" thickTop="1" thickBot="1">
      <c r="A23" s="723"/>
      <c r="B23" s="740" t="s">
        <v>51</v>
      </c>
      <c r="C23" s="727"/>
      <c r="D23" s="125">
        <v>111534</v>
      </c>
      <c r="E23" s="126">
        <v>109491</v>
      </c>
      <c r="F23" s="126">
        <v>107448</v>
      </c>
      <c r="G23" s="126">
        <v>105405</v>
      </c>
      <c r="H23" s="127">
        <v>103361</v>
      </c>
    </row>
    <row r="24" spans="1:8" ht="24" hidden="1" customHeight="1">
      <c r="A24" s="728" t="s">
        <v>60</v>
      </c>
      <c r="B24" s="713" t="s">
        <v>53</v>
      </c>
      <c r="C24" s="724"/>
      <c r="D24" s="128">
        <v>0.27760099001149119</v>
      </c>
      <c r="E24" s="129">
        <v>0.27413906558455803</v>
      </c>
      <c r="F24" s="129">
        <v>0.26949586024535088</v>
      </c>
      <c r="G24" s="129">
        <v>0.26487088347394117</v>
      </c>
      <c r="H24" s="130">
        <v>0.26112784826240082</v>
      </c>
    </row>
    <row r="25" spans="1:8" ht="24" hidden="1" customHeight="1">
      <c r="A25" s="722"/>
      <c r="B25" s="715" t="s">
        <v>61</v>
      </c>
      <c r="C25" s="725"/>
      <c r="D25" s="131">
        <v>0.63008337587204355</v>
      </c>
      <c r="E25" s="132">
        <v>0.66690650717273015</v>
      </c>
      <c r="F25" s="132">
        <v>0.65903240124278739</v>
      </c>
      <c r="G25" s="132">
        <v>0.6549187188862946</v>
      </c>
      <c r="H25" s="133">
        <v>0.64796273724534215</v>
      </c>
    </row>
    <row r="26" spans="1:8" ht="24" hidden="1" customHeight="1">
      <c r="A26" s="722"/>
      <c r="B26" s="730" t="s">
        <v>56</v>
      </c>
      <c r="C26" s="731"/>
      <c r="D26" s="134">
        <v>0.64218524826411638</v>
      </c>
      <c r="E26" s="135">
        <v>0.64602938973402158</v>
      </c>
      <c r="F26" s="135">
        <v>0.64974777532165728</v>
      </c>
      <c r="G26" s="135">
        <v>0.65054221647515209</v>
      </c>
      <c r="H26" s="136">
        <v>0.63479696073037639</v>
      </c>
    </row>
    <row r="27" spans="1:8" ht="24" hidden="1" customHeight="1">
      <c r="A27" s="722"/>
      <c r="B27" s="730" t="s">
        <v>59</v>
      </c>
      <c r="C27" s="731"/>
      <c r="D27" s="134">
        <v>0.36107690292152494</v>
      </c>
      <c r="E27" s="135">
        <v>0.36515178340392501</v>
      </c>
      <c r="F27" s="135">
        <v>0.36931077481154001</v>
      </c>
      <c r="G27" s="135">
        <v>0.37196931848238163</v>
      </c>
      <c r="H27" s="136">
        <v>0.36520303926962366</v>
      </c>
    </row>
    <row r="28" spans="1:8" ht="24" hidden="1" customHeight="1" thickBot="1">
      <c r="A28" s="722"/>
      <c r="B28" s="732" t="s">
        <v>62</v>
      </c>
      <c r="C28" s="733"/>
      <c r="D28" s="137">
        <v>1.0032621511856412</v>
      </c>
      <c r="E28" s="138">
        <v>1.0111811731379465</v>
      </c>
      <c r="F28" s="138">
        <v>1.0190585501331972</v>
      </c>
      <c r="G28" s="138">
        <v>1.0225115349575338</v>
      </c>
      <c r="H28" s="139">
        <v>1</v>
      </c>
    </row>
    <row r="29" spans="1:8" ht="24" hidden="1" customHeight="1" thickTop="1" thickBot="1">
      <c r="A29" s="729"/>
      <c r="B29" s="734" t="s">
        <v>51</v>
      </c>
      <c r="C29" s="735"/>
      <c r="D29" s="140">
        <v>0.77058173276219433</v>
      </c>
      <c r="E29" s="141">
        <v>0.77637223549766365</v>
      </c>
      <c r="F29" s="141">
        <v>0.7735135952314105</v>
      </c>
      <c r="G29" s="141">
        <v>0.76871745503872579</v>
      </c>
      <c r="H29" s="142">
        <v>0.75398654858993619</v>
      </c>
    </row>
    <row r="30" spans="1:8" ht="24" customHeight="1">
      <c r="A30" s="721" t="s">
        <v>63</v>
      </c>
      <c r="B30" s="713" t="s">
        <v>53</v>
      </c>
      <c r="C30" s="724"/>
      <c r="D30" s="143">
        <v>6281</v>
      </c>
      <c r="E30" s="144">
        <v>6249</v>
      </c>
      <c r="F30" s="144">
        <v>6217</v>
      </c>
      <c r="G30" s="144">
        <v>6185</v>
      </c>
      <c r="H30" s="145">
        <v>6154</v>
      </c>
    </row>
    <row r="31" spans="1:8" ht="24" customHeight="1">
      <c r="A31" s="722"/>
      <c r="B31" s="715" t="s">
        <v>54</v>
      </c>
      <c r="C31" s="725"/>
      <c r="D31" s="146">
        <v>13862</v>
      </c>
      <c r="E31" s="147">
        <v>14164</v>
      </c>
      <c r="F31" s="147">
        <v>14466</v>
      </c>
      <c r="G31" s="147">
        <v>14768</v>
      </c>
      <c r="H31" s="148">
        <v>15069</v>
      </c>
    </row>
    <row r="32" spans="1:8" ht="24" customHeight="1">
      <c r="A32" s="722"/>
      <c r="B32" s="715" t="s">
        <v>55</v>
      </c>
      <c r="C32" s="725"/>
      <c r="D32" s="146">
        <v>14812</v>
      </c>
      <c r="E32" s="147">
        <v>14830</v>
      </c>
      <c r="F32" s="147">
        <v>14848</v>
      </c>
      <c r="G32" s="147">
        <v>14866</v>
      </c>
      <c r="H32" s="148">
        <v>14885</v>
      </c>
    </row>
    <row r="33" spans="1:9" ht="24" customHeight="1">
      <c r="A33" s="722"/>
      <c r="B33" s="715" t="s">
        <v>56</v>
      </c>
      <c r="C33" s="725"/>
      <c r="D33" s="146">
        <v>49018</v>
      </c>
      <c r="E33" s="147">
        <v>47436</v>
      </c>
      <c r="F33" s="147">
        <v>45854</v>
      </c>
      <c r="G33" s="147">
        <v>44272</v>
      </c>
      <c r="H33" s="148">
        <v>42692</v>
      </c>
    </row>
    <row r="34" spans="1:9" ht="24" customHeight="1" thickBot="1">
      <c r="A34" s="722"/>
      <c r="B34" s="717" t="s">
        <v>59</v>
      </c>
      <c r="C34" s="726"/>
      <c r="D34" s="149">
        <v>38192</v>
      </c>
      <c r="E34" s="150">
        <v>34784</v>
      </c>
      <c r="F34" s="150">
        <v>31376</v>
      </c>
      <c r="G34" s="150">
        <v>27968</v>
      </c>
      <c r="H34" s="151">
        <v>24561</v>
      </c>
    </row>
    <row r="35" spans="1:9" ht="24" customHeight="1" thickTop="1" thickBot="1">
      <c r="A35" s="723"/>
      <c r="B35" s="719" t="s">
        <v>51</v>
      </c>
      <c r="C35" s="727"/>
      <c r="D35" s="152">
        <v>122165</v>
      </c>
      <c r="E35" s="153">
        <v>117463</v>
      </c>
      <c r="F35" s="153">
        <v>112761</v>
      </c>
      <c r="G35" s="153">
        <v>108059</v>
      </c>
      <c r="H35" s="154">
        <v>103361</v>
      </c>
    </row>
    <row r="36" spans="1:9" ht="24" customHeight="1">
      <c r="A36" s="710" t="s">
        <v>64</v>
      </c>
      <c r="B36" s="713" t="s">
        <v>53</v>
      </c>
      <c r="C36" s="714"/>
      <c r="D36" s="155">
        <v>0</v>
      </c>
      <c r="E36" s="156">
        <v>0</v>
      </c>
      <c r="F36" s="156">
        <v>0</v>
      </c>
      <c r="G36" s="156">
        <v>0</v>
      </c>
      <c r="H36" s="157">
        <v>0</v>
      </c>
    </row>
    <row r="37" spans="1:9" ht="24" customHeight="1">
      <c r="A37" s="710"/>
      <c r="B37" s="715" t="s">
        <v>54</v>
      </c>
      <c r="C37" s="716"/>
      <c r="D37" s="155">
        <v>0</v>
      </c>
      <c r="E37" s="156">
        <v>0</v>
      </c>
      <c r="F37" s="156">
        <v>0</v>
      </c>
      <c r="G37" s="156">
        <v>0</v>
      </c>
      <c r="H37" s="157">
        <v>0</v>
      </c>
    </row>
    <row r="38" spans="1:9" ht="24" customHeight="1">
      <c r="A38" s="711"/>
      <c r="B38" s="715" t="s">
        <v>55</v>
      </c>
      <c r="C38" s="716"/>
      <c r="D38" s="155">
        <v>0</v>
      </c>
      <c r="E38" s="156">
        <v>0</v>
      </c>
      <c r="F38" s="156">
        <v>0</v>
      </c>
      <c r="G38" s="156">
        <v>0</v>
      </c>
      <c r="H38" s="157">
        <v>0</v>
      </c>
    </row>
    <row r="39" spans="1:9" ht="24" customHeight="1">
      <c r="A39" s="711"/>
      <c r="B39" s="715" t="s">
        <v>56</v>
      </c>
      <c r="C39" s="716"/>
      <c r="D39" s="146">
        <v>0</v>
      </c>
      <c r="E39" s="147">
        <v>0</v>
      </c>
      <c r="F39" s="147">
        <v>0</v>
      </c>
      <c r="G39" s="147">
        <v>0</v>
      </c>
      <c r="H39" s="148">
        <v>0</v>
      </c>
    </row>
    <row r="40" spans="1:9" ht="24" customHeight="1" thickBot="1">
      <c r="A40" s="711"/>
      <c r="B40" s="717" t="s">
        <v>59</v>
      </c>
      <c r="C40" s="718"/>
      <c r="D40" s="149">
        <v>10631</v>
      </c>
      <c r="E40" s="150">
        <v>7972</v>
      </c>
      <c r="F40" s="150">
        <v>5313</v>
      </c>
      <c r="G40" s="150">
        <v>2654</v>
      </c>
      <c r="H40" s="151">
        <v>0</v>
      </c>
    </row>
    <row r="41" spans="1:9" ht="24" customHeight="1" thickTop="1" thickBot="1">
      <c r="A41" s="712"/>
      <c r="B41" s="719" t="s">
        <v>51</v>
      </c>
      <c r="C41" s="720"/>
      <c r="D41" s="125">
        <v>10631</v>
      </c>
      <c r="E41" s="158">
        <v>7972</v>
      </c>
      <c r="F41" s="158">
        <v>5313</v>
      </c>
      <c r="G41" s="158">
        <v>2654</v>
      </c>
      <c r="H41" s="159">
        <v>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7"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76</v>
      </c>
      <c r="H3" s="755"/>
    </row>
    <row r="4" spans="1:9" ht="16.5" customHeight="1">
      <c r="A4" s="83"/>
      <c r="B4" s="83"/>
      <c r="C4" s="83"/>
      <c r="D4" s="83"/>
      <c r="E4" s="83"/>
      <c r="F4" s="84" t="s">
        <v>33</v>
      </c>
      <c r="G4" s="754" t="s">
        <v>77</v>
      </c>
      <c r="H4" s="755"/>
    </row>
    <row r="5" spans="1:9" ht="16.5" customHeight="1">
      <c r="A5" s="83"/>
      <c r="B5" s="83"/>
      <c r="C5" s="83"/>
      <c r="D5" s="83"/>
      <c r="E5" s="83"/>
      <c r="F5" s="84" t="s">
        <v>35</v>
      </c>
      <c r="G5" s="754" t="s">
        <v>78</v>
      </c>
      <c r="H5" s="755"/>
    </row>
    <row r="6" spans="1:9" ht="16.5" customHeight="1">
      <c r="A6" s="83"/>
      <c r="B6" s="83"/>
      <c r="C6" s="83"/>
      <c r="D6" s="83"/>
      <c r="E6" s="83"/>
      <c r="F6" s="84" t="s">
        <v>37</v>
      </c>
      <c r="G6" s="754" t="s">
        <v>79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10373</v>
      </c>
      <c r="E11" s="171">
        <v>10079</v>
      </c>
      <c r="F11" s="171">
        <v>9829</v>
      </c>
      <c r="G11" s="171">
        <v>9622</v>
      </c>
      <c r="H11" s="172">
        <v>9432</v>
      </c>
    </row>
    <row r="12" spans="1:9" ht="24" customHeight="1">
      <c r="A12" s="710"/>
      <c r="B12" s="715" t="s">
        <v>49</v>
      </c>
      <c r="C12" s="716"/>
      <c r="D12" s="170">
        <v>10672</v>
      </c>
      <c r="E12" s="171">
        <v>10192</v>
      </c>
      <c r="F12" s="171">
        <v>9898</v>
      </c>
      <c r="G12" s="171">
        <v>9650</v>
      </c>
      <c r="H12" s="172">
        <v>9445</v>
      </c>
    </row>
    <row r="13" spans="1:9" ht="24" customHeight="1">
      <c r="A13" s="711"/>
      <c r="B13" s="715" t="s">
        <v>22</v>
      </c>
      <c r="C13" s="716"/>
      <c r="D13" s="173">
        <v>10476</v>
      </c>
      <c r="E13" s="174">
        <v>10319</v>
      </c>
      <c r="F13" s="174">
        <v>9853</v>
      </c>
      <c r="G13" s="174">
        <v>9566</v>
      </c>
      <c r="H13" s="175">
        <v>9324</v>
      </c>
    </row>
    <row r="14" spans="1:9" ht="24" customHeight="1" thickBot="1">
      <c r="A14" s="711"/>
      <c r="B14" s="717" t="s">
        <v>50</v>
      </c>
      <c r="C14" s="718"/>
      <c r="D14" s="176">
        <v>33307</v>
      </c>
      <c r="E14" s="177">
        <v>31614</v>
      </c>
      <c r="F14" s="177">
        <v>30638</v>
      </c>
      <c r="G14" s="177">
        <v>29245</v>
      </c>
      <c r="H14" s="178">
        <v>28382</v>
      </c>
    </row>
    <row r="15" spans="1:9" ht="24" customHeight="1" thickTop="1" thickBot="1">
      <c r="A15" s="749"/>
      <c r="B15" s="719" t="s">
        <v>51</v>
      </c>
      <c r="C15" s="720"/>
      <c r="D15" s="125">
        <f>SUM(D11:D14)</f>
        <v>64828</v>
      </c>
      <c r="E15" s="158">
        <f>SUM(E11:E14)</f>
        <v>62204</v>
      </c>
      <c r="F15" s="158">
        <f>SUM(F11:F14)</f>
        <v>60218</v>
      </c>
      <c r="G15" s="158">
        <f>SUM(G11:G14)</f>
        <v>58083</v>
      </c>
      <c r="H15" s="159">
        <f>SUM(H11:H14)</f>
        <v>56583</v>
      </c>
    </row>
    <row r="16" spans="1:9" ht="24" customHeight="1">
      <c r="A16" s="721" t="s">
        <v>52</v>
      </c>
      <c r="B16" s="736" t="s">
        <v>53</v>
      </c>
      <c r="C16" s="724"/>
      <c r="D16" s="179">
        <v>2556</v>
      </c>
      <c r="E16" s="180">
        <v>2494</v>
      </c>
      <c r="F16" s="180">
        <v>2444</v>
      </c>
      <c r="G16" s="180">
        <v>2407</v>
      </c>
      <c r="H16" s="181">
        <v>2377</v>
      </c>
    </row>
    <row r="17" spans="1:8" ht="24" customHeight="1">
      <c r="A17" s="728"/>
      <c r="B17" s="737" t="s">
        <v>54</v>
      </c>
      <c r="C17" s="726"/>
      <c r="D17" s="182">
        <v>7590</v>
      </c>
      <c r="E17" s="183">
        <v>7623</v>
      </c>
      <c r="F17" s="183">
        <v>7648</v>
      </c>
      <c r="G17" s="183">
        <v>7599</v>
      </c>
      <c r="H17" s="184">
        <v>7548</v>
      </c>
    </row>
    <row r="18" spans="1:8" ht="24" customHeight="1">
      <c r="A18" s="722"/>
      <c r="B18" s="737" t="s">
        <v>55</v>
      </c>
      <c r="C18" s="726"/>
      <c r="D18" s="185">
        <v>7269</v>
      </c>
      <c r="E18" s="186">
        <v>7496</v>
      </c>
      <c r="F18" s="186">
        <v>7487</v>
      </c>
      <c r="G18" s="186">
        <v>7457</v>
      </c>
      <c r="H18" s="187">
        <v>7389</v>
      </c>
    </row>
    <row r="19" spans="1:8" ht="24" customHeight="1">
      <c r="A19" s="722"/>
      <c r="B19" s="717" t="s">
        <v>56</v>
      </c>
      <c r="C19" s="726"/>
      <c r="D19" s="149">
        <f>D20+D21</f>
        <v>23404</v>
      </c>
      <c r="E19" s="150">
        <f>E20+E21</f>
        <v>23298</v>
      </c>
      <c r="F19" s="150">
        <f t="shared" ref="F19:H19" si="0">F20+F21</f>
        <v>23471</v>
      </c>
      <c r="G19" s="150">
        <f t="shared" si="0"/>
        <v>23338</v>
      </c>
      <c r="H19" s="151">
        <f t="shared" si="0"/>
        <v>23393</v>
      </c>
    </row>
    <row r="20" spans="1:8" ht="26.25" customHeight="1">
      <c r="A20" s="722"/>
      <c r="B20" s="113"/>
      <c r="C20" s="114" t="s">
        <v>57</v>
      </c>
      <c r="D20" s="188">
        <v>1873</v>
      </c>
      <c r="E20" s="189">
        <v>1781</v>
      </c>
      <c r="F20" s="189">
        <v>1735</v>
      </c>
      <c r="G20" s="189">
        <v>1658</v>
      </c>
      <c r="H20" s="190">
        <v>1623</v>
      </c>
    </row>
    <row r="21" spans="1:8" ht="24" customHeight="1">
      <c r="A21" s="722"/>
      <c r="B21" s="113"/>
      <c r="C21" s="118" t="s">
        <v>58</v>
      </c>
      <c r="D21" s="191">
        <v>21531</v>
      </c>
      <c r="E21" s="192">
        <v>21517</v>
      </c>
      <c r="F21" s="192">
        <v>21736</v>
      </c>
      <c r="G21" s="192">
        <v>21680</v>
      </c>
      <c r="H21" s="193">
        <v>21770</v>
      </c>
    </row>
    <row r="22" spans="1:8" ht="24" customHeight="1" thickBot="1">
      <c r="A22" s="722"/>
      <c r="B22" s="738" t="s">
        <v>59</v>
      </c>
      <c r="C22" s="739"/>
      <c r="D22" s="194">
        <v>8198</v>
      </c>
      <c r="E22" s="195">
        <v>6865</v>
      </c>
      <c r="F22" s="195">
        <v>5903</v>
      </c>
      <c r="G22" s="195">
        <v>4968</v>
      </c>
      <c r="H22" s="196">
        <v>4238</v>
      </c>
    </row>
    <row r="23" spans="1:8" ht="24" customHeight="1" thickTop="1" thickBot="1">
      <c r="A23" s="723"/>
      <c r="B23" s="740" t="s">
        <v>51</v>
      </c>
      <c r="C23" s="727"/>
      <c r="D23" s="125">
        <f>D16+D17+D18+D19+D22</f>
        <v>49017</v>
      </c>
      <c r="E23" s="126">
        <f t="shared" ref="E23:H23" si="1">E16+E17+E18+E19+E22</f>
        <v>47776</v>
      </c>
      <c r="F23" s="126">
        <f t="shared" si="1"/>
        <v>46953</v>
      </c>
      <c r="G23" s="126">
        <f t="shared" si="1"/>
        <v>45769</v>
      </c>
      <c r="H23" s="127">
        <f t="shared" si="1"/>
        <v>44945</v>
      </c>
    </row>
    <row r="24" spans="1:8" ht="24" hidden="1" customHeight="1">
      <c r="A24" s="728" t="s">
        <v>60</v>
      </c>
      <c r="B24" s="713" t="s">
        <v>53</v>
      </c>
      <c r="C24" s="724"/>
      <c r="D24" s="128">
        <f>D16/D11</f>
        <v>0.24640894630290178</v>
      </c>
      <c r="E24" s="129">
        <f t="shared" ref="E24:H24" si="2">E16/E11</f>
        <v>0.24744518305387439</v>
      </c>
      <c r="F24" s="129">
        <f t="shared" si="2"/>
        <v>0.24865194831620716</v>
      </c>
      <c r="G24" s="129">
        <f t="shared" si="2"/>
        <v>0.25015589274579092</v>
      </c>
      <c r="H24" s="130">
        <f t="shared" si="2"/>
        <v>0.25201441899915183</v>
      </c>
    </row>
    <row r="25" spans="1:8" ht="24" hidden="1" customHeight="1">
      <c r="A25" s="722"/>
      <c r="B25" s="715" t="s">
        <v>61</v>
      </c>
      <c r="C25" s="725"/>
      <c r="D25" s="131">
        <f>D18/D13</f>
        <v>0.69387170675830467</v>
      </c>
      <c r="E25" s="132">
        <f t="shared" ref="E25:H26" si="3">E18/E13</f>
        <v>0.72642697935846501</v>
      </c>
      <c r="F25" s="132">
        <f t="shared" si="3"/>
        <v>0.75987009032781894</v>
      </c>
      <c r="G25" s="132">
        <f t="shared" si="3"/>
        <v>0.77953167468116247</v>
      </c>
      <c r="H25" s="133">
        <f t="shared" si="3"/>
        <v>0.7924710424710425</v>
      </c>
    </row>
    <row r="26" spans="1:8" ht="24" hidden="1" customHeight="1">
      <c r="A26" s="722"/>
      <c r="B26" s="730" t="s">
        <v>56</v>
      </c>
      <c r="C26" s="731"/>
      <c r="D26" s="134">
        <f>D19/D14</f>
        <v>0.70267511333953825</v>
      </c>
      <c r="E26" s="135">
        <f t="shared" si="3"/>
        <v>0.73695198329853862</v>
      </c>
      <c r="F26" s="135">
        <f t="shared" si="3"/>
        <v>0.76607480906064362</v>
      </c>
      <c r="G26" s="135">
        <f t="shared" si="3"/>
        <v>0.79801675500085489</v>
      </c>
      <c r="H26" s="136">
        <f t="shared" si="3"/>
        <v>0.82421957578747096</v>
      </c>
    </row>
    <row r="27" spans="1:8" ht="24" hidden="1" customHeight="1">
      <c r="A27" s="722"/>
      <c r="B27" s="730" t="s">
        <v>59</v>
      </c>
      <c r="C27" s="731"/>
      <c r="D27" s="134">
        <f>D22/D14</f>
        <v>0.24613444621250788</v>
      </c>
      <c r="E27" s="135">
        <f t="shared" ref="E27:G27" si="4">E22/E14</f>
        <v>0.21715062946795724</v>
      </c>
      <c r="F27" s="135">
        <f t="shared" si="4"/>
        <v>0.1926692342842222</v>
      </c>
      <c r="G27" s="135">
        <f t="shared" si="4"/>
        <v>0.16987519234057102</v>
      </c>
      <c r="H27" s="136">
        <f>H22/H14</f>
        <v>0.1493199915439363</v>
      </c>
    </row>
    <row r="28" spans="1:8" ht="24" hidden="1" customHeight="1" thickBot="1">
      <c r="A28" s="722"/>
      <c r="B28" s="732" t="s">
        <v>62</v>
      </c>
      <c r="C28" s="733"/>
      <c r="D28" s="137">
        <f>(D19+D22)/D14</f>
        <v>0.94880955955204616</v>
      </c>
      <c r="E28" s="138">
        <f t="shared" ref="E28:G28" si="5">(E19+E22)/E14</f>
        <v>0.95410261276649588</v>
      </c>
      <c r="F28" s="138">
        <f t="shared" si="5"/>
        <v>0.95874404334486585</v>
      </c>
      <c r="G28" s="138">
        <f t="shared" si="5"/>
        <v>0.96789194734142592</v>
      </c>
      <c r="H28" s="139">
        <f>(H19+H22)/H14</f>
        <v>0.97353956733140723</v>
      </c>
    </row>
    <row r="29" spans="1:8" ht="24" hidden="1" customHeight="1" thickTop="1" thickBot="1">
      <c r="A29" s="729"/>
      <c r="B29" s="734" t="s">
        <v>51</v>
      </c>
      <c r="C29" s="735"/>
      <c r="D29" s="140">
        <f>D23/D15</f>
        <v>0.75610847164805328</v>
      </c>
      <c r="E29" s="141">
        <f>E23/E15</f>
        <v>0.7680535013825478</v>
      </c>
      <c r="F29" s="141">
        <f t="shared" ref="F29:G29" si="6">F23/F15</f>
        <v>0.77971702813112354</v>
      </c>
      <c r="G29" s="141">
        <f t="shared" si="6"/>
        <v>0.78799304443640994</v>
      </c>
      <c r="H29" s="142">
        <f>H23/H15</f>
        <v>0.7943198487178128</v>
      </c>
    </row>
    <row r="30" spans="1:8" ht="24" customHeight="1">
      <c r="A30" s="721" t="s">
        <v>63</v>
      </c>
      <c r="B30" s="713" t="s">
        <v>53</v>
      </c>
      <c r="C30" s="724"/>
      <c r="D30" s="197">
        <f>'[1]確保の内容の内訳表【様式1-2】'!E27</f>
        <v>2851</v>
      </c>
      <c r="E30" s="144">
        <f>'[1]確保の内容の内訳表【様式1-2】'!K27</f>
        <v>2881</v>
      </c>
      <c r="F30" s="144">
        <f>'[1]確保の内容の内訳表【様式1-2】'!Q27</f>
        <v>2900</v>
      </c>
      <c r="G30" s="144">
        <f>'[1]確保の内容の内訳表【様式1-2】'!W27</f>
        <v>2918</v>
      </c>
      <c r="H30" s="145">
        <f>'[1]確保の内容の内訳表【様式1-2】'!AC27</f>
        <v>2937</v>
      </c>
    </row>
    <row r="31" spans="1:8" ht="24" customHeight="1">
      <c r="A31" s="722"/>
      <c r="B31" s="715" t="s">
        <v>54</v>
      </c>
      <c r="C31" s="725"/>
      <c r="D31" s="146">
        <f>'[1]確保の内容の内訳表【様式1-2】'!F27</f>
        <v>7590</v>
      </c>
      <c r="E31" s="147">
        <f>'[1]確保の内容の内訳表【様式1-2】'!L27</f>
        <v>7623</v>
      </c>
      <c r="F31" s="147">
        <f>'[1]確保の内容の内訳表【様式1-2】'!R27</f>
        <v>7648</v>
      </c>
      <c r="G31" s="147">
        <f>'[1]確保の内容の内訳表【様式1-2】'!X27</f>
        <v>7599</v>
      </c>
      <c r="H31" s="148">
        <f>'[1]確保の内容の内訳表【様式1-2】'!AD27</f>
        <v>7548</v>
      </c>
    </row>
    <row r="32" spans="1:8" ht="24" customHeight="1">
      <c r="A32" s="722"/>
      <c r="B32" s="715" t="s">
        <v>55</v>
      </c>
      <c r="C32" s="725"/>
      <c r="D32" s="146">
        <f>'[1]確保の内容の内訳表【様式1-2】'!G27</f>
        <v>7269</v>
      </c>
      <c r="E32" s="147">
        <f>'[1]確保の内容の内訳表【様式1-2】'!M27</f>
        <v>7529</v>
      </c>
      <c r="F32" s="147">
        <f>'[1]確保の内容の内訳表【様式1-2】'!S27</f>
        <v>7525</v>
      </c>
      <c r="G32" s="147">
        <f>'[1]確保の内容の内訳表【様式1-2】'!Y27</f>
        <v>7480</v>
      </c>
      <c r="H32" s="148">
        <f>'[1]確保の内容の内訳表【様式1-2】'!AE27</f>
        <v>7445</v>
      </c>
    </row>
    <row r="33" spans="1:9" ht="24" customHeight="1">
      <c r="A33" s="722"/>
      <c r="B33" s="715" t="s">
        <v>56</v>
      </c>
      <c r="C33" s="725"/>
      <c r="D33" s="146">
        <f>'[1]確保の内容の内訳表【様式1-2】'!D27</f>
        <v>23965</v>
      </c>
      <c r="E33" s="147">
        <f>'[1]確保の内容の内訳表【様式1-2】'!J27</f>
        <v>23954</v>
      </c>
      <c r="F33" s="147">
        <f>'[1]確保の内容の内訳表【様式1-2】'!P27</f>
        <v>24271</v>
      </c>
      <c r="G33" s="147">
        <f>'[1]確保の内容の内訳表【様式1-2】'!V27</f>
        <v>24199</v>
      </c>
      <c r="H33" s="148">
        <f>'[1]確保の内容の内訳表【様式1-2】'!AB27</f>
        <v>24367</v>
      </c>
    </row>
    <row r="34" spans="1:9" ht="24" customHeight="1" thickBot="1">
      <c r="A34" s="722"/>
      <c r="B34" s="717" t="s">
        <v>59</v>
      </c>
      <c r="C34" s="726"/>
      <c r="D34" s="149">
        <f>'[1]確保の内容の内訳表【様式1-2】'!C27</f>
        <v>8198</v>
      </c>
      <c r="E34" s="150">
        <f>'[1]確保の内容の内訳表【様式1-2】'!I27</f>
        <v>6865</v>
      </c>
      <c r="F34" s="150">
        <f>'[1]確保の内容の内訳表【様式1-2】'!O27</f>
        <v>5903</v>
      </c>
      <c r="G34" s="150">
        <f>'[1]確保の内容の内訳表【様式1-2】'!U27</f>
        <v>4968</v>
      </c>
      <c r="H34" s="151">
        <f>'[1]確保の内容の内訳表【様式1-2】'!AA27</f>
        <v>4238</v>
      </c>
    </row>
    <row r="35" spans="1:9" ht="24" customHeight="1" thickTop="1" thickBot="1">
      <c r="A35" s="723"/>
      <c r="B35" s="719" t="s">
        <v>51</v>
      </c>
      <c r="C35" s="727"/>
      <c r="D35" s="152">
        <f>SUM(D30:D34)</f>
        <v>49873</v>
      </c>
      <c r="E35" s="153">
        <f t="shared" ref="E35:G35" si="7">SUM(E30:E34)</f>
        <v>48852</v>
      </c>
      <c r="F35" s="153">
        <f t="shared" si="7"/>
        <v>48247</v>
      </c>
      <c r="G35" s="153">
        <f t="shared" si="7"/>
        <v>47164</v>
      </c>
      <c r="H35" s="154">
        <f>SUM(H30:H34)</f>
        <v>46535</v>
      </c>
    </row>
    <row r="36" spans="1:9" ht="24" customHeight="1">
      <c r="A36" s="710" t="s">
        <v>64</v>
      </c>
      <c r="B36" s="713" t="s">
        <v>53</v>
      </c>
      <c r="C36" s="714"/>
      <c r="D36" s="155">
        <f>D30-D16</f>
        <v>295</v>
      </c>
      <c r="E36" s="156">
        <f>E30-E16</f>
        <v>387</v>
      </c>
      <c r="F36" s="156">
        <f t="shared" ref="F36:G36" si="8">F30-F16</f>
        <v>456</v>
      </c>
      <c r="G36" s="156">
        <f t="shared" si="8"/>
        <v>511</v>
      </c>
      <c r="H36" s="157">
        <f>H30-H16</f>
        <v>560</v>
      </c>
    </row>
    <row r="37" spans="1:9" ht="24" customHeight="1">
      <c r="A37" s="710"/>
      <c r="B37" s="715" t="s">
        <v>54</v>
      </c>
      <c r="C37" s="716"/>
      <c r="D37" s="155">
        <f>D31-D17</f>
        <v>0</v>
      </c>
      <c r="E37" s="156">
        <f t="shared" ref="E37:H38" si="9">E31-E17</f>
        <v>0</v>
      </c>
      <c r="F37" s="156">
        <f t="shared" si="9"/>
        <v>0</v>
      </c>
      <c r="G37" s="156">
        <f t="shared" si="9"/>
        <v>0</v>
      </c>
      <c r="H37" s="157">
        <f t="shared" si="9"/>
        <v>0</v>
      </c>
    </row>
    <row r="38" spans="1:9" ht="24" customHeight="1">
      <c r="A38" s="711"/>
      <c r="B38" s="715" t="s">
        <v>55</v>
      </c>
      <c r="C38" s="716"/>
      <c r="D38" s="155">
        <f>D32-D18</f>
        <v>0</v>
      </c>
      <c r="E38" s="156">
        <f>E32-E18</f>
        <v>33</v>
      </c>
      <c r="F38" s="156">
        <f t="shared" si="9"/>
        <v>38</v>
      </c>
      <c r="G38" s="156">
        <f t="shared" si="9"/>
        <v>23</v>
      </c>
      <c r="H38" s="157">
        <f t="shared" si="9"/>
        <v>56</v>
      </c>
    </row>
    <row r="39" spans="1:9" ht="24" customHeight="1">
      <c r="A39" s="711"/>
      <c r="B39" s="715" t="s">
        <v>56</v>
      </c>
      <c r="C39" s="716"/>
      <c r="D39" s="146">
        <f>D33-D19</f>
        <v>561</v>
      </c>
      <c r="E39" s="147">
        <f t="shared" ref="E39:G39" si="10">E33-E19</f>
        <v>656</v>
      </c>
      <c r="F39" s="147">
        <f t="shared" si="10"/>
        <v>800</v>
      </c>
      <c r="G39" s="147">
        <f t="shared" si="10"/>
        <v>861</v>
      </c>
      <c r="H39" s="148">
        <f>H33-H19</f>
        <v>974</v>
      </c>
    </row>
    <row r="40" spans="1:9" ht="24" customHeight="1" thickBot="1">
      <c r="A40" s="711"/>
      <c r="B40" s="717" t="s">
        <v>59</v>
      </c>
      <c r="C40" s="718"/>
      <c r="D40" s="149">
        <f>D34-D22</f>
        <v>0</v>
      </c>
      <c r="E40" s="150">
        <f t="shared" ref="E40:G41" si="11">E34-E22</f>
        <v>0</v>
      </c>
      <c r="F40" s="150">
        <f t="shared" si="11"/>
        <v>0</v>
      </c>
      <c r="G40" s="150">
        <f t="shared" si="11"/>
        <v>0</v>
      </c>
      <c r="H40" s="151">
        <f>H34-H22</f>
        <v>0</v>
      </c>
    </row>
    <row r="41" spans="1:9" ht="24" customHeight="1" thickTop="1" thickBot="1">
      <c r="A41" s="712"/>
      <c r="B41" s="719" t="s">
        <v>51</v>
      </c>
      <c r="C41" s="720"/>
      <c r="D41" s="125">
        <f>D35-D23</f>
        <v>856</v>
      </c>
      <c r="E41" s="158">
        <f t="shared" si="11"/>
        <v>1076</v>
      </c>
      <c r="F41" s="158">
        <f>F35-F23</f>
        <v>1294</v>
      </c>
      <c r="G41" s="158">
        <f>G35-G23</f>
        <v>1395</v>
      </c>
      <c r="H41" s="159">
        <f>H35-H23</f>
        <v>1590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0"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80</v>
      </c>
      <c r="H3" s="755"/>
    </row>
    <row r="4" spans="1:9" ht="16.5" customHeight="1">
      <c r="A4" s="83"/>
      <c r="B4" s="83"/>
      <c r="C4" s="83"/>
      <c r="D4" s="83"/>
      <c r="E4" s="83"/>
      <c r="F4" s="84" t="s">
        <v>33</v>
      </c>
      <c r="G4" s="754" t="s">
        <v>81</v>
      </c>
      <c r="H4" s="755"/>
    </row>
    <row r="5" spans="1:9" ht="16.5" customHeight="1">
      <c r="A5" s="83"/>
      <c r="B5" s="83"/>
      <c r="C5" s="83"/>
      <c r="D5" s="83"/>
      <c r="E5" s="83"/>
      <c r="F5" s="84" t="s">
        <v>35</v>
      </c>
      <c r="G5" s="754" t="s">
        <v>82</v>
      </c>
      <c r="H5" s="755"/>
    </row>
    <row r="6" spans="1:9" ht="16.5" customHeight="1">
      <c r="A6" s="83"/>
      <c r="B6" s="83"/>
      <c r="C6" s="83"/>
      <c r="D6" s="83"/>
      <c r="E6" s="83"/>
      <c r="F6" s="84" t="s">
        <v>37</v>
      </c>
      <c r="G6" s="754" t="s">
        <v>83</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4145</v>
      </c>
      <c r="E11" s="171">
        <v>4099</v>
      </c>
      <c r="F11" s="171">
        <v>4060</v>
      </c>
      <c r="G11" s="171">
        <v>4020</v>
      </c>
      <c r="H11" s="172">
        <v>3982</v>
      </c>
    </row>
    <row r="12" spans="1:9" ht="24" customHeight="1">
      <c r="A12" s="710"/>
      <c r="B12" s="715" t="s">
        <v>49</v>
      </c>
      <c r="C12" s="716"/>
      <c r="D12" s="170">
        <v>4020</v>
      </c>
      <c r="E12" s="171">
        <v>4279</v>
      </c>
      <c r="F12" s="171">
        <v>4230</v>
      </c>
      <c r="G12" s="171">
        <v>4190</v>
      </c>
      <c r="H12" s="172">
        <v>4149</v>
      </c>
    </row>
    <row r="13" spans="1:9" ht="24" customHeight="1">
      <c r="A13" s="711"/>
      <c r="B13" s="715" t="s">
        <v>22</v>
      </c>
      <c r="C13" s="716"/>
      <c r="D13" s="173">
        <v>4250</v>
      </c>
      <c r="E13" s="174">
        <v>4020</v>
      </c>
      <c r="F13" s="174">
        <v>4280</v>
      </c>
      <c r="G13" s="174">
        <v>4232</v>
      </c>
      <c r="H13" s="175">
        <v>4191</v>
      </c>
    </row>
    <row r="14" spans="1:9" ht="24" customHeight="1" thickBot="1">
      <c r="A14" s="711"/>
      <c r="B14" s="717" t="s">
        <v>50</v>
      </c>
      <c r="C14" s="718"/>
      <c r="D14" s="176">
        <v>14135</v>
      </c>
      <c r="E14" s="177">
        <v>13564</v>
      </c>
      <c r="F14" s="177">
        <v>13002</v>
      </c>
      <c r="G14" s="177">
        <v>12588</v>
      </c>
      <c r="H14" s="178">
        <v>12569</v>
      </c>
    </row>
    <row r="15" spans="1:9" ht="24" customHeight="1" thickTop="1" thickBot="1">
      <c r="A15" s="749"/>
      <c r="B15" s="719" t="s">
        <v>51</v>
      </c>
      <c r="C15" s="720"/>
      <c r="D15" s="125">
        <v>26550</v>
      </c>
      <c r="E15" s="158">
        <v>25962</v>
      </c>
      <c r="F15" s="158">
        <v>25572</v>
      </c>
      <c r="G15" s="158">
        <v>25030</v>
      </c>
      <c r="H15" s="159">
        <v>24891</v>
      </c>
    </row>
    <row r="16" spans="1:9" ht="24" customHeight="1">
      <c r="A16" s="721" t="s">
        <v>52</v>
      </c>
      <c r="B16" s="736" t="s">
        <v>53</v>
      </c>
      <c r="C16" s="724"/>
      <c r="D16" s="179">
        <v>942</v>
      </c>
      <c r="E16" s="180">
        <v>936</v>
      </c>
      <c r="F16" s="180">
        <v>933</v>
      </c>
      <c r="G16" s="180">
        <v>930</v>
      </c>
      <c r="H16" s="181">
        <v>928</v>
      </c>
    </row>
    <row r="17" spans="1:8" ht="24" customHeight="1">
      <c r="A17" s="728"/>
      <c r="B17" s="737" t="s">
        <v>54</v>
      </c>
      <c r="C17" s="726"/>
      <c r="D17" s="182">
        <v>2243</v>
      </c>
      <c r="E17" s="183">
        <v>2447</v>
      </c>
      <c r="F17" s="183">
        <v>2483</v>
      </c>
      <c r="G17" s="183">
        <v>2523</v>
      </c>
      <c r="H17" s="184">
        <v>2559</v>
      </c>
    </row>
    <row r="18" spans="1:8" ht="24" customHeight="1">
      <c r="A18" s="722"/>
      <c r="B18" s="737" t="s">
        <v>55</v>
      </c>
      <c r="C18" s="726"/>
      <c r="D18" s="185">
        <v>2438</v>
      </c>
      <c r="E18" s="186">
        <v>2343</v>
      </c>
      <c r="F18" s="186">
        <v>2518</v>
      </c>
      <c r="G18" s="186">
        <v>2513</v>
      </c>
      <c r="H18" s="187">
        <v>2509</v>
      </c>
    </row>
    <row r="19" spans="1:8" ht="24" customHeight="1">
      <c r="A19" s="722"/>
      <c r="B19" s="717" t="s">
        <v>56</v>
      </c>
      <c r="C19" s="726"/>
      <c r="D19" s="149">
        <v>8887</v>
      </c>
      <c r="E19" s="150">
        <v>8867</v>
      </c>
      <c r="F19" s="150">
        <v>8695</v>
      </c>
      <c r="G19" s="150">
        <v>8553</v>
      </c>
      <c r="H19" s="151">
        <v>8713</v>
      </c>
    </row>
    <row r="20" spans="1:8" ht="26.25" customHeight="1">
      <c r="A20" s="722"/>
      <c r="B20" s="113"/>
      <c r="C20" s="114" t="s">
        <v>57</v>
      </c>
      <c r="D20" s="188">
        <v>990</v>
      </c>
      <c r="E20" s="189">
        <v>977</v>
      </c>
      <c r="F20" s="189">
        <v>967</v>
      </c>
      <c r="G20" s="189">
        <v>966</v>
      </c>
      <c r="H20" s="190">
        <v>1002</v>
      </c>
    </row>
    <row r="21" spans="1:8" ht="24" customHeight="1">
      <c r="A21" s="722"/>
      <c r="B21" s="113"/>
      <c r="C21" s="118" t="s">
        <v>58</v>
      </c>
      <c r="D21" s="191">
        <v>7897</v>
      </c>
      <c r="E21" s="192">
        <v>7890</v>
      </c>
      <c r="F21" s="192">
        <v>7728</v>
      </c>
      <c r="G21" s="192">
        <v>7587</v>
      </c>
      <c r="H21" s="193">
        <v>7711</v>
      </c>
    </row>
    <row r="22" spans="1:8" ht="24" customHeight="1" thickBot="1">
      <c r="A22" s="722"/>
      <c r="B22" s="738" t="s">
        <v>59</v>
      </c>
      <c r="C22" s="739"/>
      <c r="D22" s="194">
        <v>4941</v>
      </c>
      <c r="E22" s="195">
        <v>4545</v>
      </c>
      <c r="F22" s="195">
        <v>4266</v>
      </c>
      <c r="G22" s="195">
        <v>4007</v>
      </c>
      <c r="H22" s="196">
        <v>3887</v>
      </c>
    </row>
    <row r="23" spans="1:8" ht="24" customHeight="1" thickTop="1" thickBot="1">
      <c r="A23" s="723"/>
      <c r="B23" s="740" t="s">
        <v>51</v>
      </c>
      <c r="C23" s="727"/>
      <c r="D23" s="125">
        <v>19451</v>
      </c>
      <c r="E23" s="126">
        <v>19138</v>
      </c>
      <c r="F23" s="126">
        <v>18895</v>
      </c>
      <c r="G23" s="126">
        <v>18526</v>
      </c>
      <c r="H23" s="127">
        <v>18596</v>
      </c>
    </row>
    <row r="24" spans="1:8" ht="24" hidden="1" customHeight="1">
      <c r="A24" s="728" t="s">
        <v>60</v>
      </c>
      <c r="B24" s="713" t="s">
        <v>53</v>
      </c>
      <c r="C24" s="724"/>
      <c r="D24" s="128">
        <v>0.22726176115802171</v>
      </c>
      <c r="E24" s="129">
        <v>0.22834837765308613</v>
      </c>
      <c r="F24" s="129">
        <v>0.22980295566502462</v>
      </c>
      <c r="G24" s="129">
        <v>0.23134328358208955</v>
      </c>
      <c r="H24" s="130">
        <v>0.23304871923656453</v>
      </c>
    </row>
    <row r="25" spans="1:8" ht="24" hidden="1" customHeight="1">
      <c r="A25" s="722"/>
      <c r="B25" s="715" t="s">
        <v>61</v>
      </c>
      <c r="C25" s="725"/>
      <c r="D25" s="131">
        <v>0.5736470588235294</v>
      </c>
      <c r="E25" s="132">
        <v>0.58283582089552244</v>
      </c>
      <c r="F25" s="132">
        <v>0.58831775700934574</v>
      </c>
      <c r="G25" s="132">
        <v>0.5938090737240076</v>
      </c>
      <c r="H25" s="133">
        <v>0.59866380338821279</v>
      </c>
    </row>
    <row r="26" spans="1:8" ht="24" hidden="1" customHeight="1">
      <c r="A26" s="722"/>
      <c r="B26" s="730" t="s">
        <v>56</v>
      </c>
      <c r="C26" s="731"/>
      <c r="D26" s="134">
        <v>0.62872302794481782</v>
      </c>
      <c r="E26" s="135">
        <v>0.65371571807726336</v>
      </c>
      <c r="F26" s="135">
        <v>0.66874327026611291</v>
      </c>
      <c r="G26" s="135">
        <v>0.6794566253574833</v>
      </c>
      <c r="H26" s="136">
        <v>0.69321346169146314</v>
      </c>
    </row>
    <row r="27" spans="1:8" ht="24" hidden="1" customHeight="1">
      <c r="A27" s="722"/>
      <c r="B27" s="730" t="s">
        <v>59</v>
      </c>
      <c r="C27" s="731"/>
      <c r="D27" s="134">
        <v>0.34955783516094802</v>
      </c>
      <c r="E27" s="135">
        <v>0.33507814803892655</v>
      </c>
      <c r="F27" s="135">
        <v>0.32810336871250578</v>
      </c>
      <c r="G27" s="135">
        <v>0.31831903400063555</v>
      </c>
      <c r="H27" s="136">
        <v>0.30925292386029118</v>
      </c>
    </row>
    <row r="28" spans="1:8" ht="24" hidden="1" customHeight="1" thickBot="1">
      <c r="A28" s="722"/>
      <c r="B28" s="732" t="s">
        <v>62</v>
      </c>
      <c r="C28" s="733"/>
      <c r="D28" s="137">
        <v>0.97828086310576579</v>
      </c>
      <c r="E28" s="138">
        <v>0.98879386611618991</v>
      </c>
      <c r="F28" s="138">
        <v>0.99684663897861869</v>
      </c>
      <c r="G28" s="138">
        <v>0.99777565935811885</v>
      </c>
      <c r="H28" s="139">
        <v>1.0024663855517544</v>
      </c>
    </row>
    <row r="29" spans="1:8" ht="24" hidden="1" customHeight="1" thickTop="1" thickBot="1">
      <c r="A29" s="729"/>
      <c r="B29" s="734" t="s">
        <v>51</v>
      </c>
      <c r="C29" s="735"/>
      <c r="D29" s="140">
        <v>0.73261770244821089</v>
      </c>
      <c r="E29" s="141">
        <v>0.73715430244203062</v>
      </c>
      <c r="F29" s="141">
        <v>0.73889410292507429</v>
      </c>
      <c r="G29" s="141">
        <v>0.74015181781861761</v>
      </c>
      <c r="H29" s="142">
        <v>0.74709734442167852</v>
      </c>
    </row>
    <row r="30" spans="1:8" ht="24" customHeight="1">
      <c r="A30" s="721" t="s">
        <v>63</v>
      </c>
      <c r="B30" s="713" t="s">
        <v>53</v>
      </c>
      <c r="C30" s="724"/>
      <c r="D30" s="197">
        <v>1461</v>
      </c>
      <c r="E30" s="144">
        <v>1466</v>
      </c>
      <c r="F30" s="144">
        <v>1471</v>
      </c>
      <c r="G30" s="144">
        <v>1481</v>
      </c>
      <c r="H30" s="145">
        <v>1498</v>
      </c>
    </row>
    <row r="31" spans="1:8" ht="24" customHeight="1">
      <c r="A31" s="722"/>
      <c r="B31" s="715" t="s">
        <v>54</v>
      </c>
      <c r="C31" s="725"/>
      <c r="D31" s="146">
        <v>2498</v>
      </c>
      <c r="E31" s="147">
        <v>2509</v>
      </c>
      <c r="F31" s="147">
        <v>2520</v>
      </c>
      <c r="G31" s="147">
        <v>2536</v>
      </c>
      <c r="H31" s="148">
        <v>2572</v>
      </c>
    </row>
    <row r="32" spans="1:8" ht="24" customHeight="1">
      <c r="A32" s="722"/>
      <c r="B32" s="715" t="s">
        <v>55</v>
      </c>
      <c r="C32" s="725"/>
      <c r="D32" s="146">
        <v>2765</v>
      </c>
      <c r="E32" s="147">
        <v>2776</v>
      </c>
      <c r="F32" s="147">
        <v>2787</v>
      </c>
      <c r="G32" s="147">
        <v>2803</v>
      </c>
      <c r="H32" s="148">
        <v>2845</v>
      </c>
    </row>
    <row r="33" spans="1:9" ht="24" customHeight="1">
      <c r="A33" s="722"/>
      <c r="B33" s="715" t="s">
        <v>56</v>
      </c>
      <c r="C33" s="725"/>
      <c r="D33" s="146">
        <v>10313</v>
      </c>
      <c r="E33" s="147">
        <v>10333</v>
      </c>
      <c r="F33" s="147">
        <v>10356</v>
      </c>
      <c r="G33" s="147">
        <v>10388</v>
      </c>
      <c r="H33" s="148">
        <v>10524</v>
      </c>
    </row>
    <row r="34" spans="1:9" ht="24" customHeight="1" thickBot="1">
      <c r="A34" s="722"/>
      <c r="B34" s="717" t="s">
        <v>59</v>
      </c>
      <c r="C34" s="726"/>
      <c r="D34" s="149">
        <v>7779</v>
      </c>
      <c r="E34" s="150">
        <v>7779</v>
      </c>
      <c r="F34" s="150">
        <v>7779</v>
      </c>
      <c r="G34" s="150">
        <v>7779</v>
      </c>
      <c r="H34" s="151">
        <v>7599</v>
      </c>
    </row>
    <row r="35" spans="1:9" ht="24" customHeight="1" thickTop="1" thickBot="1">
      <c r="A35" s="723"/>
      <c r="B35" s="719" t="s">
        <v>51</v>
      </c>
      <c r="C35" s="727"/>
      <c r="D35" s="152">
        <v>24816</v>
      </c>
      <c r="E35" s="153">
        <v>24863</v>
      </c>
      <c r="F35" s="153">
        <v>24913</v>
      </c>
      <c r="G35" s="153">
        <v>24987</v>
      </c>
      <c r="H35" s="154">
        <v>25038</v>
      </c>
    </row>
    <row r="36" spans="1:9" ht="24" customHeight="1">
      <c r="A36" s="710" t="s">
        <v>64</v>
      </c>
      <c r="B36" s="713" t="s">
        <v>53</v>
      </c>
      <c r="C36" s="714"/>
      <c r="D36" s="155">
        <v>519</v>
      </c>
      <c r="E36" s="156">
        <v>530</v>
      </c>
      <c r="F36" s="156">
        <v>538</v>
      </c>
      <c r="G36" s="156">
        <v>551</v>
      </c>
      <c r="H36" s="157">
        <v>570</v>
      </c>
    </row>
    <row r="37" spans="1:9" ht="24" customHeight="1">
      <c r="A37" s="710"/>
      <c r="B37" s="715" t="s">
        <v>54</v>
      </c>
      <c r="C37" s="716"/>
      <c r="D37" s="155">
        <v>255</v>
      </c>
      <c r="E37" s="156">
        <v>62</v>
      </c>
      <c r="F37" s="156">
        <v>37</v>
      </c>
      <c r="G37" s="156">
        <v>13</v>
      </c>
      <c r="H37" s="157">
        <v>13</v>
      </c>
    </row>
    <row r="38" spans="1:9" ht="24" customHeight="1">
      <c r="A38" s="711"/>
      <c r="B38" s="715" t="s">
        <v>55</v>
      </c>
      <c r="C38" s="716"/>
      <c r="D38" s="155">
        <v>327</v>
      </c>
      <c r="E38" s="156">
        <v>433</v>
      </c>
      <c r="F38" s="156">
        <v>269</v>
      </c>
      <c r="G38" s="156">
        <v>290</v>
      </c>
      <c r="H38" s="157">
        <v>336</v>
      </c>
    </row>
    <row r="39" spans="1:9" ht="24" customHeight="1">
      <c r="A39" s="711"/>
      <c r="B39" s="715" t="s">
        <v>56</v>
      </c>
      <c r="C39" s="716"/>
      <c r="D39" s="146">
        <v>1426</v>
      </c>
      <c r="E39" s="147">
        <v>1466</v>
      </c>
      <c r="F39" s="147">
        <v>1661</v>
      </c>
      <c r="G39" s="147">
        <v>1835</v>
      </c>
      <c r="H39" s="148">
        <v>1811</v>
      </c>
    </row>
    <row r="40" spans="1:9" ht="24" customHeight="1" thickBot="1">
      <c r="A40" s="711"/>
      <c r="B40" s="717" t="s">
        <v>59</v>
      </c>
      <c r="C40" s="718"/>
      <c r="D40" s="149">
        <v>2838</v>
      </c>
      <c r="E40" s="150">
        <v>3234</v>
      </c>
      <c r="F40" s="150">
        <v>3513</v>
      </c>
      <c r="G40" s="150">
        <v>3772</v>
      </c>
      <c r="H40" s="151">
        <v>3712</v>
      </c>
    </row>
    <row r="41" spans="1:9" ht="24" customHeight="1" thickTop="1" thickBot="1">
      <c r="A41" s="712"/>
      <c r="B41" s="719" t="s">
        <v>51</v>
      </c>
      <c r="C41" s="720"/>
      <c r="D41" s="125">
        <v>5365</v>
      </c>
      <c r="E41" s="158">
        <v>5725</v>
      </c>
      <c r="F41" s="158">
        <v>6018</v>
      </c>
      <c r="G41" s="158">
        <v>6461</v>
      </c>
      <c r="H41" s="159">
        <v>6442</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t="s">
        <v>84</v>
      </c>
      <c r="F50" s="705"/>
      <c r="G50" s="705"/>
      <c r="H50" s="705"/>
      <c r="I50" s="706"/>
    </row>
    <row r="51" spans="1:9" ht="80.099999999999994" customHeight="1" thickBot="1">
      <c r="A51" s="701"/>
      <c r="B51" s="702"/>
      <c r="C51" s="703"/>
      <c r="D51" s="167" t="s">
        <v>72</v>
      </c>
      <c r="E51" s="756" t="s">
        <v>85</v>
      </c>
      <c r="F51" s="757"/>
      <c r="G51" s="757"/>
      <c r="H51" s="757"/>
      <c r="I51" s="758"/>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8"/>
  <sheetViews>
    <sheetView topLeftCell="A42"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86</v>
      </c>
      <c r="H3" s="755"/>
    </row>
    <row r="4" spans="1:9" ht="16.5" customHeight="1">
      <c r="A4" s="83"/>
      <c r="B4" s="83"/>
      <c r="C4" s="83"/>
      <c r="D4" s="83"/>
      <c r="E4" s="83"/>
      <c r="F4" s="84" t="s">
        <v>33</v>
      </c>
      <c r="G4" s="754" t="s">
        <v>87</v>
      </c>
      <c r="H4" s="755"/>
    </row>
    <row r="5" spans="1:9" ht="16.5" customHeight="1">
      <c r="A5" s="83"/>
      <c r="B5" s="83"/>
      <c r="C5" s="83"/>
      <c r="D5" s="83"/>
      <c r="E5" s="83"/>
      <c r="F5" s="84" t="s">
        <v>35</v>
      </c>
      <c r="G5" s="754" t="s">
        <v>88</v>
      </c>
      <c r="H5" s="755"/>
    </row>
    <row r="6" spans="1:9" ht="16.5" customHeight="1">
      <c r="A6" s="83"/>
      <c r="B6" s="83"/>
      <c r="C6" s="83"/>
      <c r="D6" s="83"/>
      <c r="E6" s="83"/>
      <c r="F6" s="84" t="s">
        <v>37</v>
      </c>
      <c r="G6" s="754" t="s">
        <v>89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1930</v>
      </c>
      <c r="E11" s="171">
        <v>1905</v>
      </c>
      <c r="F11" s="171">
        <v>1879</v>
      </c>
      <c r="G11" s="171">
        <v>1854</v>
      </c>
      <c r="H11" s="172">
        <v>1829</v>
      </c>
    </row>
    <row r="12" spans="1:9" ht="24" customHeight="1">
      <c r="A12" s="710"/>
      <c r="B12" s="715" t="s">
        <v>49</v>
      </c>
      <c r="C12" s="716"/>
      <c r="D12" s="170">
        <v>2045</v>
      </c>
      <c r="E12" s="171">
        <v>2018</v>
      </c>
      <c r="F12" s="171">
        <v>1992</v>
      </c>
      <c r="G12" s="171">
        <v>1965</v>
      </c>
      <c r="H12" s="172">
        <v>1938</v>
      </c>
    </row>
    <row r="13" spans="1:9" ht="24" customHeight="1">
      <c r="A13" s="711"/>
      <c r="B13" s="715" t="s">
        <v>22</v>
      </c>
      <c r="C13" s="716"/>
      <c r="D13" s="173">
        <v>2164</v>
      </c>
      <c r="E13" s="174">
        <v>2136</v>
      </c>
      <c r="F13" s="174">
        <v>2107</v>
      </c>
      <c r="G13" s="174">
        <v>2079</v>
      </c>
      <c r="H13" s="175">
        <v>2051</v>
      </c>
    </row>
    <row r="14" spans="1:9" ht="24" customHeight="1" thickBot="1">
      <c r="A14" s="711"/>
      <c r="B14" s="717" t="s">
        <v>50</v>
      </c>
      <c r="C14" s="718"/>
      <c r="D14" s="176">
        <v>7126</v>
      </c>
      <c r="E14" s="177">
        <v>7004</v>
      </c>
      <c r="F14" s="177">
        <v>6883</v>
      </c>
      <c r="G14" s="177">
        <v>6761</v>
      </c>
      <c r="H14" s="178">
        <v>6640</v>
      </c>
    </row>
    <row r="15" spans="1:9" ht="24" customHeight="1" thickTop="1" thickBot="1">
      <c r="A15" s="749"/>
      <c r="B15" s="719" t="s">
        <v>51</v>
      </c>
      <c r="C15" s="720"/>
      <c r="D15" s="125">
        <v>13265</v>
      </c>
      <c r="E15" s="158">
        <v>13063</v>
      </c>
      <c r="F15" s="158">
        <v>12861</v>
      </c>
      <c r="G15" s="158">
        <v>12659</v>
      </c>
      <c r="H15" s="159">
        <v>12458</v>
      </c>
    </row>
    <row r="16" spans="1:9" ht="24" customHeight="1">
      <c r="A16" s="721" t="s">
        <v>52</v>
      </c>
      <c r="B16" s="736" t="s">
        <v>53</v>
      </c>
      <c r="C16" s="724"/>
      <c r="D16" s="179">
        <v>313</v>
      </c>
      <c r="E16" s="180">
        <v>295</v>
      </c>
      <c r="F16" s="180">
        <v>277</v>
      </c>
      <c r="G16" s="180">
        <v>259</v>
      </c>
      <c r="H16" s="181">
        <v>241</v>
      </c>
    </row>
    <row r="17" spans="1:8" ht="24" customHeight="1">
      <c r="A17" s="728"/>
      <c r="B17" s="737" t="s">
        <v>54</v>
      </c>
      <c r="C17" s="726"/>
      <c r="D17" s="182">
        <v>794</v>
      </c>
      <c r="E17" s="183">
        <v>729</v>
      </c>
      <c r="F17" s="183">
        <v>664</v>
      </c>
      <c r="G17" s="183">
        <v>599</v>
      </c>
      <c r="H17" s="184">
        <v>535</v>
      </c>
    </row>
    <row r="18" spans="1:8" ht="24" customHeight="1">
      <c r="A18" s="722"/>
      <c r="B18" s="737" t="s">
        <v>55</v>
      </c>
      <c r="C18" s="726"/>
      <c r="D18" s="185">
        <v>838</v>
      </c>
      <c r="E18" s="186">
        <v>783</v>
      </c>
      <c r="F18" s="186">
        <v>728</v>
      </c>
      <c r="G18" s="186">
        <v>673</v>
      </c>
      <c r="H18" s="187">
        <v>619</v>
      </c>
    </row>
    <row r="19" spans="1:8" ht="24" customHeight="1">
      <c r="A19" s="722"/>
      <c r="B19" s="717" t="s">
        <v>56</v>
      </c>
      <c r="C19" s="726"/>
      <c r="D19" s="149">
        <v>2912</v>
      </c>
      <c r="E19" s="150">
        <v>2933</v>
      </c>
      <c r="F19" s="150">
        <v>2954</v>
      </c>
      <c r="G19" s="150">
        <v>2975</v>
      </c>
      <c r="H19" s="151">
        <v>2994</v>
      </c>
    </row>
    <row r="20" spans="1:8" ht="26.25" customHeight="1">
      <c r="A20" s="722"/>
      <c r="B20" s="113"/>
      <c r="C20" s="114" t="s">
        <v>57</v>
      </c>
      <c r="D20" s="115">
        <v>0</v>
      </c>
      <c r="E20" s="116">
        <v>0</v>
      </c>
      <c r="F20" s="116">
        <v>0</v>
      </c>
      <c r="G20" s="116">
        <v>0</v>
      </c>
      <c r="H20" s="117">
        <v>0</v>
      </c>
    </row>
    <row r="21" spans="1:8" ht="24" customHeight="1">
      <c r="A21" s="722"/>
      <c r="B21" s="113"/>
      <c r="C21" s="118" t="s">
        <v>58</v>
      </c>
      <c r="D21" s="119">
        <v>2912</v>
      </c>
      <c r="E21" s="120">
        <v>2933</v>
      </c>
      <c r="F21" s="120">
        <v>2954</v>
      </c>
      <c r="G21" s="120">
        <v>2975</v>
      </c>
      <c r="H21" s="121">
        <v>2994</v>
      </c>
    </row>
    <row r="22" spans="1:8" ht="24" customHeight="1" thickBot="1">
      <c r="A22" s="722"/>
      <c r="B22" s="738" t="s">
        <v>59</v>
      </c>
      <c r="C22" s="739"/>
      <c r="D22" s="122">
        <v>3790</v>
      </c>
      <c r="E22" s="123">
        <v>3673</v>
      </c>
      <c r="F22" s="123">
        <v>3556</v>
      </c>
      <c r="G22" s="123">
        <v>3439</v>
      </c>
      <c r="H22" s="124">
        <v>3317</v>
      </c>
    </row>
    <row r="23" spans="1:8" ht="24" customHeight="1" thickTop="1" thickBot="1">
      <c r="A23" s="723"/>
      <c r="B23" s="740" t="s">
        <v>51</v>
      </c>
      <c r="C23" s="727"/>
      <c r="D23" s="125">
        <v>8647</v>
      </c>
      <c r="E23" s="126">
        <v>8413</v>
      </c>
      <c r="F23" s="126">
        <v>8179</v>
      </c>
      <c r="G23" s="126">
        <v>7945</v>
      </c>
      <c r="H23" s="127">
        <v>7706</v>
      </c>
    </row>
    <row r="24" spans="1:8" ht="24" hidden="1" customHeight="1">
      <c r="A24" s="728" t="s">
        <v>60</v>
      </c>
      <c r="B24" s="713" t="s">
        <v>53</v>
      </c>
      <c r="C24" s="724"/>
      <c r="D24" s="128">
        <v>0.16217616580310881</v>
      </c>
      <c r="E24" s="129">
        <v>0.15485564304461943</v>
      </c>
      <c r="F24" s="129">
        <v>0.14741883980840872</v>
      </c>
      <c r="G24" s="129">
        <v>0.13969795037756202</v>
      </c>
      <c r="H24" s="130">
        <v>0.13176599234554401</v>
      </c>
    </row>
    <row r="25" spans="1:8" ht="24" hidden="1" customHeight="1">
      <c r="A25" s="722"/>
      <c r="B25" s="715" t="s">
        <v>61</v>
      </c>
      <c r="C25" s="725"/>
      <c r="D25" s="131">
        <v>0.38724584103512016</v>
      </c>
      <c r="E25" s="132">
        <v>0.36657303370786515</v>
      </c>
      <c r="F25" s="132">
        <v>0.34551495016611294</v>
      </c>
      <c r="G25" s="132">
        <v>0.32371332371332373</v>
      </c>
      <c r="H25" s="133">
        <v>0.30180399804973185</v>
      </c>
    </row>
    <row r="26" spans="1:8" ht="24" hidden="1" customHeight="1">
      <c r="A26" s="722"/>
      <c r="B26" s="730" t="s">
        <v>56</v>
      </c>
      <c r="C26" s="731"/>
      <c r="D26" s="134">
        <v>0.40864440078585462</v>
      </c>
      <c r="E26" s="135">
        <v>0.41876070816676186</v>
      </c>
      <c r="F26" s="135">
        <v>0.42917332558477406</v>
      </c>
      <c r="G26" s="135">
        <v>0.44002366513829316</v>
      </c>
      <c r="H26" s="136">
        <v>0.45090361445783134</v>
      </c>
    </row>
    <row r="27" spans="1:8" ht="24" hidden="1" customHeight="1">
      <c r="A27" s="722"/>
      <c r="B27" s="730" t="s">
        <v>59</v>
      </c>
      <c r="C27" s="731"/>
      <c r="D27" s="134">
        <v>0.53185517822060058</v>
      </c>
      <c r="E27" s="135">
        <v>0.5244146202170189</v>
      </c>
      <c r="F27" s="135">
        <v>0.51663518814470433</v>
      </c>
      <c r="G27" s="135">
        <v>0.50865256618843369</v>
      </c>
      <c r="H27" s="136">
        <v>0.49954819277108437</v>
      </c>
    </row>
    <row r="28" spans="1:8" ht="24" hidden="1" customHeight="1" thickBot="1">
      <c r="A28" s="722"/>
      <c r="B28" s="732" t="s">
        <v>62</v>
      </c>
      <c r="C28" s="733"/>
      <c r="D28" s="137">
        <v>0.9404995790064552</v>
      </c>
      <c r="E28" s="138">
        <v>0.94317532838378071</v>
      </c>
      <c r="F28" s="138">
        <v>0.94580851372947838</v>
      </c>
      <c r="G28" s="138">
        <v>0.94867623132672685</v>
      </c>
      <c r="H28" s="139">
        <v>0.95045180722891565</v>
      </c>
    </row>
    <row r="29" spans="1:8" ht="24" hidden="1" customHeight="1" thickTop="1" thickBot="1">
      <c r="A29" s="729"/>
      <c r="B29" s="734" t="s">
        <v>51</v>
      </c>
      <c r="C29" s="735"/>
      <c r="D29" s="140">
        <v>0.65186581228797591</v>
      </c>
      <c r="E29" s="141">
        <v>0.64403276429610345</v>
      </c>
      <c r="F29" s="141">
        <v>0.6359536583469404</v>
      </c>
      <c r="G29" s="141">
        <v>0.62761671538036179</v>
      </c>
      <c r="H29" s="142">
        <v>0.61855835607641674</v>
      </c>
    </row>
    <row r="30" spans="1:8" ht="24" customHeight="1">
      <c r="A30" s="721" t="s">
        <v>63</v>
      </c>
      <c r="B30" s="713" t="s">
        <v>53</v>
      </c>
      <c r="C30" s="724"/>
      <c r="D30" s="197">
        <v>400</v>
      </c>
      <c r="E30" s="144">
        <v>422</v>
      </c>
      <c r="F30" s="144">
        <v>421</v>
      </c>
      <c r="G30" s="144">
        <v>420</v>
      </c>
      <c r="H30" s="145">
        <v>423</v>
      </c>
    </row>
    <row r="31" spans="1:8" ht="24" customHeight="1">
      <c r="A31" s="722"/>
      <c r="B31" s="715" t="s">
        <v>54</v>
      </c>
      <c r="C31" s="725"/>
      <c r="D31" s="146">
        <v>769</v>
      </c>
      <c r="E31" s="147">
        <v>771</v>
      </c>
      <c r="F31" s="147">
        <v>773</v>
      </c>
      <c r="G31" s="147">
        <v>770</v>
      </c>
      <c r="H31" s="148">
        <v>779</v>
      </c>
    </row>
    <row r="32" spans="1:8" ht="24" customHeight="1">
      <c r="A32" s="722"/>
      <c r="B32" s="715" t="s">
        <v>55</v>
      </c>
      <c r="C32" s="725"/>
      <c r="D32" s="146">
        <v>941</v>
      </c>
      <c r="E32" s="147">
        <v>914</v>
      </c>
      <c r="F32" s="147">
        <v>921</v>
      </c>
      <c r="G32" s="147">
        <v>918</v>
      </c>
      <c r="H32" s="148">
        <v>927</v>
      </c>
    </row>
    <row r="33" spans="1:9" ht="24" customHeight="1">
      <c r="A33" s="722"/>
      <c r="B33" s="715" t="s">
        <v>56</v>
      </c>
      <c r="C33" s="725"/>
      <c r="D33" s="146">
        <v>3042</v>
      </c>
      <c r="E33" s="147">
        <v>3028</v>
      </c>
      <c r="F33" s="147">
        <v>3019</v>
      </c>
      <c r="G33" s="147">
        <v>3010</v>
      </c>
      <c r="H33" s="148">
        <v>3014</v>
      </c>
    </row>
    <row r="34" spans="1:9" ht="24" customHeight="1" thickBot="1">
      <c r="A34" s="722"/>
      <c r="B34" s="717" t="s">
        <v>59</v>
      </c>
      <c r="C34" s="726"/>
      <c r="D34" s="149">
        <v>4371</v>
      </c>
      <c r="E34" s="150">
        <v>4220</v>
      </c>
      <c r="F34" s="150">
        <v>4164</v>
      </c>
      <c r="G34" s="150">
        <v>4120</v>
      </c>
      <c r="H34" s="151">
        <v>4076</v>
      </c>
    </row>
    <row r="35" spans="1:9" ht="24" customHeight="1" thickTop="1" thickBot="1">
      <c r="A35" s="723"/>
      <c r="B35" s="719" t="s">
        <v>51</v>
      </c>
      <c r="C35" s="727"/>
      <c r="D35" s="152">
        <v>9523</v>
      </c>
      <c r="E35" s="153">
        <v>9355</v>
      </c>
      <c r="F35" s="153">
        <v>9298</v>
      </c>
      <c r="G35" s="153">
        <v>9238</v>
      </c>
      <c r="H35" s="154">
        <v>9219</v>
      </c>
    </row>
    <row r="36" spans="1:9" ht="24" customHeight="1">
      <c r="A36" s="710" t="s">
        <v>64</v>
      </c>
      <c r="B36" s="713" t="s">
        <v>53</v>
      </c>
      <c r="C36" s="714"/>
      <c r="D36" s="155">
        <v>87</v>
      </c>
      <c r="E36" s="156">
        <v>127</v>
      </c>
      <c r="F36" s="156">
        <v>144</v>
      </c>
      <c r="G36" s="156">
        <v>161</v>
      </c>
      <c r="H36" s="157">
        <v>182</v>
      </c>
    </row>
    <row r="37" spans="1:9" ht="24" customHeight="1">
      <c r="A37" s="710"/>
      <c r="B37" s="715" t="s">
        <v>54</v>
      </c>
      <c r="C37" s="716"/>
      <c r="D37" s="155">
        <v>-25</v>
      </c>
      <c r="E37" s="156">
        <v>42</v>
      </c>
      <c r="F37" s="156">
        <v>109</v>
      </c>
      <c r="G37" s="156">
        <v>171</v>
      </c>
      <c r="H37" s="157">
        <v>244</v>
      </c>
    </row>
    <row r="38" spans="1:9" ht="24" customHeight="1">
      <c r="A38" s="711"/>
      <c r="B38" s="715" t="s">
        <v>55</v>
      </c>
      <c r="C38" s="716"/>
      <c r="D38" s="155">
        <v>103</v>
      </c>
      <c r="E38" s="156">
        <v>131</v>
      </c>
      <c r="F38" s="156">
        <v>193</v>
      </c>
      <c r="G38" s="156">
        <v>245</v>
      </c>
      <c r="H38" s="157">
        <v>308</v>
      </c>
    </row>
    <row r="39" spans="1:9" ht="24" customHeight="1">
      <c r="A39" s="711"/>
      <c r="B39" s="715" t="s">
        <v>56</v>
      </c>
      <c r="C39" s="716"/>
      <c r="D39" s="146">
        <v>130</v>
      </c>
      <c r="E39" s="147">
        <v>95</v>
      </c>
      <c r="F39" s="147">
        <v>65</v>
      </c>
      <c r="G39" s="147">
        <v>35</v>
      </c>
      <c r="H39" s="148">
        <v>20</v>
      </c>
    </row>
    <row r="40" spans="1:9" ht="24" customHeight="1" thickBot="1">
      <c r="A40" s="711"/>
      <c r="B40" s="717" t="s">
        <v>59</v>
      </c>
      <c r="C40" s="718"/>
      <c r="D40" s="149">
        <v>581</v>
      </c>
      <c r="E40" s="150">
        <v>547</v>
      </c>
      <c r="F40" s="150">
        <v>608</v>
      </c>
      <c r="G40" s="150">
        <v>681</v>
      </c>
      <c r="H40" s="151">
        <v>759</v>
      </c>
    </row>
    <row r="41" spans="1:9" ht="24" customHeight="1" thickTop="1" thickBot="1">
      <c r="A41" s="712"/>
      <c r="B41" s="719" t="s">
        <v>51</v>
      </c>
      <c r="C41" s="720"/>
      <c r="D41" s="125">
        <v>876</v>
      </c>
      <c r="E41" s="158">
        <v>942</v>
      </c>
      <c r="F41" s="158">
        <v>1119</v>
      </c>
      <c r="G41" s="158">
        <v>1293</v>
      </c>
      <c r="H41" s="159">
        <v>1513</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745" t="s">
        <v>90</v>
      </c>
      <c r="B50" s="759"/>
      <c r="C50" s="747"/>
      <c r="D50" s="168" t="s">
        <v>70</v>
      </c>
      <c r="E50" s="763" t="s">
        <v>91</v>
      </c>
      <c r="F50" s="764"/>
      <c r="G50" s="764"/>
      <c r="H50" s="764"/>
      <c r="I50" s="765"/>
    </row>
    <row r="51" spans="1:9" ht="80.099999999999994" customHeight="1" thickBot="1">
      <c r="A51" s="760"/>
      <c r="B51" s="761"/>
      <c r="C51" s="762"/>
      <c r="D51" s="167" t="s">
        <v>72</v>
      </c>
      <c r="E51" s="756" t="s">
        <v>92</v>
      </c>
      <c r="F51" s="757"/>
      <c r="G51" s="757"/>
      <c r="H51" s="757"/>
      <c r="I51" s="758"/>
    </row>
    <row r="52" spans="1:9" ht="48" customHeight="1">
      <c r="A52" s="745" t="s">
        <v>93</v>
      </c>
      <c r="B52" s="759"/>
      <c r="C52" s="747"/>
      <c r="D52" s="168" t="s">
        <v>70</v>
      </c>
      <c r="E52" s="763" t="s">
        <v>94</v>
      </c>
      <c r="F52" s="764"/>
      <c r="G52" s="764"/>
      <c r="H52" s="764"/>
      <c r="I52" s="765"/>
    </row>
    <row r="53" spans="1:9" ht="80.099999999999994" customHeight="1" thickBot="1">
      <c r="A53" s="760"/>
      <c r="B53" s="761"/>
      <c r="C53" s="762"/>
      <c r="D53" s="167" t="s">
        <v>72</v>
      </c>
      <c r="E53" s="756" t="s">
        <v>95</v>
      </c>
      <c r="F53" s="757"/>
      <c r="G53" s="757"/>
      <c r="H53" s="757"/>
      <c r="I53" s="758"/>
    </row>
    <row r="54" spans="1:9" ht="99.9" customHeight="1" thickBot="1">
      <c r="A54" s="680" t="s">
        <v>75</v>
      </c>
      <c r="B54" s="681"/>
      <c r="C54" s="682"/>
      <c r="D54" s="683"/>
      <c r="E54" s="684"/>
      <c r="F54" s="684"/>
      <c r="G54" s="684"/>
      <c r="H54" s="684"/>
      <c r="I54" s="685"/>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sheetData>
  <mergeCells count="53">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4"/>
    <mergeCell ref="D54:I54"/>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170"/>
  <sheetViews>
    <sheetView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18" ht="18" customHeight="1">
      <c r="A1" s="752" t="s">
        <v>30</v>
      </c>
      <c r="B1" s="752"/>
      <c r="C1" s="753"/>
      <c r="D1" s="753"/>
      <c r="E1" s="753"/>
      <c r="F1" s="753"/>
      <c r="G1" s="753"/>
      <c r="H1" s="753"/>
      <c r="I1" s="753"/>
    </row>
    <row r="2" spans="1:18" ht="16.5" customHeight="1"/>
    <row r="3" spans="1:18" ht="16.5" customHeight="1">
      <c r="A3" s="83"/>
      <c r="B3" s="83"/>
      <c r="C3" s="83"/>
      <c r="D3" s="83"/>
      <c r="E3" s="83"/>
      <c r="F3" s="84" t="s">
        <v>31</v>
      </c>
      <c r="G3" s="754" t="s">
        <v>96</v>
      </c>
      <c r="H3" s="755"/>
    </row>
    <row r="4" spans="1:18" ht="16.5" customHeight="1">
      <c r="A4" s="83"/>
      <c r="B4" s="83"/>
      <c r="C4" s="83"/>
      <c r="D4" s="83"/>
      <c r="E4" s="83"/>
      <c r="F4" s="84" t="s">
        <v>33</v>
      </c>
      <c r="G4" s="754" t="s">
        <v>81</v>
      </c>
      <c r="H4" s="755"/>
    </row>
    <row r="5" spans="1:18" ht="16.5" customHeight="1">
      <c r="A5" s="83"/>
      <c r="B5" s="83"/>
      <c r="C5" s="83"/>
      <c r="D5" s="83"/>
      <c r="E5" s="83"/>
      <c r="F5" s="84" t="s">
        <v>35</v>
      </c>
      <c r="G5" s="754" t="s">
        <v>97</v>
      </c>
      <c r="H5" s="755"/>
    </row>
    <row r="6" spans="1:18" ht="16.5" customHeight="1">
      <c r="A6" s="83"/>
      <c r="B6" s="83"/>
      <c r="C6" s="83"/>
      <c r="D6" s="83"/>
      <c r="E6" s="83"/>
      <c r="F6" s="84" t="s">
        <v>37</v>
      </c>
      <c r="G6" s="754" t="s">
        <v>98</v>
      </c>
      <c r="H6" s="755"/>
    </row>
    <row r="7" spans="1:18" ht="16.5" customHeight="1">
      <c r="A7" s="83"/>
      <c r="B7" s="83"/>
      <c r="C7" s="83"/>
      <c r="D7" s="83"/>
      <c r="E7" s="83"/>
      <c r="F7" s="83"/>
      <c r="G7" s="83"/>
      <c r="H7" s="83"/>
      <c r="I7" s="83"/>
    </row>
    <row r="8" spans="1:18" ht="16.5" customHeight="1" thickBot="1">
      <c r="A8" s="750" t="s">
        <v>39</v>
      </c>
      <c r="B8" s="750"/>
      <c r="C8" s="751"/>
      <c r="D8" s="83"/>
      <c r="E8" s="83"/>
      <c r="F8" s="83"/>
      <c r="G8" s="83"/>
      <c r="H8" s="85" t="s">
        <v>40</v>
      </c>
    </row>
    <row r="9" spans="1:18" ht="18" customHeight="1">
      <c r="A9" s="698"/>
      <c r="B9" s="741"/>
      <c r="C9" s="700"/>
      <c r="D9" s="745" t="s">
        <v>41</v>
      </c>
      <c r="E9" s="746"/>
      <c r="F9" s="746"/>
      <c r="G9" s="746"/>
      <c r="H9" s="747"/>
      <c r="L9" s="198"/>
      <c r="M9" s="198"/>
      <c r="N9" s="198"/>
      <c r="O9" s="198"/>
      <c r="P9" s="198"/>
      <c r="Q9" s="198"/>
      <c r="R9" s="198"/>
    </row>
    <row r="10" spans="1:18" ht="30.75" customHeight="1" thickBot="1">
      <c r="A10" s="742"/>
      <c r="B10" s="743"/>
      <c r="C10" s="744"/>
      <c r="D10" s="86" t="s">
        <v>42</v>
      </c>
      <c r="E10" s="87" t="s">
        <v>43</v>
      </c>
      <c r="F10" s="87" t="s">
        <v>44</v>
      </c>
      <c r="G10" s="87" t="s">
        <v>45</v>
      </c>
      <c r="H10" s="88" t="s">
        <v>46</v>
      </c>
      <c r="L10" s="198"/>
      <c r="M10" s="199"/>
      <c r="N10" s="199"/>
      <c r="O10" s="199"/>
      <c r="P10" s="199"/>
      <c r="Q10" s="199"/>
      <c r="R10" s="198"/>
    </row>
    <row r="11" spans="1:18" ht="24" customHeight="1">
      <c r="A11" s="748" t="s">
        <v>47</v>
      </c>
      <c r="B11" s="713" t="s">
        <v>48</v>
      </c>
      <c r="C11" s="714"/>
      <c r="D11" s="170">
        <v>1332</v>
      </c>
      <c r="E11" s="171">
        <v>1321</v>
      </c>
      <c r="F11" s="171">
        <v>1313</v>
      </c>
      <c r="G11" s="171">
        <v>1311</v>
      </c>
      <c r="H11" s="172">
        <v>1304</v>
      </c>
      <c r="L11" s="198"/>
      <c r="M11" s="200"/>
      <c r="N11" s="200"/>
      <c r="O11" s="200"/>
      <c r="P11" s="200"/>
      <c r="Q11" s="200"/>
      <c r="R11" s="198"/>
    </row>
    <row r="12" spans="1:18" ht="24" customHeight="1">
      <c r="A12" s="710"/>
      <c r="B12" s="715" t="s">
        <v>49</v>
      </c>
      <c r="C12" s="716"/>
      <c r="D12" s="170">
        <v>1395</v>
      </c>
      <c r="E12" s="171">
        <v>1386</v>
      </c>
      <c r="F12" s="171">
        <v>1375</v>
      </c>
      <c r="G12" s="171">
        <v>1367</v>
      </c>
      <c r="H12" s="172">
        <v>1365</v>
      </c>
      <c r="L12" s="198"/>
      <c r="M12" s="200"/>
      <c r="N12" s="200"/>
      <c r="O12" s="200"/>
      <c r="P12" s="200"/>
      <c r="Q12" s="200"/>
      <c r="R12" s="198"/>
    </row>
    <row r="13" spans="1:18" ht="24" customHeight="1">
      <c r="A13" s="711"/>
      <c r="B13" s="715" t="s">
        <v>22</v>
      </c>
      <c r="C13" s="716"/>
      <c r="D13" s="173">
        <v>1432</v>
      </c>
      <c r="E13" s="174">
        <v>1413</v>
      </c>
      <c r="F13" s="174">
        <v>1404</v>
      </c>
      <c r="G13" s="174">
        <v>1393</v>
      </c>
      <c r="H13" s="175">
        <v>1385</v>
      </c>
      <c r="L13" s="201"/>
      <c r="M13" s="202"/>
      <c r="N13" s="202"/>
      <c r="O13" s="202"/>
      <c r="P13" s="202"/>
      <c r="Q13" s="202"/>
      <c r="R13" s="198"/>
    </row>
    <row r="14" spans="1:18" ht="24" customHeight="1" thickBot="1">
      <c r="A14" s="711"/>
      <c r="B14" s="717" t="s">
        <v>50</v>
      </c>
      <c r="C14" s="718"/>
      <c r="D14" s="176">
        <v>4936</v>
      </c>
      <c r="E14" s="177">
        <v>4638</v>
      </c>
      <c r="F14" s="177">
        <v>4469</v>
      </c>
      <c r="G14" s="177">
        <v>4295</v>
      </c>
      <c r="H14" s="178">
        <v>4256</v>
      </c>
      <c r="L14" s="198"/>
      <c r="M14" s="199"/>
      <c r="N14" s="199"/>
      <c r="O14" s="199"/>
      <c r="P14" s="199"/>
      <c r="Q14" s="199"/>
      <c r="R14" s="198"/>
    </row>
    <row r="15" spans="1:18" ht="24" customHeight="1" thickTop="1" thickBot="1">
      <c r="A15" s="749"/>
      <c r="B15" s="719" t="s">
        <v>51</v>
      </c>
      <c r="C15" s="720"/>
      <c r="D15" s="125">
        <v>9095</v>
      </c>
      <c r="E15" s="158">
        <v>8758</v>
      </c>
      <c r="F15" s="158">
        <v>8561</v>
      </c>
      <c r="G15" s="158">
        <v>8366</v>
      </c>
      <c r="H15" s="159">
        <v>8310</v>
      </c>
      <c r="L15" s="198"/>
      <c r="M15" s="200"/>
      <c r="N15" s="200"/>
      <c r="O15" s="200"/>
      <c r="P15" s="200"/>
      <c r="Q15" s="200"/>
      <c r="R15" s="198"/>
    </row>
    <row r="16" spans="1:18" ht="24" customHeight="1">
      <c r="A16" s="721" t="s">
        <v>52</v>
      </c>
      <c r="B16" s="736" t="s">
        <v>53</v>
      </c>
      <c r="C16" s="724"/>
      <c r="D16" s="179">
        <v>240</v>
      </c>
      <c r="E16" s="180">
        <v>238</v>
      </c>
      <c r="F16" s="180">
        <v>236</v>
      </c>
      <c r="G16" s="180">
        <v>236</v>
      </c>
      <c r="H16" s="181">
        <v>235</v>
      </c>
      <c r="L16" s="198"/>
      <c r="M16" s="203"/>
      <c r="N16" s="203"/>
      <c r="O16" s="203"/>
      <c r="P16" s="203"/>
      <c r="Q16" s="203"/>
      <c r="R16" s="198"/>
    </row>
    <row r="17" spans="1:18" ht="24" customHeight="1">
      <c r="A17" s="728"/>
      <c r="B17" s="737" t="s">
        <v>54</v>
      </c>
      <c r="C17" s="726"/>
      <c r="D17" s="182">
        <v>768</v>
      </c>
      <c r="E17" s="183">
        <v>785</v>
      </c>
      <c r="F17" s="183">
        <v>801</v>
      </c>
      <c r="G17" s="183">
        <v>818</v>
      </c>
      <c r="H17" s="184">
        <v>838</v>
      </c>
      <c r="L17" s="204"/>
      <c r="M17" s="203"/>
      <c r="N17" s="203"/>
      <c r="O17" s="203"/>
      <c r="P17" s="203"/>
      <c r="Q17" s="203"/>
      <c r="R17" s="198"/>
    </row>
    <row r="18" spans="1:18" ht="24" customHeight="1">
      <c r="A18" s="722"/>
      <c r="B18" s="737" t="s">
        <v>55</v>
      </c>
      <c r="C18" s="726"/>
      <c r="D18" s="185">
        <v>783</v>
      </c>
      <c r="E18" s="186">
        <v>795</v>
      </c>
      <c r="F18" s="186">
        <v>812</v>
      </c>
      <c r="G18" s="186">
        <v>828</v>
      </c>
      <c r="H18" s="187">
        <v>845</v>
      </c>
      <c r="L18" s="198"/>
      <c r="M18" s="199"/>
      <c r="N18" s="199"/>
      <c r="O18" s="199"/>
      <c r="P18" s="199"/>
      <c r="Q18" s="199"/>
      <c r="R18" s="198"/>
    </row>
    <row r="19" spans="1:18" ht="24" customHeight="1">
      <c r="A19" s="722"/>
      <c r="B19" s="717" t="s">
        <v>56</v>
      </c>
      <c r="C19" s="726"/>
      <c r="D19" s="149">
        <v>2660</v>
      </c>
      <c r="E19" s="150">
        <v>2572</v>
      </c>
      <c r="F19" s="150">
        <v>2549</v>
      </c>
      <c r="G19" s="150">
        <v>2518</v>
      </c>
      <c r="H19" s="151">
        <v>2562</v>
      </c>
      <c r="L19" s="198"/>
      <c r="M19" s="200"/>
      <c r="N19" s="200"/>
      <c r="O19" s="200"/>
      <c r="P19" s="200"/>
      <c r="Q19" s="200"/>
      <c r="R19" s="198"/>
    </row>
    <row r="20" spans="1:18" ht="26.25" customHeight="1">
      <c r="A20" s="722"/>
      <c r="B20" s="113"/>
      <c r="C20" s="114" t="s">
        <v>57</v>
      </c>
      <c r="D20" s="188"/>
      <c r="E20" s="189"/>
      <c r="F20" s="189"/>
      <c r="G20" s="189"/>
      <c r="H20" s="190"/>
      <c r="L20" s="198"/>
      <c r="M20" s="201"/>
      <c r="N20" s="201"/>
      <c r="O20" s="201"/>
      <c r="P20" s="201"/>
      <c r="Q20" s="201"/>
      <c r="R20" s="198"/>
    </row>
    <row r="21" spans="1:18" ht="24" customHeight="1">
      <c r="A21" s="722"/>
      <c r="B21" s="113"/>
      <c r="C21" s="118" t="s">
        <v>58</v>
      </c>
      <c r="D21" s="191">
        <v>2660</v>
      </c>
      <c r="E21" s="192">
        <v>2572</v>
      </c>
      <c r="F21" s="192">
        <v>2549</v>
      </c>
      <c r="G21" s="192">
        <v>2518</v>
      </c>
      <c r="H21" s="193">
        <v>2562</v>
      </c>
      <c r="L21" s="198"/>
      <c r="M21" s="201"/>
      <c r="N21" s="201"/>
      <c r="O21" s="201"/>
      <c r="P21" s="201"/>
      <c r="Q21" s="201"/>
      <c r="R21" s="198"/>
    </row>
    <row r="22" spans="1:18" ht="24" customHeight="1" thickBot="1">
      <c r="A22" s="722"/>
      <c r="B22" s="738" t="s">
        <v>59</v>
      </c>
      <c r="C22" s="739"/>
      <c r="D22" s="194">
        <v>2194</v>
      </c>
      <c r="E22" s="195">
        <v>2062</v>
      </c>
      <c r="F22" s="195">
        <v>1920</v>
      </c>
      <c r="G22" s="195">
        <v>1777</v>
      </c>
      <c r="H22" s="196">
        <v>1694</v>
      </c>
      <c r="L22" s="198"/>
      <c r="M22" s="199"/>
      <c r="N22" s="199"/>
      <c r="O22" s="199"/>
      <c r="P22" s="199"/>
      <c r="Q22" s="199"/>
      <c r="R22" s="198"/>
    </row>
    <row r="23" spans="1:18" ht="24" customHeight="1" thickTop="1" thickBot="1">
      <c r="A23" s="723"/>
      <c r="B23" s="740" t="s">
        <v>51</v>
      </c>
      <c r="C23" s="727"/>
      <c r="D23" s="125">
        <v>6645</v>
      </c>
      <c r="E23" s="126">
        <v>6452</v>
      </c>
      <c r="F23" s="126">
        <v>6318</v>
      </c>
      <c r="G23" s="126">
        <v>6177</v>
      </c>
      <c r="H23" s="127">
        <v>6174</v>
      </c>
      <c r="L23" s="198"/>
      <c r="M23" s="200"/>
      <c r="N23" s="200"/>
      <c r="O23" s="200"/>
      <c r="P23" s="200"/>
      <c r="Q23" s="200"/>
      <c r="R23" s="198"/>
    </row>
    <row r="24" spans="1:18" ht="24" hidden="1" customHeight="1">
      <c r="A24" s="728" t="s">
        <v>60</v>
      </c>
      <c r="B24" s="713" t="s">
        <v>53</v>
      </c>
      <c r="C24" s="724"/>
      <c r="D24" s="128">
        <v>0.18018018018018017</v>
      </c>
      <c r="E24" s="129">
        <v>0.1801665404996215</v>
      </c>
      <c r="F24" s="129">
        <v>0.17974105102817975</v>
      </c>
      <c r="G24" s="129">
        <v>0.18001525553012968</v>
      </c>
      <c r="H24" s="130">
        <v>0.18021472392638035</v>
      </c>
      <c r="L24" s="198"/>
      <c r="M24" s="201"/>
      <c r="N24" s="201"/>
      <c r="O24" s="201"/>
      <c r="P24" s="201"/>
      <c r="Q24" s="201"/>
      <c r="R24" s="198"/>
    </row>
    <row r="25" spans="1:18" ht="24" hidden="1" customHeight="1">
      <c r="A25" s="722"/>
      <c r="B25" s="715" t="s">
        <v>61</v>
      </c>
      <c r="C25" s="725"/>
      <c r="D25" s="131">
        <v>0.54678770949720668</v>
      </c>
      <c r="E25" s="132">
        <v>0.56263269639065816</v>
      </c>
      <c r="F25" s="132">
        <v>0.57834757834757833</v>
      </c>
      <c r="G25" s="132">
        <v>0.59440057430007176</v>
      </c>
      <c r="H25" s="133">
        <v>0.61010830324909748</v>
      </c>
      <c r="L25" s="201"/>
      <c r="M25" s="201"/>
      <c r="N25" s="201"/>
      <c r="O25" s="201"/>
      <c r="P25" s="201"/>
      <c r="Q25" s="201"/>
      <c r="R25" s="198"/>
    </row>
    <row r="26" spans="1:18" ht="24" hidden="1" customHeight="1">
      <c r="A26" s="722"/>
      <c r="B26" s="730" t="s">
        <v>56</v>
      </c>
      <c r="C26" s="731"/>
      <c r="D26" s="134">
        <v>0.53889789303079416</v>
      </c>
      <c r="E26" s="135">
        <v>0.55454937473048727</v>
      </c>
      <c r="F26" s="135">
        <v>0.57037368538823008</v>
      </c>
      <c r="G26" s="135">
        <v>0.58626309662398135</v>
      </c>
      <c r="H26" s="136">
        <v>0.60197368421052633</v>
      </c>
      <c r="L26" s="201"/>
      <c r="M26" s="201"/>
      <c r="N26" s="201"/>
      <c r="O26" s="201"/>
      <c r="P26" s="201"/>
      <c r="Q26" s="201"/>
      <c r="R26" s="198"/>
    </row>
    <row r="27" spans="1:18" ht="24" hidden="1" customHeight="1">
      <c r="A27" s="722"/>
      <c r="B27" s="730" t="s">
        <v>59</v>
      </c>
      <c r="C27" s="731"/>
      <c r="D27" s="134">
        <v>0.44448946515397081</v>
      </c>
      <c r="E27" s="135">
        <v>0.44458818456231136</v>
      </c>
      <c r="F27" s="135">
        <v>0.42962631461176998</v>
      </c>
      <c r="G27" s="135">
        <v>0.41373690337601865</v>
      </c>
      <c r="H27" s="136">
        <v>0.39802631578947367</v>
      </c>
      <c r="L27" s="201"/>
      <c r="M27" s="201"/>
      <c r="N27" s="201"/>
      <c r="O27" s="201"/>
      <c r="P27" s="201"/>
      <c r="Q27" s="201"/>
      <c r="R27" s="198"/>
    </row>
    <row r="28" spans="1:18" ht="24" hidden="1" customHeight="1" thickBot="1">
      <c r="A28" s="722"/>
      <c r="B28" s="732" t="s">
        <v>62</v>
      </c>
      <c r="C28" s="733"/>
      <c r="D28" s="137">
        <v>0.98338735818476497</v>
      </c>
      <c r="E28" s="138">
        <v>0.99913755929279857</v>
      </c>
      <c r="F28" s="138">
        <v>1</v>
      </c>
      <c r="G28" s="138">
        <v>1</v>
      </c>
      <c r="H28" s="139">
        <v>1</v>
      </c>
      <c r="L28" s="201"/>
      <c r="M28" s="201"/>
      <c r="N28" s="201"/>
      <c r="O28" s="201"/>
      <c r="P28" s="201"/>
      <c r="Q28" s="201"/>
      <c r="R28" s="198"/>
    </row>
    <row r="29" spans="1:18" ht="24" hidden="1" customHeight="1" thickTop="1" thickBot="1">
      <c r="A29" s="729"/>
      <c r="B29" s="734" t="s">
        <v>51</v>
      </c>
      <c r="C29" s="735"/>
      <c r="D29" s="140">
        <v>0.73062122045079714</v>
      </c>
      <c r="E29" s="141">
        <v>0.7366978762274492</v>
      </c>
      <c r="F29" s="141">
        <v>0.7379978974418876</v>
      </c>
      <c r="G29" s="141">
        <v>0.73834568491513264</v>
      </c>
      <c r="H29" s="142">
        <v>0.74296028880866427</v>
      </c>
      <c r="L29" s="201"/>
      <c r="M29" s="201"/>
      <c r="N29" s="201"/>
      <c r="O29" s="201"/>
      <c r="P29" s="201"/>
      <c r="Q29" s="201"/>
      <c r="R29" s="198"/>
    </row>
    <row r="30" spans="1:18" ht="24" customHeight="1">
      <c r="A30" s="721" t="s">
        <v>63</v>
      </c>
      <c r="B30" s="713" t="s">
        <v>53</v>
      </c>
      <c r="C30" s="724"/>
      <c r="D30" s="197">
        <v>440</v>
      </c>
      <c r="E30" s="144">
        <v>450</v>
      </c>
      <c r="F30" s="144">
        <v>451</v>
      </c>
      <c r="G30" s="144">
        <v>451</v>
      </c>
      <c r="H30" s="145">
        <v>451</v>
      </c>
      <c r="L30" s="201"/>
      <c r="M30" s="201"/>
      <c r="N30" s="201"/>
      <c r="O30" s="201"/>
      <c r="P30" s="201"/>
      <c r="Q30" s="201"/>
      <c r="R30" s="198"/>
    </row>
    <row r="31" spans="1:18" ht="24" customHeight="1">
      <c r="A31" s="722"/>
      <c r="B31" s="715" t="s">
        <v>54</v>
      </c>
      <c r="C31" s="725"/>
      <c r="D31" s="146">
        <v>658</v>
      </c>
      <c r="E31" s="147">
        <v>685</v>
      </c>
      <c r="F31" s="147">
        <v>748</v>
      </c>
      <c r="G31" s="147">
        <v>807</v>
      </c>
      <c r="H31" s="148">
        <v>843</v>
      </c>
      <c r="L31" s="201"/>
      <c r="M31" s="202"/>
      <c r="N31" s="202"/>
      <c r="O31" s="202"/>
      <c r="P31" s="202"/>
      <c r="Q31" s="202"/>
      <c r="R31" s="198"/>
    </row>
    <row r="32" spans="1:18" ht="24" customHeight="1">
      <c r="A32" s="722"/>
      <c r="B32" s="715" t="s">
        <v>55</v>
      </c>
      <c r="C32" s="725"/>
      <c r="D32" s="146">
        <v>750</v>
      </c>
      <c r="E32" s="147">
        <v>777</v>
      </c>
      <c r="F32" s="147">
        <v>815</v>
      </c>
      <c r="G32" s="147">
        <v>840</v>
      </c>
      <c r="H32" s="148">
        <v>853</v>
      </c>
      <c r="L32" s="198"/>
      <c r="M32" s="199"/>
      <c r="N32" s="199"/>
      <c r="O32" s="199"/>
      <c r="P32" s="199"/>
      <c r="Q32" s="199"/>
      <c r="R32" s="198"/>
    </row>
    <row r="33" spans="1:18" ht="24" customHeight="1">
      <c r="A33" s="722"/>
      <c r="B33" s="715" t="s">
        <v>56</v>
      </c>
      <c r="C33" s="725"/>
      <c r="D33" s="146">
        <v>2485</v>
      </c>
      <c r="E33" s="147">
        <v>2566</v>
      </c>
      <c r="F33" s="147">
        <v>2566</v>
      </c>
      <c r="G33" s="147">
        <v>2566</v>
      </c>
      <c r="H33" s="148">
        <v>2566</v>
      </c>
      <c r="L33" s="198"/>
      <c r="M33" s="200"/>
      <c r="N33" s="200"/>
      <c r="O33" s="200"/>
      <c r="P33" s="200"/>
      <c r="Q33" s="200"/>
      <c r="R33" s="198"/>
    </row>
    <row r="34" spans="1:18" ht="24" customHeight="1" thickBot="1">
      <c r="A34" s="722"/>
      <c r="B34" s="717" t="s">
        <v>59</v>
      </c>
      <c r="C34" s="726"/>
      <c r="D34" s="149">
        <v>3382</v>
      </c>
      <c r="E34" s="150">
        <v>3072</v>
      </c>
      <c r="F34" s="150">
        <v>3036</v>
      </c>
      <c r="G34" s="150">
        <v>3036</v>
      </c>
      <c r="H34" s="151">
        <v>3086</v>
      </c>
      <c r="L34" s="198"/>
      <c r="M34" s="201"/>
      <c r="N34" s="201"/>
      <c r="O34" s="201"/>
      <c r="P34" s="201"/>
      <c r="Q34" s="201"/>
      <c r="R34" s="198"/>
    </row>
    <row r="35" spans="1:18" ht="24" customHeight="1" thickTop="1" thickBot="1">
      <c r="A35" s="723"/>
      <c r="B35" s="719" t="s">
        <v>51</v>
      </c>
      <c r="C35" s="727"/>
      <c r="D35" s="152">
        <v>7715</v>
      </c>
      <c r="E35" s="153">
        <v>7550</v>
      </c>
      <c r="F35" s="153">
        <v>7616</v>
      </c>
      <c r="G35" s="153">
        <v>7700</v>
      </c>
      <c r="H35" s="154">
        <v>7799</v>
      </c>
      <c r="L35" s="201"/>
      <c r="M35" s="202"/>
      <c r="N35" s="202"/>
      <c r="O35" s="202"/>
      <c r="P35" s="202"/>
      <c r="Q35" s="202"/>
    </row>
    <row r="36" spans="1:18" ht="24" customHeight="1">
      <c r="A36" s="710" t="s">
        <v>64</v>
      </c>
      <c r="B36" s="713" t="s">
        <v>53</v>
      </c>
      <c r="C36" s="714"/>
      <c r="D36" s="155">
        <v>200</v>
      </c>
      <c r="E36" s="156">
        <v>212</v>
      </c>
      <c r="F36" s="156">
        <v>215</v>
      </c>
      <c r="G36" s="156">
        <v>215</v>
      </c>
      <c r="H36" s="157">
        <v>216</v>
      </c>
      <c r="L36" s="204"/>
      <c r="M36" s="203"/>
      <c r="N36" s="203"/>
      <c r="O36" s="203"/>
      <c r="P36" s="203"/>
      <c r="Q36" s="203"/>
    </row>
    <row r="37" spans="1:18" ht="24" customHeight="1">
      <c r="A37" s="710"/>
      <c r="B37" s="715" t="s">
        <v>54</v>
      </c>
      <c r="C37" s="716"/>
      <c r="D37" s="155">
        <v>-110</v>
      </c>
      <c r="E37" s="156">
        <v>-100</v>
      </c>
      <c r="F37" s="156">
        <v>-53</v>
      </c>
      <c r="G37" s="156">
        <v>-11</v>
      </c>
      <c r="H37" s="157">
        <v>5</v>
      </c>
      <c r="L37" s="201"/>
      <c r="M37" s="201"/>
      <c r="N37" s="201"/>
      <c r="O37" s="201"/>
      <c r="P37" s="201"/>
      <c r="Q37" s="201"/>
    </row>
    <row r="38" spans="1:18" ht="24" customHeight="1">
      <c r="A38" s="711"/>
      <c r="B38" s="715" t="s">
        <v>55</v>
      </c>
      <c r="C38" s="716"/>
      <c r="D38" s="155">
        <v>-33</v>
      </c>
      <c r="E38" s="156">
        <v>-18</v>
      </c>
      <c r="F38" s="156">
        <v>3</v>
      </c>
      <c r="G38" s="156">
        <v>12</v>
      </c>
      <c r="H38" s="157">
        <v>8</v>
      </c>
      <c r="L38" s="201"/>
      <c r="M38" s="201"/>
      <c r="N38" s="201"/>
      <c r="O38" s="201"/>
      <c r="P38" s="201"/>
      <c r="Q38" s="201"/>
    </row>
    <row r="39" spans="1:18" ht="24" customHeight="1">
      <c r="A39" s="711"/>
      <c r="B39" s="715" t="s">
        <v>56</v>
      </c>
      <c r="C39" s="716"/>
      <c r="D39" s="146">
        <v>-175</v>
      </c>
      <c r="E39" s="147">
        <v>-6</v>
      </c>
      <c r="F39" s="147">
        <v>17</v>
      </c>
      <c r="G39" s="147">
        <v>48</v>
      </c>
      <c r="H39" s="148">
        <v>4</v>
      </c>
      <c r="L39" s="201"/>
      <c r="M39" s="201"/>
      <c r="N39" s="201"/>
      <c r="O39" s="201"/>
      <c r="P39" s="201"/>
      <c r="Q39" s="201"/>
    </row>
    <row r="40" spans="1:18" ht="24" customHeight="1" thickBot="1">
      <c r="A40" s="711"/>
      <c r="B40" s="717" t="s">
        <v>59</v>
      </c>
      <c r="C40" s="718"/>
      <c r="D40" s="149">
        <v>1188</v>
      </c>
      <c r="E40" s="150">
        <v>1010</v>
      </c>
      <c r="F40" s="150">
        <v>1116</v>
      </c>
      <c r="G40" s="150">
        <v>1259</v>
      </c>
      <c r="H40" s="151">
        <v>1392</v>
      </c>
      <c r="L40" s="201"/>
      <c r="M40" s="202"/>
      <c r="N40" s="202"/>
      <c r="O40" s="202"/>
      <c r="P40" s="202"/>
      <c r="Q40" s="202"/>
    </row>
    <row r="41" spans="1:18" ht="24" customHeight="1" thickTop="1" thickBot="1">
      <c r="A41" s="712"/>
      <c r="B41" s="719" t="s">
        <v>51</v>
      </c>
      <c r="C41" s="720"/>
      <c r="D41" s="125">
        <v>1070</v>
      </c>
      <c r="E41" s="158">
        <v>1098</v>
      </c>
      <c r="F41" s="158">
        <v>1298</v>
      </c>
      <c r="G41" s="158">
        <v>1523</v>
      </c>
      <c r="H41" s="159">
        <v>1625</v>
      </c>
      <c r="L41" s="204"/>
      <c r="M41" s="203"/>
      <c r="N41" s="203"/>
      <c r="O41" s="203"/>
      <c r="P41" s="203"/>
      <c r="Q41" s="203"/>
    </row>
    <row r="42" spans="1:18">
      <c r="A42" s="83"/>
      <c r="B42" s="83"/>
      <c r="C42" s="83"/>
      <c r="D42" s="160"/>
      <c r="E42" s="160"/>
      <c r="F42" s="160"/>
      <c r="G42" s="160"/>
      <c r="H42" s="160"/>
      <c r="I42" s="160"/>
      <c r="L42" s="201"/>
      <c r="M42" s="201"/>
      <c r="N42" s="201"/>
      <c r="O42" s="201"/>
      <c r="P42" s="201"/>
      <c r="Q42" s="201"/>
    </row>
    <row r="43" spans="1:18">
      <c r="A43" s="83"/>
      <c r="B43" s="83"/>
      <c r="C43" s="83"/>
      <c r="D43" s="160"/>
      <c r="E43" s="160"/>
      <c r="F43" s="160"/>
      <c r="G43" s="160"/>
      <c r="H43" s="160"/>
      <c r="I43" s="160"/>
    </row>
    <row r="44" spans="1:18" s="161" customFormat="1" ht="17.25" customHeight="1">
      <c r="A44" s="161" t="s">
        <v>65</v>
      </c>
      <c r="D44" s="162"/>
      <c r="E44" s="163"/>
      <c r="F44" s="162"/>
      <c r="G44" s="162"/>
      <c r="H44" s="162"/>
      <c r="I44" s="162"/>
    </row>
    <row r="45" spans="1:18" ht="17.25" customHeight="1">
      <c r="A45" s="164" t="s">
        <v>66</v>
      </c>
      <c r="B45" s="83"/>
      <c r="C45" s="83"/>
      <c r="D45" s="160"/>
      <c r="E45" s="165"/>
      <c r="F45" s="160"/>
      <c r="G45" s="160"/>
      <c r="H45" s="160"/>
      <c r="I45" s="160"/>
    </row>
    <row r="46" spans="1:18" ht="17.25" customHeight="1">
      <c r="A46" s="164" t="s">
        <v>67</v>
      </c>
      <c r="B46" s="83"/>
      <c r="C46" s="83"/>
      <c r="D46" s="160"/>
      <c r="E46" s="165"/>
      <c r="F46" s="160"/>
      <c r="G46" s="160"/>
      <c r="H46" s="160"/>
      <c r="I46" s="160"/>
    </row>
    <row r="47" spans="1:18" ht="17.25" customHeight="1" thickBot="1">
      <c r="A47" s="164" t="s">
        <v>68</v>
      </c>
      <c r="B47" s="83"/>
      <c r="C47" s="83"/>
      <c r="D47" s="160"/>
      <c r="E47" s="165"/>
      <c r="F47" s="160"/>
      <c r="G47" s="160"/>
      <c r="H47" s="160"/>
      <c r="I47" s="160"/>
    </row>
    <row r="48" spans="1:18" ht="32.700000000000003" customHeight="1">
      <c r="A48" s="686" t="s">
        <v>99</v>
      </c>
      <c r="B48" s="687"/>
      <c r="C48" s="688"/>
      <c r="D48" s="166" t="s">
        <v>70</v>
      </c>
      <c r="E48" s="770" t="s">
        <v>100</v>
      </c>
      <c r="F48" s="771"/>
      <c r="G48" s="771"/>
      <c r="H48" s="771"/>
      <c r="I48" s="772"/>
    </row>
    <row r="49" spans="1:9" ht="164.7" customHeight="1" thickBot="1">
      <c r="A49" s="689"/>
      <c r="B49" s="690"/>
      <c r="C49" s="691"/>
      <c r="D49" s="167" t="s">
        <v>72</v>
      </c>
      <c r="E49" s="773" t="s">
        <v>101</v>
      </c>
      <c r="F49" s="774"/>
      <c r="G49" s="774"/>
      <c r="H49" s="774"/>
      <c r="I49" s="775"/>
    </row>
    <row r="50" spans="1:9" ht="32.700000000000003" customHeight="1">
      <c r="A50" s="698" t="s">
        <v>102</v>
      </c>
      <c r="B50" s="699"/>
      <c r="C50" s="700"/>
      <c r="D50" s="168" t="s">
        <v>70</v>
      </c>
      <c r="E50" s="763" t="s">
        <v>100</v>
      </c>
      <c r="F50" s="764"/>
      <c r="G50" s="764"/>
      <c r="H50" s="764"/>
      <c r="I50" s="765"/>
    </row>
    <row r="51" spans="1:9" ht="96.9" customHeight="1" thickBot="1">
      <c r="A51" s="701"/>
      <c r="B51" s="702"/>
      <c r="C51" s="703"/>
      <c r="D51" s="167" t="s">
        <v>72</v>
      </c>
      <c r="E51" s="756" t="s">
        <v>103</v>
      </c>
      <c r="F51" s="757"/>
      <c r="G51" s="757"/>
      <c r="H51" s="757"/>
      <c r="I51" s="758"/>
    </row>
    <row r="52" spans="1:9" ht="32.700000000000003" customHeight="1">
      <c r="A52" s="698" t="s">
        <v>104</v>
      </c>
      <c r="B52" s="699"/>
      <c r="C52" s="700"/>
      <c r="D52" s="168" t="s">
        <v>70</v>
      </c>
      <c r="E52" s="766" t="s">
        <v>100</v>
      </c>
      <c r="F52" s="767"/>
      <c r="G52" s="767"/>
      <c r="H52" s="767"/>
      <c r="I52" s="768"/>
    </row>
    <row r="53" spans="1:9" ht="96.9" customHeight="1" thickBot="1">
      <c r="A53" s="701"/>
      <c r="B53" s="702"/>
      <c r="C53" s="703"/>
      <c r="D53" s="167" t="s">
        <v>72</v>
      </c>
      <c r="E53" s="756" t="s">
        <v>105</v>
      </c>
      <c r="F53" s="757"/>
      <c r="G53" s="757"/>
      <c r="H53" s="757"/>
      <c r="I53" s="758"/>
    </row>
    <row r="54" spans="1:9" ht="32.700000000000003" customHeight="1">
      <c r="A54" s="698" t="s">
        <v>106</v>
      </c>
      <c r="B54" s="699"/>
      <c r="C54" s="700"/>
      <c r="D54" s="168" t="s">
        <v>70</v>
      </c>
      <c r="E54" s="766" t="s">
        <v>107</v>
      </c>
      <c r="F54" s="767"/>
      <c r="G54" s="767"/>
      <c r="H54" s="767"/>
      <c r="I54" s="768"/>
    </row>
    <row r="55" spans="1:9" ht="150.44999999999999" customHeight="1" thickBot="1">
      <c r="A55" s="742"/>
      <c r="B55" s="769"/>
      <c r="C55" s="744"/>
      <c r="D55" s="167" t="s">
        <v>72</v>
      </c>
      <c r="E55" s="756" t="s">
        <v>108</v>
      </c>
      <c r="F55" s="757"/>
      <c r="G55" s="757"/>
      <c r="H55" s="757"/>
      <c r="I55" s="758"/>
    </row>
    <row r="56" spans="1:9" ht="56.7" customHeight="1">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sheetData>
  <mergeCells count="54">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5"/>
    <mergeCell ref="E54:I54"/>
    <mergeCell ref="E55:I55"/>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345</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'3相模原市総括表'!D22</f>
        <v>4941</v>
      </c>
      <c r="F7" s="9">
        <f>'3相模原市総括表'!D19</f>
        <v>8887</v>
      </c>
      <c r="G7" s="281">
        <f>'3相模原市総括表'!D16</f>
        <v>942</v>
      </c>
      <c r="H7" s="280">
        <f>'3相模原市総括表'!D17</f>
        <v>2243</v>
      </c>
      <c r="I7" s="10">
        <f>'3相模原市総括表'!D18</f>
        <v>2438</v>
      </c>
      <c r="J7" s="11">
        <f>G7+H7+I7</f>
        <v>5623</v>
      </c>
      <c r="K7" s="12">
        <f>'3相模原市総括表'!D23</f>
        <v>19451</v>
      </c>
      <c r="L7" s="8">
        <f>'3相模原市総括表'!$E$22</f>
        <v>4545</v>
      </c>
      <c r="M7" s="9">
        <f>'3相模原市総括表'!$E$19</f>
        <v>8867</v>
      </c>
      <c r="N7" s="281">
        <f>'3相模原市総括表'!$E$16</f>
        <v>936</v>
      </c>
      <c r="O7" s="280">
        <f>'3相模原市総括表'!$E$17</f>
        <v>2447</v>
      </c>
      <c r="P7" s="10">
        <f>'3相模原市総括表'!$E$18</f>
        <v>2343</v>
      </c>
      <c r="Q7" s="11">
        <f>N7+O7+P7</f>
        <v>5726</v>
      </c>
      <c r="R7" s="12">
        <f>'3相模原市総括表'!$E$23</f>
        <v>19138</v>
      </c>
      <c r="U7" s="41"/>
    </row>
    <row r="8" spans="1:23" ht="27" customHeight="1">
      <c r="B8" s="641" t="s">
        <v>14</v>
      </c>
      <c r="C8" s="645" t="s">
        <v>11</v>
      </c>
      <c r="D8" s="646"/>
      <c r="E8" s="13">
        <f>'3相模原市'!$C$12</f>
        <v>6899</v>
      </c>
      <c r="F8" s="14">
        <f>'3相模原市'!$D$12</f>
        <v>8925</v>
      </c>
      <c r="G8" s="15">
        <f>'3相模原市'!$E$12</f>
        <v>1144</v>
      </c>
      <c r="H8" s="49">
        <f>'3相模原市'!$F$12</f>
        <v>2055</v>
      </c>
      <c r="I8" s="16">
        <f>'3相模原市'!$G$12</f>
        <v>2297</v>
      </c>
      <c r="J8" s="17">
        <f>G8+H8+I8</f>
        <v>5496</v>
      </c>
      <c r="K8" s="18">
        <f>'3相模原市'!$H$12</f>
        <v>21320</v>
      </c>
      <c r="L8" s="13">
        <f>'3相模原市'!$I$12</f>
        <v>6899</v>
      </c>
      <c r="M8" s="14">
        <f>'3相模原市'!$J$12</f>
        <v>8958</v>
      </c>
      <c r="N8" s="15">
        <f>'3相模原市'!$K$12</f>
        <v>1149</v>
      </c>
      <c r="O8" s="49">
        <f>'3相模原市'!$L$12</f>
        <v>2066</v>
      </c>
      <c r="P8" s="16">
        <f>'3相模原市'!$M$12</f>
        <v>2308</v>
      </c>
      <c r="Q8" s="17">
        <f>N8+O8+P8</f>
        <v>5523</v>
      </c>
      <c r="R8" s="18">
        <f>'3相模原市'!$N$12</f>
        <v>21380</v>
      </c>
    </row>
    <row r="9" spans="1:23" ht="27" customHeight="1">
      <c r="B9" s="642"/>
      <c r="C9" s="647" t="s">
        <v>16</v>
      </c>
      <c r="D9" s="648"/>
      <c r="E9" s="19">
        <f>'3相模原市'!$C$13</f>
        <v>880</v>
      </c>
      <c r="F9" s="20"/>
      <c r="G9" s="21"/>
      <c r="H9" s="50"/>
      <c r="I9" s="22"/>
      <c r="J9" s="20"/>
      <c r="K9" s="23">
        <f>'3相模原市'!$H$13</f>
        <v>880</v>
      </c>
      <c r="L9" s="19">
        <f>'3相模原市'!$I$13</f>
        <v>880</v>
      </c>
      <c r="M9" s="20"/>
      <c r="N9" s="21"/>
      <c r="O9" s="50"/>
      <c r="P9" s="22"/>
      <c r="Q9" s="20"/>
      <c r="R9" s="23">
        <f>'3相模原市'!$N$13</f>
        <v>880</v>
      </c>
    </row>
    <row r="10" spans="1:23" ht="27" customHeight="1">
      <c r="B10" s="643"/>
      <c r="C10" s="647" t="s">
        <v>12</v>
      </c>
      <c r="D10" s="649"/>
      <c r="E10" s="24"/>
      <c r="F10" s="25">
        <f>'3相模原市'!$D$22</f>
        <v>0</v>
      </c>
      <c r="G10" s="26">
        <f>'3相模原市'!$E$22</f>
        <v>165</v>
      </c>
      <c r="H10" s="45">
        <f>'3相模原市'!$F$22</f>
        <v>252</v>
      </c>
      <c r="I10" s="27">
        <f>'3相模原市'!$G$22</f>
        <v>289</v>
      </c>
      <c r="J10" s="28">
        <f>G10+H10+I10</f>
        <v>706</v>
      </c>
      <c r="K10" s="23">
        <f>'3相模原市'!$H$22</f>
        <v>706</v>
      </c>
      <c r="L10" s="24"/>
      <c r="M10" s="25">
        <f>'3相模原市'!$J$22</f>
        <v>0</v>
      </c>
      <c r="N10" s="26">
        <f>'3相模原市'!$K$22</f>
        <v>165</v>
      </c>
      <c r="O10" s="45">
        <f>'3相模原市'!$L$22</f>
        <v>252</v>
      </c>
      <c r="P10" s="27">
        <f>'3相模原市'!$M$22</f>
        <v>289</v>
      </c>
      <c r="Q10" s="28">
        <f>N10+O10+P10</f>
        <v>706</v>
      </c>
      <c r="R10" s="23">
        <f>'3相模原市'!$N$22</f>
        <v>706</v>
      </c>
    </row>
    <row r="11" spans="1:23" ht="27" customHeight="1">
      <c r="B11" s="643"/>
      <c r="C11" s="647" t="s">
        <v>13</v>
      </c>
      <c r="D11" s="648"/>
      <c r="E11" s="29"/>
      <c r="F11" s="25">
        <f>'3相模原市'!$D$23</f>
        <v>366</v>
      </c>
      <c r="G11" s="26">
        <f>'3相模原市'!$E$23</f>
        <v>124</v>
      </c>
      <c r="H11" s="45">
        <f>'3相模原市'!$F$23</f>
        <v>162</v>
      </c>
      <c r="I11" s="27">
        <f>'3相模原市'!$G$23</f>
        <v>149</v>
      </c>
      <c r="J11" s="28">
        <f>G11+H11+I11</f>
        <v>435</v>
      </c>
      <c r="K11" s="23">
        <f>'3相模原市'!$H$23</f>
        <v>801</v>
      </c>
      <c r="L11" s="29"/>
      <c r="M11" s="25">
        <f>'3相模原市'!$J$23</f>
        <v>366</v>
      </c>
      <c r="N11" s="26">
        <f>'3相模原市'!$K$23</f>
        <v>124</v>
      </c>
      <c r="O11" s="45">
        <f>'3相模原市'!$L$23</f>
        <v>162</v>
      </c>
      <c r="P11" s="27">
        <f>'3相模原市'!$M$23</f>
        <v>149</v>
      </c>
      <c r="Q11" s="28">
        <f>N11+O11+P11</f>
        <v>435</v>
      </c>
      <c r="R11" s="23">
        <f>'3相模原市'!$N$23</f>
        <v>801</v>
      </c>
    </row>
    <row r="12" spans="1:23" ht="27" customHeight="1">
      <c r="B12" s="643"/>
      <c r="C12" s="647" t="s">
        <v>17</v>
      </c>
      <c r="D12" s="648"/>
      <c r="E12" s="29"/>
      <c r="F12" s="25">
        <f>'3相模原市'!$D$24</f>
        <v>990</v>
      </c>
      <c r="G12" s="21"/>
      <c r="H12" s="50"/>
      <c r="I12" s="22"/>
      <c r="J12" s="30"/>
      <c r="K12" s="23">
        <f>'3相模原市'!$H$24</f>
        <v>990</v>
      </c>
      <c r="L12" s="29"/>
      <c r="M12" s="25">
        <f>'3相模原市'!$J$24</f>
        <v>977</v>
      </c>
      <c r="N12" s="21"/>
      <c r="O12" s="50"/>
      <c r="P12" s="22"/>
      <c r="Q12" s="30"/>
      <c r="R12" s="23">
        <f>'3相模原市'!$N$24</f>
        <v>977</v>
      </c>
    </row>
    <row r="13" spans="1:23" ht="27" customHeight="1">
      <c r="B13" s="643"/>
      <c r="C13" s="647" t="s">
        <v>18</v>
      </c>
      <c r="D13" s="650"/>
      <c r="E13" s="29"/>
      <c r="F13" s="25">
        <f>'3相模原市'!$D$25</f>
        <v>32</v>
      </c>
      <c r="G13" s="26">
        <f>'3相模原市'!$E$25</f>
        <v>28</v>
      </c>
      <c r="H13" s="45">
        <f>'3相模原市'!$F$25</f>
        <v>29</v>
      </c>
      <c r="I13" s="27">
        <f>'3相模原市'!$G$25</f>
        <v>30</v>
      </c>
      <c r="J13" s="28">
        <f>G13+H13+I13</f>
        <v>87</v>
      </c>
      <c r="K13" s="23">
        <f>'3相模原市'!$H$25</f>
        <v>119</v>
      </c>
      <c r="L13" s="29"/>
      <c r="M13" s="25">
        <f>'3相模原市'!$J$25</f>
        <v>32</v>
      </c>
      <c r="N13" s="26">
        <f>'3相模原市'!$K$25</f>
        <v>28</v>
      </c>
      <c r="O13" s="45">
        <f>'3相模原市'!$L$25</f>
        <v>29</v>
      </c>
      <c r="P13" s="27">
        <f>'3相模原市'!$M$25</f>
        <v>30</v>
      </c>
      <c r="Q13" s="28">
        <f>N13+O13+P13</f>
        <v>87</v>
      </c>
      <c r="R13" s="23">
        <f>'3相模原市'!$N$25</f>
        <v>119</v>
      </c>
    </row>
    <row r="14" spans="1:23" ht="27" customHeight="1">
      <c r="B14" s="643"/>
      <c r="C14" s="647" t="s">
        <v>19</v>
      </c>
      <c r="D14" s="648"/>
      <c r="E14" s="29"/>
      <c r="F14" s="20"/>
      <c r="G14" s="26">
        <f>'3相模原市'!$E$26</f>
        <v>0</v>
      </c>
      <c r="H14" s="45">
        <f>'3相模原市'!$F$26</f>
        <v>0</v>
      </c>
      <c r="I14" s="27">
        <f>'3相模原市'!$G$26</f>
        <v>0</v>
      </c>
      <c r="J14" s="28">
        <f>G14+H14+I14</f>
        <v>0</v>
      </c>
      <c r="K14" s="23">
        <f>'3相模原市'!$H$26</f>
        <v>0</v>
      </c>
      <c r="L14" s="29"/>
      <c r="M14" s="20"/>
      <c r="N14" s="26">
        <f>'3相模原市'!$K$26</f>
        <v>0</v>
      </c>
      <c r="O14" s="45">
        <f>'3相模原市'!$L$26</f>
        <v>0</v>
      </c>
      <c r="P14" s="27">
        <f>'3相模原市'!$M$26</f>
        <v>0</v>
      </c>
      <c r="Q14" s="28">
        <f>N14+O14+P14</f>
        <v>0</v>
      </c>
      <c r="R14" s="23">
        <f>'3相模原市'!$N$26</f>
        <v>0</v>
      </c>
    </row>
    <row r="15" spans="1:23" ht="27" customHeight="1" thickBot="1">
      <c r="B15" s="644"/>
      <c r="C15" s="630" t="s">
        <v>6</v>
      </c>
      <c r="D15" s="630"/>
      <c r="E15" s="19">
        <f>'3相模原市'!$C$27</f>
        <v>7779</v>
      </c>
      <c r="F15" s="31">
        <f>'3相模原市'!$D$27</f>
        <v>10313</v>
      </c>
      <c r="G15" s="32">
        <f>'3相模原市'!$E$27</f>
        <v>1461</v>
      </c>
      <c r="H15" s="51">
        <f>'3相模原市'!$F$27</f>
        <v>2498</v>
      </c>
      <c r="I15" s="33">
        <f>'3相模原市'!$G$27</f>
        <v>2765</v>
      </c>
      <c r="J15" s="31">
        <f>G15+H15+I15</f>
        <v>6724</v>
      </c>
      <c r="K15" s="34">
        <f>'3相模原市'!$H$27</f>
        <v>24816</v>
      </c>
      <c r="L15" s="19">
        <f>'3相模原市'!$I$27</f>
        <v>7779</v>
      </c>
      <c r="M15" s="31">
        <f>'3相模原市'!$J$27</f>
        <v>10333</v>
      </c>
      <c r="N15" s="32">
        <f>'3相模原市'!$K$27</f>
        <v>1466</v>
      </c>
      <c r="O15" s="51">
        <f>'3相模原市'!$L$27</f>
        <v>2509</v>
      </c>
      <c r="P15" s="33">
        <f>'3相模原市'!$M$27</f>
        <v>2776</v>
      </c>
      <c r="Q15" s="31">
        <f>N15+O15+P15</f>
        <v>6751</v>
      </c>
      <c r="R15" s="34">
        <f>'3相模原市'!$N$27</f>
        <v>24863</v>
      </c>
    </row>
    <row r="16" spans="1:23" ht="27" customHeight="1" thickBot="1">
      <c r="B16" s="631" t="s">
        <v>7</v>
      </c>
      <c r="C16" s="632"/>
      <c r="D16" s="633"/>
      <c r="E16" s="35">
        <f>E15-E7</f>
        <v>2838</v>
      </c>
      <c r="F16" s="37">
        <f t="shared" ref="F16:J16" si="0">F15-F7</f>
        <v>1426</v>
      </c>
      <c r="G16" s="36">
        <f t="shared" si="0"/>
        <v>519</v>
      </c>
      <c r="H16" s="52">
        <f t="shared" si="0"/>
        <v>255</v>
      </c>
      <c r="I16" s="37">
        <f t="shared" si="0"/>
        <v>327</v>
      </c>
      <c r="J16" s="38">
        <f t="shared" si="0"/>
        <v>1101</v>
      </c>
      <c r="K16" s="39">
        <f>K15-K7</f>
        <v>5365</v>
      </c>
      <c r="L16" s="35">
        <f>L15-L7</f>
        <v>3234</v>
      </c>
      <c r="M16" s="37">
        <f>M15-M7</f>
        <v>1466</v>
      </c>
      <c r="N16" s="36">
        <f t="shared" ref="N16:R16" si="1">N15-N7</f>
        <v>530</v>
      </c>
      <c r="O16" s="52">
        <f t="shared" si="1"/>
        <v>62</v>
      </c>
      <c r="P16" s="37">
        <f t="shared" si="1"/>
        <v>433</v>
      </c>
      <c r="Q16" s="38">
        <f t="shared" si="1"/>
        <v>1025</v>
      </c>
      <c r="R16" s="39">
        <f t="shared" si="1"/>
        <v>5725</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'3相模原市総括表'!$F$22</f>
        <v>4266</v>
      </c>
      <c r="F22" s="9">
        <f>'3相模原市総括表'!$F$19</f>
        <v>8695</v>
      </c>
      <c r="G22" s="281">
        <f>'3相模原市総括表'!$F$16</f>
        <v>933</v>
      </c>
      <c r="H22" s="280">
        <f>'3相模原市総括表'!$F$17</f>
        <v>2483</v>
      </c>
      <c r="I22" s="10">
        <f>'3相模原市総括表'!$F$18</f>
        <v>2518</v>
      </c>
      <c r="J22" s="11">
        <f>G22+H22+I22</f>
        <v>5934</v>
      </c>
      <c r="K22" s="12">
        <f>'3相模原市総括表'!$F$23</f>
        <v>18895</v>
      </c>
      <c r="L22" s="8">
        <f>'3相模原市総括表'!$G$22</f>
        <v>4007</v>
      </c>
      <c r="M22" s="9">
        <f>'3相模原市総括表'!$G$19</f>
        <v>8553</v>
      </c>
      <c r="N22" s="281">
        <f>'3相模原市総括表'!$G$16</f>
        <v>930</v>
      </c>
      <c r="O22" s="280">
        <f>'3相模原市総括表'!$G$17</f>
        <v>2523</v>
      </c>
      <c r="P22" s="10">
        <f>'3相模原市総括表'!$G$18</f>
        <v>2513</v>
      </c>
      <c r="Q22" s="11">
        <f>N22+O22+P22</f>
        <v>5966</v>
      </c>
      <c r="R22" s="12">
        <f>'3相模原市総括表'!$G$23</f>
        <v>18526</v>
      </c>
    </row>
    <row r="23" spans="2:23" ht="27.75" customHeight="1">
      <c r="B23" s="641" t="s">
        <v>14</v>
      </c>
      <c r="C23" s="645" t="s">
        <v>11</v>
      </c>
      <c r="D23" s="646"/>
      <c r="E23" s="13">
        <f>'3相模原市'!$O$12</f>
        <v>6899</v>
      </c>
      <c r="F23" s="14">
        <f>'3相模原市'!$P$12</f>
        <v>8991</v>
      </c>
      <c r="G23" s="15">
        <f>'3相模原市'!$Q$12</f>
        <v>1154</v>
      </c>
      <c r="H23" s="49">
        <f>'3相模原市'!$R$12</f>
        <v>2077</v>
      </c>
      <c r="I23" s="16">
        <f>'3相模原市'!$S$12</f>
        <v>2319</v>
      </c>
      <c r="J23" s="17">
        <f>G23+H23+I23</f>
        <v>5550</v>
      </c>
      <c r="K23" s="18">
        <f>'3相模原市'!$T$12</f>
        <v>21440</v>
      </c>
      <c r="L23" s="13">
        <f>'3相模原市'!$U$12</f>
        <v>6899</v>
      </c>
      <c r="M23" s="14">
        <f>'3相模原市'!$V$12</f>
        <v>9024</v>
      </c>
      <c r="N23" s="15">
        <f>'3相模原市'!$W$12</f>
        <v>1164</v>
      </c>
      <c r="O23" s="49">
        <f>'3相模原市'!$X$12</f>
        <v>2093</v>
      </c>
      <c r="P23" s="16">
        <f>'3相模原市'!$Y$12</f>
        <v>2335</v>
      </c>
      <c r="Q23" s="17">
        <f>N23+O23+P23</f>
        <v>5592</v>
      </c>
      <c r="R23" s="18">
        <f>'3相模原市'!$Z$12</f>
        <v>21515</v>
      </c>
    </row>
    <row r="24" spans="2:23" ht="27.75" customHeight="1">
      <c r="B24" s="642"/>
      <c r="C24" s="647" t="s">
        <v>16</v>
      </c>
      <c r="D24" s="648"/>
      <c r="E24" s="19">
        <f>'3相模原市'!$O$13</f>
        <v>880</v>
      </c>
      <c r="F24" s="20"/>
      <c r="G24" s="21"/>
      <c r="H24" s="50"/>
      <c r="I24" s="22"/>
      <c r="J24" s="20"/>
      <c r="K24" s="23">
        <f>'3相模原市'!$T$13</f>
        <v>880</v>
      </c>
      <c r="L24" s="19">
        <f>'3相模原市'!$U$13</f>
        <v>880</v>
      </c>
      <c r="M24" s="20"/>
      <c r="N24" s="21"/>
      <c r="O24" s="50"/>
      <c r="P24" s="22"/>
      <c r="Q24" s="20"/>
      <c r="R24" s="23">
        <f>'3相模原市'!$Z$13</f>
        <v>880</v>
      </c>
    </row>
    <row r="25" spans="2:23" ht="27.75" customHeight="1">
      <c r="B25" s="643"/>
      <c r="C25" s="647" t="s">
        <v>12</v>
      </c>
      <c r="D25" s="649"/>
      <c r="E25" s="24"/>
      <c r="F25" s="25">
        <f>'3相模原市'!$P$22</f>
        <v>0</v>
      </c>
      <c r="G25" s="26">
        <f>'3相模原市'!$Q$22</f>
        <v>165</v>
      </c>
      <c r="H25" s="45">
        <f>'3相模原市'!$R$22</f>
        <v>252</v>
      </c>
      <c r="I25" s="27">
        <f>'3相模原市'!$S$22</f>
        <v>289</v>
      </c>
      <c r="J25" s="28">
        <f>G25+H25+I25</f>
        <v>706</v>
      </c>
      <c r="K25" s="23">
        <f>'3相模原市'!$T$22</f>
        <v>706</v>
      </c>
      <c r="L25" s="24"/>
      <c r="M25" s="25">
        <f>'3相模原市'!$V$22</f>
        <v>0</v>
      </c>
      <c r="N25" s="26">
        <f>'3相模原市'!$W$22</f>
        <v>165</v>
      </c>
      <c r="O25" s="45">
        <f>'3相模原市'!$X$22</f>
        <v>252</v>
      </c>
      <c r="P25" s="27">
        <f>'3相模原市'!$Y$22</f>
        <v>289</v>
      </c>
      <c r="Q25" s="28">
        <f>N25+O25+P25</f>
        <v>706</v>
      </c>
      <c r="R25" s="23">
        <f>'3相模原市'!$Z$22</f>
        <v>706</v>
      </c>
    </row>
    <row r="26" spans="2:23" ht="27.75" customHeight="1">
      <c r="B26" s="643"/>
      <c r="C26" s="647" t="s">
        <v>13</v>
      </c>
      <c r="D26" s="648"/>
      <c r="E26" s="29"/>
      <c r="F26" s="25">
        <f>'3相模原市'!$P$23</f>
        <v>366</v>
      </c>
      <c r="G26" s="26">
        <f>'3相模原市'!$Q$23</f>
        <v>124</v>
      </c>
      <c r="H26" s="45">
        <f>'3相模原市'!$R$23</f>
        <v>162</v>
      </c>
      <c r="I26" s="27">
        <f>'3相模原市'!$S$23</f>
        <v>149</v>
      </c>
      <c r="J26" s="28">
        <f>G26+H26+I26</f>
        <v>435</v>
      </c>
      <c r="K26" s="23">
        <f>'3相模原市'!$T$23</f>
        <v>801</v>
      </c>
      <c r="L26" s="29"/>
      <c r="M26" s="25">
        <f>'3相模原市'!$V$23</f>
        <v>366</v>
      </c>
      <c r="N26" s="26">
        <f>'3相模原市'!$W$23</f>
        <v>124</v>
      </c>
      <c r="O26" s="45">
        <f>'3相模原市'!$X$23</f>
        <v>162</v>
      </c>
      <c r="P26" s="27">
        <f>'3相模原市'!$Y$23</f>
        <v>149</v>
      </c>
      <c r="Q26" s="28">
        <f>N26+O26+P26</f>
        <v>435</v>
      </c>
      <c r="R26" s="23">
        <f>'3相模原市'!$Z$23</f>
        <v>801</v>
      </c>
    </row>
    <row r="27" spans="2:23" ht="27.75" customHeight="1">
      <c r="B27" s="643"/>
      <c r="C27" s="647" t="s">
        <v>17</v>
      </c>
      <c r="D27" s="648"/>
      <c r="E27" s="29"/>
      <c r="F27" s="25">
        <f>'3相模原市'!$P$24</f>
        <v>967</v>
      </c>
      <c r="G27" s="21"/>
      <c r="H27" s="50"/>
      <c r="I27" s="22"/>
      <c r="J27" s="30"/>
      <c r="K27" s="23">
        <f>'3相模原市'!$T$24</f>
        <v>967</v>
      </c>
      <c r="L27" s="29"/>
      <c r="M27" s="25">
        <f>'3相模原市'!$V$24</f>
        <v>966</v>
      </c>
      <c r="N27" s="21"/>
      <c r="O27" s="50"/>
      <c r="P27" s="22"/>
      <c r="Q27" s="30"/>
      <c r="R27" s="23">
        <f>'3相模原市'!$Z$24</f>
        <v>966</v>
      </c>
    </row>
    <row r="28" spans="2:23" ht="27.75" customHeight="1">
      <c r="B28" s="643"/>
      <c r="C28" s="647" t="s">
        <v>18</v>
      </c>
      <c r="D28" s="650"/>
      <c r="E28" s="29"/>
      <c r="F28" s="25">
        <f>'3相模原市'!$P$25</f>
        <v>32</v>
      </c>
      <c r="G28" s="26">
        <f>'3相模原市'!$Q$25</f>
        <v>28</v>
      </c>
      <c r="H28" s="45">
        <f>'3相模原市'!$R$25</f>
        <v>29</v>
      </c>
      <c r="I28" s="27">
        <f>'3相模原市'!$S$25</f>
        <v>30</v>
      </c>
      <c r="J28" s="28">
        <f>G28+H28+I28</f>
        <v>87</v>
      </c>
      <c r="K28" s="23">
        <f>'3相模原市'!$T$25</f>
        <v>119</v>
      </c>
      <c r="L28" s="29"/>
      <c r="M28" s="25">
        <f>'3相模原市'!$V$25</f>
        <v>32</v>
      </c>
      <c r="N28" s="26">
        <f>'3相模原市'!$W$25</f>
        <v>28</v>
      </c>
      <c r="O28" s="45">
        <f>'3相模原市'!$X$25</f>
        <v>29</v>
      </c>
      <c r="P28" s="27">
        <f>'3相模原市'!$Y$25</f>
        <v>30</v>
      </c>
      <c r="Q28" s="28">
        <f>N28+O28+P28</f>
        <v>87</v>
      </c>
      <c r="R28" s="23">
        <f>'3相模原市'!$Z$25</f>
        <v>119</v>
      </c>
    </row>
    <row r="29" spans="2:23" ht="27.75" customHeight="1">
      <c r="B29" s="643"/>
      <c r="C29" s="647" t="s">
        <v>19</v>
      </c>
      <c r="D29" s="648"/>
      <c r="E29" s="29"/>
      <c r="F29" s="20"/>
      <c r="G29" s="26">
        <f>'3相模原市'!$Q$26</f>
        <v>0</v>
      </c>
      <c r="H29" s="45">
        <f>'3相模原市'!$R$26</f>
        <v>0</v>
      </c>
      <c r="I29" s="27">
        <f>'3相模原市'!$S$26</f>
        <v>0</v>
      </c>
      <c r="J29" s="28">
        <f>G29+H29+I29</f>
        <v>0</v>
      </c>
      <c r="K29" s="23">
        <f>'3相模原市'!$T$26</f>
        <v>0</v>
      </c>
      <c r="L29" s="29"/>
      <c r="M29" s="20"/>
      <c r="N29" s="26">
        <f>'3相模原市'!$W$26</f>
        <v>0</v>
      </c>
      <c r="O29" s="45">
        <f>'3相模原市'!$X$26</f>
        <v>0</v>
      </c>
      <c r="P29" s="27">
        <f>'3相模原市'!$Y$26</f>
        <v>0</v>
      </c>
      <c r="Q29" s="28">
        <f>N29+O29+P29</f>
        <v>0</v>
      </c>
      <c r="R29" s="23">
        <f>'3相模原市'!$Z$26</f>
        <v>0</v>
      </c>
    </row>
    <row r="30" spans="2:23" ht="27.75" customHeight="1" thickBot="1">
      <c r="B30" s="644"/>
      <c r="C30" s="630" t="s">
        <v>6</v>
      </c>
      <c r="D30" s="630"/>
      <c r="E30" s="19">
        <f>'3相模原市'!$O$27</f>
        <v>7779</v>
      </c>
      <c r="F30" s="31">
        <f>'3相模原市'!$P$27</f>
        <v>10356</v>
      </c>
      <c r="G30" s="32">
        <f>'3相模原市'!$Q$27</f>
        <v>1471</v>
      </c>
      <c r="H30" s="51">
        <f>'3相模原市'!$R$27</f>
        <v>2520</v>
      </c>
      <c r="I30" s="33">
        <f>'3相模原市'!$S$27</f>
        <v>2787</v>
      </c>
      <c r="J30" s="31">
        <f>G30+H30+I30</f>
        <v>6778</v>
      </c>
      <c r="K30" s="34">
        <f>'3相模原市'!$T$27</f>
        <v>24913</v>
      </c>
      <c r="L30" s="19">
        <f>'3相模原市'!$U$27</f>
        <v>7779</v>
      </c>
      <c r="M30" s="31">
        <f>'3相模原市'!$V$27</f>
        <v>10388</v>
      </c>
      <c r="N30" s="32">
        <f>'3相模原市'!$W$27</f>
        <v>1481</v>
      </c>
      <c r="O30" s="51">
        <f>'3相模原市'!$X$27</f>
        <v>2536</v>
      </c>
      <c r="P30" s="33">
        <f>'3相模原市'!$Y$27</f>
        <v>2803</v>
      </c>
      <c r="Q30" s="31">
        <f>N30+O30+P30</f>
        <v>6820</v>
      </c>
      <c r="R30" s="34">
        <f>'3相模原市'!$Z$27</f>
        <v>24987</v>
      </c>
    </row>
    <row r="31" spans="2:23" ht="27.75" customHeight="1" thickBot="1">
      <c r="B31" s="631" t="s">
        <v>7</v>
      </c>
      <c r="C31" s="632"/>
      <c r="D31" s="633"/>
      <c r="E31" s="35">
        <f>E30-E22</f>
        <v>3513</v>
      </c>
      <c r="F31" s="37">
        <f t="shared" ref="F31:K31" si="2">F30-F22</f>
        <v>1661</v>
      </c>
      <c r="G31" s="36">
        <f t="shared" si="2"/>
        <v>538</v>
      </c>
      <c r="H31" s="52">
        <f t="shared" si="2"/>
        <v>37</v>
      </c>
      <c r="I31" s="37">
        <f t="shared" si="2"/>
        <v>269</v>
      </c>
      <c r="J31" s="38">
        <f t="shared" si="2"/>
        <v>844</v>
      </c>
      <c r="K31" s="39">
        <f t="shared" si="2"/>
        <v>6018</v>
      </c>
      <c r="L31" s="35">
        <f>L30-L22</f>
        <v>3772</v>
      </c>
      <c r="M31" s="37">
        <f t="shared" ref="M31:R31" si="3">M30-M22</f>
        <v>1835</v>
      </c>
      <c r="N31" s="36">
        <f t="shared" si="3"/>
        <v>551</v>
      </c>
      <c r="O31" s="52">
        <f t="shared" si="3"/>
        <v>13</v>
      </c>
      <c r="P31" s="37">
        <f t="shared" si="3"/>
        <v>290</v>
      </c>
      <c r="Q31" s="38">
        <f t="shared" si="3"/>
        <v>854</v>
      </c>
      <c r="R31" s="39">
        <f t="shared" si="3"/>
        <v>6461</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'3相模原市総括表'!$H$22</f>
        <v>3887</v>
      </c>
      <c r="F37" s="9">
        <f>'3相模原市総括表'!$H$19</f>
        <v>8713</v>
      </c>
      <c r="G37" s="281">
        <f>'3相模原市総括表'!$H$16</f>
        <v>928</v>
      </c>
      <c r="H37" s="280">
        <f>'3相模原市総括表'!$H$17</f>
        <v>2559</v>
      </c>
      <c r="I37" s="10">
        <f>'3相模原市総括表'!$H$18</f>
        <v>2509</v>
      </c>
      <c r="J37" s="11">
        <f>G37+H37+I37</f>
        <v>5996</v>
      </c>
      <c r="K37" s="12">
        <f>'3相模原市総括表'!$H$23</f>
        <v>18596</v>
      </c>
      <c r="L37" s="60">
        <f>E37-E7</f>
        <v>-1054</v>
      </c>
      <c r="M37" s="53">
        <f t="shared" ref="M37:R37" si="4">F37-F7</f>
        <v>-174</v>
      </c>
      <c r="N37" s="71">
        <f t="shared" si="4"/>
        <v>-14</v>
      </c>
      <c r="O37" s="78">
        <f t="shared" si="4"/>
        <v>316</v>
      </c>
      <c r="P37" s="77">
        <f t="shared" si="4"/>
        <v>71</v>
      </c>
      <c r="Q37" s="53">
        <f t="shared" si="4"/>
        <v>373</v>
      </c>
      <c r="R37" s="61">
        <f t="shared" si="4"/>
        <v>-855</v>
      </c>
    </row>
    <row r="38" spans="2:23" ht="27.75" customHeight="1">
      <c r="B38" s="641" t="s">
        <v>14</v>
      </c>
      <c r="C38" s="645" t="s">
        <v>11</v>
      </c>
      <c r="D38" s="646"/>
      <c r="E38" s="13">
        <f>'3相模原市'!$AA$12</f>
        <v>6719</v>
      </c>
      <c r="F38" s="14">
        <f>'3相模原市'!$AB$12</f>
        <v>9124</v>
      </c>
      <c r="G38" s="15">
        <f>'3相模原市'!$AC$12</f>
        <v>1181</v>
      </c>
      <c r="H38" s="49">
        <f>'3相模原市'!$AD$12</f>
        <v>2129</v>
      </c>
      <c r="I38" s="16">
        <f>'3相模原市'!$AE$12</f>
        <v>2377</v>
      </c>
      <c r="J38" s="17">
        <f>G38+H38+I38</f>
        <v>5687</v>
      </c>
      <c r="K38" s="18">
        <f>'3相模原市'!$AF$12</f>
        <v>21530</v>
      </c>
      <c r="L38" s="63">
        <f t="shared" ref="L38:R46" si="5">E38-E8</f>
        <v>-180</v>
      </c>
      <c r="M38" s="62">
        <f t="shared" si="5"/>
        <v>199</v>
      </c>
      <c r="N38" s="76">
        <f t="shared" si="5"/>
        <v>37</v>
      </c>
      <c r="O38" s="79">
        <f t="shared" si="5"/>
        <v>74</v>
      </c>
      <c r="P38" s="72">
        <f t="shared" si="5"/>
        <v>80</v>
      </c>
      <c r="Q38" s="62">
        <f t="shared" si="5"/>
        <v>191</v>
      </c>
      <c r="R38" s="64">
        <f t="shared" si="5"/>
        <v>210</v>
      </c>
    </row>
    <row r="39" spans="2:23" ht="27.75" customHeight="1">
      <c r="B39" s="642"/>
      <c r="C39" s="647" t="s">
        <v>16</v>
      </c>
      <c r="D39" s="648"/>
      <c r="E39" s="19">
        <f>'3相模原市'!$AA$13</f>
        <v>880</v>
      </c>
      <c r="F39" s="20"/>
      <c r="G39" s="21"/>
      <c r="H39" s="50"/>
      <c r="I39" s="22"/>
      <c r="J39" s="20"/>
      <c r="K39" s="23">
        <f>'3相模原市'!$AF$13</f>
        <v>880</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'3相模原市'!$AB$22</f>
        <v>0</v>
      </c>
      <c r="G40" s="26">
        <f>'3相模原市'!$AC$22</f>
        <v>165</v>
      </c>
      <c r="H40" s="45">
        <f>'3相模原市'!$AD$22</f>
        <v>252</v>
      </c>
      <c r="I40" s="27">
        <f>'3相模原市'!$AE$22</f>
        <v>289</v>
      </c>
      <c r="J40" s="28">
        <f>G40+H40+I40</f>
        <v>706</v>
      </c>
      <c r="K40" s="23">
        <f>'3相模原市'!$AF$22</f>
        <v>706</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'3相模原市'!$AB$23</f>
        <v>366</v>
      </c>
      <c r="G41" s="26">
        <f>'3相模原市'!$AC$23</f>
        <v>124</v>
      </c>
      <c r="H41" s="45">
        <f>'3相模原市'!$AD$23</f>
        <v>162</v>
      </c>
      <c r="I41" s="27">
        <f>'3相模原市'!$AE$23</f>
        <v>149</v>
      </c>
      <c r="J41" s="28">
        <f>G41+H41+I41</f>
        <v>435</v>
      </c>
      <c r="K41" s="23">
        <f>'3相模原市'!$AF$23</f>
        <v>801</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'3相模原市'!$AB$24</f>
        <v>1002</v>
      </c>
      <c r="G42" s="21"/>
      <c r="H42" s="50"/>
      <c r="I42" s="22"/>
      <c r="J42" s="30"/>
      <c r="K42" s="23">
        <f>'3相模原市'!$AF$24</f>
        <v>1002</v>
      </c>
      <c r="L42" s="65">
        <f t="shared" si="5"/>
        <v>0</v>
      </c>
      <c r="M42" s="56">
        <f t="shared" si="5"/>
        <v>12</v>
      </c>
      <c r="N42" s="55">
        <f t="shared" si="5"/>
        <v>0</v>
      </c>
      <c r="O42" s="80">
        <f t="shared" si="5"/>
        <v>0</v>
      </c>
      <c r="P42" s="73">
        <f t="shared" si="5"/>
        <v>0</v>
      </c>
      <c r="Q42" s="56">
        <f t="shared" si="5"/>
        <v>0</v>
      </c>
      <c r="R42" s="66">
        <f t="shared" si="5"/>
        <v>12</v>
      </c>
    </row>
    <row r="43" spans="2:23" ht="27.75" customHeight="1">
      <c r="B43" s="643"/>
      <c r="C43" s="647" t="s">
        <v>18</v>
      </c>
      <c r="D43" s="650"/>
      <c r="E43" s="29"/>
      <c r="F43" s="25">
        <f>'3相模原市'!$AB$25</f>
        <v>32</v>
      </c>
      <c r="G43" s="26">
        <f>'3相模原市'!$AC$25</f>
        <v>28</v>
      </c>
      <c r="H43" s="45">
        <f>'3相模原市'!$AD$25</f>
        <v>29</v>
      </c>
      <c r="I43" s="27">
        <f>'3相模原市'!$AE$25</f>
        <v>30</v>
      </c>
      <c r="J43" s="28">
        <f>G43+H43+I43</f>
        <v>87</v>
      </c>
      <c r="K43" s="23">
        <f>'3相模原市'!$AF$25</f>
        <v>119</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'3相模原市'!$AC$26</f>
        <v>0</v>
      </c>
      <c r="H44" s="45">
        <f>'3相模原市'!$AD$26</f>
        <v>0</v>
      </c>
      <c r="I44" s="27">
        <f>'3相模原市'!$AE$26</f>
        <v>0</v>
      </c>
      <c r="J44" s="28">
        <f>G44+H44+I44</f>
        <v>0</v>
      </c>
      <c r="K44" s="23">
        <f>'3相模原市'!$AF$26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'3相模原市'!$AA$27</f>
        <v>7599</v>
      </c>
      <c r="F45" s="31">
        <f>'3相模原市'!$AB$27</f>
        <v>10524</v>
      </c>
      <c r="G45" s="32">
        <f>'3相模原市'!$AC$27</f>
        <v>1498</v>
      </c>
      <c r="H45" s="51">
        <f>'3相模原市'!$AD$27</f>
        <v>2572</v>
      </c>
      <c r="I45" s="33">
        <f>'3相模原市'!$AE$27</f>
        <v>2845</v>
      </c>
      <c r="J45" s="31">
        <f>G45+H45+I45</f>
        <v>6915</v>
      </c>
      <c r="K45" s="34">
        <f>'3相模原市'!$AF$27</f>
        <v>25038</v>
      </c>
      <c r="L45" s="67">
        <f t="shared" si="5"/>
        <v>-180</v>
      </c>
      <c r="M45" s="58">
        <f t="shared" si="5"/>
        <v>211</v>
      </c>
      <c r="N45" s="57">
        <f t="shared" si="5"/>
        <v>37</v>
      </c>
      <c r="O45" s="81">
        <f t="shared" si="5"/>
        <v>74</v>
      </c>
      <c r="P45" s="74">
        <f t="shared" si="5"/>
        <v>80</v>
      </c>
      <c r="Q45" s="58">
        <f t="shared" si="5"/>
        <v>191</v>
      </c>
      <c r="R45" s="59">
        <f t="shared" si="5"/>
        <v>222</v>
      </c>
    </row>
    <row r="46" spans="2:23" ht="27.75" customHeight="1" thickBot="1">
      <c r="B46" s="631" t="s">
        <v>7</v>
      </c>
      <c r="C46" s="632"/>
      <c r="D46" s="633"/>
      <c r="E46" s="35">
        <f>E45-E37</f>
        <v>3712</v>
      </c>
      <c r="F46" s="37">
        <f t="shared" ref="F46:K46" si="6">F45-F37</f>
        <v>1811</v>
      </c>
      <c r="G46" s="36">
        <f t="shared" si="6"/>
        <v>570</v>
      </c>
      <c r="H46" s="52">
        <f t="shared" si="6"/>
        <v>13</v>
      </c>
      <c r="I46" s="37">
        <f t="shared" si="6"/>
        <v>336</v>
      </c>
      <c r="J46" s="38">
        <f t="shared" si="6"/>
        <v>919</v>
      </c>
      <c r="K46" s="39">
        <f t="shared" si="6"/>
        <v>6442</v>
      </c>
      <c r="L46" s="68">
        <f t="shared" si="5"/>
        <v>874</v>
      </c>
      <c r="M46" s="69">
        <f t="shared" si="5"/>
        <v>385</v>
      </c>
      <c r="N46" s="54">
        <f t="shared" si="5"/>
        <v>51</v>
      </c>
      <c r="O46" s="82">
        <f t="shared" si="5"/>
        <v>-242</v>
      </c>
      <c r="P46" s="75">
        <f t="shared" si="5"/>
        <v>9</v>
      </c>
      <c r="Q46" s="69">
        <f t="shared" si="5"/>
        <v>-182</v>
      </c>
      <c r="R46" s="70">
        <f t="shared" si="5"/>
        <v>1077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Q33:R33"/>
    <mergeCell ref="E34:K34"/>
    <mergeCell ref="B34:D36"/>
    <mergeCell ref="E35:E36"/>
    <mergeCell ref="M35:M36"/>
    <mergeCell ref="F35:F36"/>
    <mergeCell ref="J33:K33"/>
    <mergeCell ref="L35:L36"/>
    <mergeCell ref="L34:R34"/>
    <mergeCell ref="G35:J35"/>
    <mergeCell ref="K35:K36"/>
    <mergeCell ref="N35:Q35"/>
    <mergeCell ref="R35:R36"/>
    <mergeCell ref="B22:D22"/>
    <mergeCell ref="B23:B30"/>
    <mergeCell ref="C23:D23"/>
    <mergeCell ref="C24:D24"/>
    <mergeCell ref="C25:D25"/>
    <mergeCell ref="C26:D26"/>
    <mergeCell ref="C27:D27"/>
    <mergeCell ref="C28:D28"/>
    <mergeCell ref="B32:K32"/>
    <mergeCell ref="C29:D29"/>
    <mergeCell ref="C30:D30"/>
    <mergeCell ref="B31:D31"/>
    <mergeCell ref="B47:R47"/>
    <mergeCell ref="B37:D37"/>
    <mergeCell ref="B38:B45"/>
    <mergeCell ref="C38:D38"/>
    <mergeCell ref="C39:D39"/>
    <mergeCell ref="C40:D40"/>
    <mergeCell ref="C41:D41"/>
    <mergeCell ref="C42:D42"/>
    <mergeCell ref="C43:D43"/>
    <mergeCell ref="C44:D44"/>
    <mergeCell ref="C45:D45"/>
    <mergeCell ref="B46:D46"/>
    <mergeCell ref="C14:D14"/>
    <mergeCell ref="C15:D15"/>
    <mergeCell ref="B16:D16"/>
    <mergeCell ref="B19:D21"/>
    <mergeCell ref="B17:K17"/>
    <mergeCell ref="J18:K18"/>
    <mergeCell ref="E20:E21"/>
    <mergeCell ref="F20:F21"/>
    <mergeCell ref="C9:D9"/>
    <mergeCell ref="C10:D10"/>
    <mergeCell ref="C11:D11"/>
    <mergeCell ref="C12:D12"/>
    <mergeCell ref="C13:D13"/>
    <mergeCell ref="B7:D7"/>
    <mergeCell ref="B8:B15"/>
    <mergeCell ref="C8:D8"/>
    <mergeCell ref="J3:K3"/>
    <mergeCell ref="Q3:R3"/>
    <mergeCell ref="E4:K4"/>
    <mergeCell ref="L4:R4"/>
    <mergeCell ref="F5:F6"/>
    <mergeCell ref="G5:J5"/>
    <mergeCell ref="K5:K6"/>
    <mergeCell ref="N5:Q5"/>
    <mergeCell ref="R5:R6"/>
    <mergeCell ref="B4:D6"/>
    <mergeCell ref="E5:E6"/>
    <mergeCell ref="L5:L6"/>
    <mergeCell ref="M5:M6"/>
    <mergeCell ref="Q18:R18"/>
    <mergeCell ref="E19:K19"/>
    <mergeCell ref="L19:R19"/>
    <mergeCell ref="G20:J20"/>
    <mergeCell ref="K20:K21"/>
    <mergeCell ref="N20:Q20"/>
    <mergeCell ref="R20:R21"/>
    <mergeCell ref="L20:L21"/>
    <mergeCell ref="M20:M21"/>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109</v>
      </c>
      <c r="H3" s="755"/>
    </row>
    <row r="4" spans="1:9" ht="16.5" customHeight="1">
      <c r="A4" s="83"/>
      <c r="B4" s="83"/>
      <c r="C4" s="83"/>
      <c r="D4" s="83"/>
      <c r="E4" s="83"/>
      <c r="F4" s="84" t="s">
        <v>33</v>
      </c>
      <c r="G4" s="754" t="s">
        <v>110</v>
      </c>
      <c r="H4" s="755"/>
    </row>
    <row r="5" spans="1:9" ht="16.5" customHeight="1">
      <c r="A5" s="83"/>
      <c r="B5" s="83"/>
      <c r="C5" s="83"/>
      <c r="D5" s="83"/>
      <c r="E5" s="83"/>
      <c r="F5" s="84" t="s">
        <v>35</v>
      </c>
      <c r="G5" s="754" t="s">
        <v>111</v>
      </c>
      <c r="H5" s="755"/>
    </row>
    <row r="6" spans="1:9" ht="16.5" customHeight="1">
      <c r="A6" s="83"/>
      <c r="B6" s="83"/>
      <c r="C6" s="83"/>
      <c r="D6" s="83"/>
      <c r="E6" s="83"/>
      <c r="F6" s="84" t="s">
        <v>37</v>
      </c>
      <c r="G6" s="754" t="s">
        <v>112</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795</v>
      </c>
      <c r="E11" s="171">
        <v>802</v>
      </c>
      <c r="F11" s="171">
        <v>808</v>
      </c>
      <c r="G11" s="171">
        <v>813</v>
      </c>
      <c r="H11" s="172">
        <v>821</v>
      </c>
    </row>
    <row r="12" spans="1:9" ht="24" customHeight="1">
      <c r="A12" s="710"/>
      <c r="B12" s="715" t="s">
        <v>49</v>
      </c>
      <c r="C12" s="716"/>
      <c r="D12" s="170">
        <v>863</v>
      </c>
      <c r="E12" s="171">
        <v>839</v>
      </c>
      <c r="F12" s="171">
        <v>847</v>
      </c>
      <c r="G12" s="171">
        <v>853</v>
      </c>
      <c r="H12" s="172">
        <v>859</v>
      </c>
    </row>
    <row r="13" spans="1:9" ht="24" customHeight="1">
      <c r="A13" s="711"/>
      <c r="B13" s="715" t="s">
        <v>22</v>
      </c>
      <c r="C13" s="716"/>
      <c r="D13" s="173">
        <v>984</v>
      </c>
      <c r="E13" s="174">
        <v>896</v>
      </c>
      <c r="F13" s="174">
        <v>872</v>
      </c>
      <c r="G13" s="174">
        <v>880</v>
      </c>
      <c r="H13" s="175">
        <v>886</v>
      </c>
    </row>
    <row r="14" spans="1:9" ht="24" customHeight="1" thickBot="1">
      <c r="A14" s="711"/>
      <c r="B14" s="717" t="s">
        <v>50</v>
      </c>
      <c r="C14" s="718"/>
      <c r="D14" s="176">
        <v>3131</v>
      </c>
      <c r="E14" s="177">
        <v>3073</v>
      </c>
      <c r="F14" s="177">
        <v>2949</v>
      </c>
      <c r="G14" s="177">
        <v>2886</v>
      </c>
      <c r="H14" s="178">
        <v>2780</v>
      </c>
    </row>
    <row r="15" spans="1:9" ht="24" customHeight="1" thickTop="1" thickBot="1">
      <c r="A15" s="749"/>
      <c r="B15" s="719" t="s">
        <v>51</v>
      </c>
      <c r="C15" s="720"/>
      <c r="D15" s="125">
        <v>5773</v>
      </c>
      <c r="E15" s="158">
        <v>5610</v>
      </c>
      <c r="F15" s="158">
        <v>5476</v>
      </c>
      <c r="G15" s="158">
        <v>5432</v>
      </c>
      <c r="H15" s="159">
        <v>5346</v>
      </c>
    </row>
    <row r="16" spans="1:9" ht="24" customHeight="1">
      <c r="A16" s="721" t="s">
        <v>52</v>
      </c>
      <c r="B16" s="736" t="s">
        <v>53</v>
      </c>
      <c r="C16" s="724"/>
      <c r="D16" s="179">
        <v>261</v>
      </c>
      <c r="E16" s="180">
        <v>263</v>
      </c>
      <c r="F16" s="180">
        <v>265</v>
      </c>
      <c r="G16" s="180">
        <v>267</v>
      </c>
      <c r="H16" s="181">
        <v>269</v>
      </c>
    </row>
    <row r="17" spans="1:8" ht="24" customHeight="1">
      <c r="A17" s="728"/>
      <c r="B17" s="737" t="s">
        <v>54</v>
      </c>
      <c r="C17" s="726"/>
      <c r="D17" s="182">
        <v>552</v>
      </c>
      <c r="E17" s="183">
        <v>545</v>
      </c>
      <c r="F17" s="183">
        <v>559</v>
      </c>
      <c r="G17" s="183">
        <v>572</v>
      </c>
      <c r="H17" s="184">
        <v>584</v>
      </c>
    </row>
    <row r="18" spans="1:8" ht="24" customHeight="1">
      <c r="A18" s="722"/>
      <c r="B18" s="737" t="s">
        <v>55</v>
      </c>
      <c r="C18" s="726"/>
      <c r="D18" s="185">
        <v>630</v>
      </c>
      <c r="E18" s="186">
        <v>591</v>
      </c>
      <c r="F18" s="186">
        <v>593</v>
      </c>
      <c r="G18" s="186">
        <v>616</v>
      </c>
      <c r="H18" s="187">
        <v>638</v>
      </c>
    </row>
    <row r="19" spans="1:8" ht="24" customHeight="1">
      <c r="A19" s="722"/>
      <c r="B19" s="717" t="s">
        <v>56</v>
      </c>
      <c r="C19" s="726"/>
      <c r="D19" s="149">
        <v>1999</v>
      </c>
      <c r="E19" s="150">
        <v>1996</v>
      </c>
      <c r="F19" s="150">
        <v>1956</v>
      </c>
      <c r="G19" s="150">
        <v>1948</v>
      </c>
      <c r="H19" s="151">
        <v>1914</v>
      </c>
    </row>
    <row r="20" spans="1:8" ht="26.25" customHeight="1">
      <c r="A20" s="722"/>
      <c r="B20" s="113"/>
      <c r="C20" s="114" t="s">
        <v>57</v>
      </c>
      <c r="D20" s="188">
        <v>283</v>
      </c>
      <c r="E20" s="189">
        <v>281</v>
      </c>
      <c r="F20" s="189">
        <v>281</v>
      </c>
      <c r="G20" s="189">
        <v>280</v>
      </c>
      <c r="H20" s="190">
        <v>279</v>
      </c>
    </row>
    <row r="21" spans="1:8" ht="24" customHeight="1">
      <c r="A21" s="722"/>
      <c r="B21" s="113"/>
      <c r="C21" s="118" t="s">
        <v>58</v>
      </c>
      <c r="D21" s="191">
        <v>1716</v>
      </c>
      <c r="E21" s="192">
        <v>1715</v>
      </c>
      <c r="F21" s="192">
        <v>1675</v>
      </c>
      <c r="G21" s="192">
        <v>1668</v>
      </c>
      <c r="H21" s="193">
        <v>1635</v>
      </c>
    </row>
    <row r="22" spans="1:8" ht="24" customHeight="1" thickBot="1">
      <c r="A22" s="722"/>
      <c r="B22" s="738" t="s">
        <v>59</v>
      </c>
      <c r="C22" s="739"/>
      <c r="D22" s="194">
        <v>986</v>
      </c>
      <c r="E22" s="195">
        <v>986</v>
      </c>
      <c r="F22" s="195">
        <v>987</v>
      </c>
      <c r="G22" s="195">
        <v>985</v>
      </c>
      <c r="H22" s="196">
        <v>986</v>
      </c>
    </row>
    <row r="23" spans="1:8" ht="24" customHeight="1" thickTop="1" thickBot="1">
      <c r="A23" s="723"/>
      <c r="B23" s="740" t="s">
        <v>51</v>
      </c>
      <c r="C23" s="727"/>
      <c r="D23" s="125">
        <v>4428</v>
      </c>
      <c r="E23" s="126">
        <v>4381</v>
      </c>
      <c r="F23" s="126">
        <v>4360</v>
      </c>
      <c r="G23" s="126">
        <v>4388</v>
      </c>
      <c r="H23" s="127">
        <v>4391</v>
      </c>
    </row>
    <row r="24" spans="1:8" ht="24" hidden="1" customHeight="1">
      <c r="A24" s="728" t="s">
        <v>60</v>
      </c>
      <c r="B24" s="713" t="s">
        <v>53</v>
      </c>
      <c r="C24" s="724"/>
      <c r="D24" s="128">
        <v>0.32830188679245281</v>
      </c>
      <c r="E24" s="129">
        <v>0.32793017456359103</v>
      </c>
      <c r="F24" s="129">
        <v>0.32797029702970298</v>
      </c>
      <c r="G24" s="129">
        <v>0.32841328413284132</v>
      </c>
      <c r="H24" s="130">
        <v>0.3276492082825822</v>
      </c>
    </row>
    <row r="25" spans="1:8" ht="24" hidden="1" customHeight="1">
      <c r="A25" s="722"/>
      <c r="B25" s="715" t="s">
        <v>61</v>
      </c>
      <c r="C25" s="725"/>
      <c r="D25" s="131">
        <v>0.6402439024390244</v>
      </c>
      <c r="E25" s="132">
        <v>0.6595982142857143</v>
      </c>
      <c r="F25" s="132">
        <v>0.68004587155963303</v>
      </c>
      <c r="G25" s="132">
        <v>0.7</v>
      </c>
      <c r="H25" s="133">
        <v>0.72009029345372455</v>
      </c>
    </row>
    <row r="26" spans="1:8" ht="24" hidden="1" customHeight="1">
      <c r="A26" s="722"/>
      <c r="B26" s="730" t="s">
        <v>56</v>
      </c>
      <c r="C26" s="731"/>
      <c r="D26" s="134">
        <v>0.63845416799744492</v>
      </c>
      <c r="E26" s="135">
        <v>0.64952814838919626</v>
      </c>
      <c r="F26" s="135">
        <v>0.66327568667344861</v>
      </c>
      <c r="G26" s="135">
        <v>0.67498267498267495</v>
      </c>
      <c r="H26" s="136">
        <v>0.68848920863309349</v>
      </c>
    </row>
    <row r="27" spans="1:8" ht="24" hidden="1" customHeight="1">
      <c r="A27" s="722"/>
      <c r="B27" s="730" t="s">
        <v>59</v>
      </c>
      <c r="C27" s="731"/>
      <c r="D27" s="134">
        <v>0.31491536250399232</v>
      </c>
      <c r="E27" s="135">
        <v>0.32085909534656687</v>
      </c>
      <c r="F27" s="135">
        <v>0.33468972533062052</v>
      </c>
      <c r="G27" s="135">
        <v>0.34130284130284128</v>
      </c>
      <c r="H27" s="136">
        <v>0.35467625899280575</v>
      </c>
    </row>
    <row r="28" spans="1:8" ht="24" hidden="1" customHeight="1" thickBot="1">
      <c r="A28" s="722"/>
      <c r="B28" s="732" t="s">
        <v>62</v>
      </c>
      <c r="C28" s="733"/>
      <c r="D28" s="137">
        <v>0.95336953050143725</v>
      </c>
      <c r="E28" s="138">
        <v>0.97038724373576313</v>
      </c>
      <c r="F28" s="138">
        <v>0.99796541200406919</v>
      </c>
      <c r="G28" s="138">
        <v>1.0162855162855162</v>
      </c>
      <c r="H28" s="139">
        <v>1.0431654676258992</v>
      </c>
    </row>
    <row r="29" spans="1:8" ht="24" hidden="1" customHeight="1" thickTop="1" thickBot="1">
      <c r="A29" s="729"/>
      <c r="B29" s="734" t="s">
        <v>51</v>
      </c>
      <c r="C29" s="735"/>
      <c r="D29" s="140">
        <v>0.76701888099774818</v>
      </c>
      <c r="E29" s="141">
        <v>0.78092691622103383</v>
      </c>
      <c r="F29" s="141">
        <v>0.79620160701241782</v>
      </c>
      <c r="G29" s="141">
        <v>0.8078055964653903</v>
      </c>
      <c r="H29" s="142">
        <v>0.82136176580621023</v>
      </c>
    </row>
    <row r="30" spans="1:8" ht="24" customHeight="1">
      <c r="A30" s="721" t="s">
        <v>63</v>
      </c>
      <c r="B30" s="713" t="s">
        <v>53</v>
      </c>
      <c r="C30" s="724"/>
      <c r="D30" s="197">
        <v>274</v>
      </c>
      <c r="E30" s="144">
        <v>279</v>
      </c>
      <c r="F30" s="144">
        <v>281</v>
      </c>
      <c r="G30" s="144">
        <v>281</v>
      </c>
      <c r="H30" s="145">
        <v>281</v>
      </c>
    </row>
    <row r="31" spans="1:8" ht="24" customHeight="1">
      <c r="A31" s="722"/>
      <c r="B31" s="715" t="s">
        <v>54</v>
      </c>
      <c r="C31" s="725"/>
      <c r="D31" s="146">
        <v>497</v>
      </c>
      <c r="E31" s="147">
        <v>520</v>
      </c>
      <c r="F31" s="147">
        <v>540</v>
      </c>
      <c r="G31" s="147">
        <v>567</v>
      </c>
      <c r="H31" s="148">
        <v>585</v>
      </c>
    </row>
    <row r="32" spans="1:8" ht="24" customHeight="1">
      <c r="A32" s="722"/>
      <c r="B32" s="715" t="s">
        <v>55</v>
      </c>
      <c r="C32" s="725"/>
      <c r="D32" s="146">
        <v>554</v>
      </c>
      <c r="E32" s="147">
        <v>579</v>
      </c>
      <c r="F32" s="147">
        <v>601</v>
      </c>
      <c r="G32" s="147">
        <v>631</v>
      </c>
      <c r="H32" s="148">
        <v>651</v>
      </c>
    </row>
    <row r="33" spans="1:9" ht="24" customHeight="1">
      <c r="A33" s="722"/>
      <c r="B33" s="715" t="s">
        <v>56</v>
      </c>
      <c r="C33" s="725"/>
      <c r="D33" s="146">
        <v>2002</v>
      </c>
      <c r="E33" s="147">
        <v>2015</v>
      </c>
      <c r="F33" s="147">
        <v>2021</v>
      </c>
      <c r="G33" s="147">
        <v>2020</v>
      </c>
      <c r="H33" s="148">
        <v>2019</v>
      </c>
    </row>
    <row r="34" spans="1:9" ht="24" customHeight="1" thickBot="1">
      <c r="A34" s="722"/>
      <c r="B34" s="717" t="s">
        <v>59</v>
      </c>
      <c r="C34" s="726"/>
      <c r="D34" s="149">
        <v>2017</v>
      </c>
      <c r="E34" s="150">
        <v>2019</v>
      </c>
      <c r="F34" s="150">
        <v>2019</v>
      </c>
      <c r="G34" s="150">
        <v>2020</v>
      </c>
      <c r="H34" s="151">
        <v>2021</v>
      </c>
    </row>
    <row r="35" spans="1:9" ht="24" customHeight="1" thickTop="1" thickBot="1">
      <c r="A35" s="723"/>
      <c r="B35" s="719" t="s">
        <v>51</v>
      </c>
      <c r="C35" s="727"/>
      <c r="D35" s="152">
        <v>5344</v>
      </c>
      <c r="E35" s="153">
        <v>5412</v>
      </c>
      <c r="F35" s="153">
        <v>5462</v>
      </c>
      <c r="G35" s="153">
        <v>5519</v>
      </c>
      <c r="H35" s="154">
        <v>5557</v>
      </c>
    </row>
    <row r="36" spans="1:9" ht="24" customHeight="1">
      <c r="A36" s="710" t="s">
        <v>64</v>
      </c>
      <c r="B36" s="713" t="s">
        <v>53</v>
      </c>
      <c r="C36" s="714"/>
      <c r="D36" s="155">
        <v>13</v>
      </c>
      <c r="E36" s="156">
        <v>16</v>
      </c>
      <c r="F36" s="156">
        <v>16</v>
      </c>
      <c r="G36" s="156">
        <v>14</v>
      </c>
      <c r="H36" s="157">
        <v>12</v>
      </c>
    </row>
    <row r="37" spans="1:9" ht="24" customHeight="1">
      <c r="A37" s="710"/>
      <c r="B37" s="715" t="s">
        <v>54</v>
      </c>
      <c r="C37" s="716"/>
      <c r="D37" s="155">
        <v>-55</v>
      </c>
      <c r="E37" s="156">
        <v>-25</v>
      </c>
      <c r="F37" s="156">
        <v>-19</v>
      </c>
      <c r="G37" s="156">
        <v>-5</v>
      </c>
      <c r="H37" s="157">
        <v>1</v>
      </c>
    </row>
    <row r="38" spans="1:9" ht="24" customHeight="1">
      <c r="A38" s="711"/>
      <c r="B38" s="715" t="s">
        <v>55</v>
      </c>
      <c r="C38" s="716"/>
      <c r="D38" s="155">
        <v>-76</v>
      </c>
      <c r="E38" s="156">
        <v>-12</v>
      </c>
      <c r="F38" s="156">
        <v>8</v>
      </c>
      <c r="G38" s="156">
        <v>15</v>
      </c>
      <c r="H38" s="157">
        <v>13</v>
      </c>
    </row>
    <row r="39" spans="1:9" ht="24" customHeight="1">
      <c r="A39" s="711"/>
      <c r="B39" s="715" t="s">
        <v>56</v>
      </c>
      <c r="C39" s="716"/>
      <c r="D39" s="146">
        <v>3</v>
      </c>
      <c r="E39" s="147">
        <v>19</v>
      </c>
      <c r="F39" s="147">
        <v>65</v>
      </c>
      <c r="G39" s="147">
        <v>72</v>
      </c>
      <c r="H39" s="148">
        <v>105</v>
      </c>
    </row>
    <row r="40" spans="1:9" ht="24" customHeight="1" thickBot="1">
      <c r="A40" s="711"/>
      <c r="B40" s="717" t="s">
        <v>59</v>
      </c>
      <c r="C40" s="718"/>
      <c r="D40" s="149">
        <v>1031</v>
      </c>
      <c r="E40" s="150">
        <v>1033</v>
      </c>
      <c r="F40" s="150">
        <v>1032</v>
      </c>
      <c r="G40" s="150">
        <v>1035</v>
      </c>
      <c r="H40" s="151">
        <v>1035</v>
      </c>
    </row>
    <row r="41" spans="1:9" ht="24" customHeight="1" thickTop="1" thickBot="1">
      <c r="A41" s="712"/>
      <c r="B41" s="719" t="s">
        <v>51</v>
      </c>
      <c r="C41" s="720"/>
      <c r="D41" s="125">
        <v>916</v>
      </c>
      <c r="E41" s="158">
        <v>1031</v>
      </c>
      <c r="F41" s="158">
        <v>1102</v>
      </c>
      <c r="G41" s="158">
        <v>1131</v>
      </c>
      <c r="H41" s="159">
        <v>1166</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113</v>
      </c>
      <c r="H3" s="755"/>
    </row>
    <row r="4" spans="1:9" ht="16.5" customHeight="1">
      <c r="A4" s="83"/>
      <c r="B4" s="83"/>
      <c r="C4" s="83"/>
      <c r="D4" s="83"/>
      <c r="E4" s="83"/>
      <c r="F4" s="84" t="s">
        <v>33</v>
      </c>
      <c r="G4" s="754" t="s">
        <v>114</v>
      </c>
      <c r="H4" s="755"/>
    </row>
    <row r="5" spans="1:9" ht="16.5" customHeight="1">
      <c r="A5" s="83"/>
      <c r="B5" s="83"/>
      <c r="C5" s="83"/>
      <c r="D5" s="83"/>
      <c r="E5" s="83"/>
      <c r="F5" s="84" t="s">
        <v>35</v>
      </c>
      <c r="G5" s="754" t="s">
        <v>115</v>
      </c>
      <c r="H5" s="755"/>
    </row>
    <row r="6" spans="1:9" ht="16.5" customHeight="1">
      <c r="A6" s="83"/>
      <c r="B6" s="83"/>
      <c r="C6" s="83"/>
      <c r="D6" s="83"/>
      <c r="E6" s="83"/>
      <c r="F6" s="84" t="s">
        <v>37</v>
      </c>
      <c r="G6" s="754" t="s">
        <v>116</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2809</v>
      </c>
      <c r="E11" s="171">
        <v>2782</v>
      </c>
      <c r="F11" s="171">
        <v>2748</v>
      </c>
      <c r="G11" s="171">
        <v>2716</v>
      </c>
      <c r="H11" s="172">
        <v>2682</v>
      </c>
    </row>
    <row r="12" spans="1:9" ht="24" customHeight="1">
      <c r="A12" s="710"/>
      <c r="B12" s="715" t="s">
        <v>49</v>
      </c>
      <c r="C12" s="716"/>
      <c r="D12" s="170">
        <v>3059</v>
      </c>
      <c r="E12" s="171">
        <v>3028</v>
      </c>
      <c r="F12" s="171">
        <v>3019</v>
      </c>
      <c r="G12" s="171">
        <v>2963</v>
      </c>
      <c r="H12" s="172">
        <v>2935</v>
      </c>
    </row>
    <row r="13" spans="1:9" ht="24" customHeight="1">
      <c r="A13" s="711"/>
      <c r="B13" s="715" t="s">
        <v>22</v>
      </c>
      <c r="C13" s="716"/>
      <c r="D13" s="173">
        <v>3278</v>
      </c>
      <c r="E13" s="174">
        <v>3256</v>
      </c>
      <c r="F13" s="174">
        <v>3213</v>
      </c>
      <c r="G13" s="174">
        <v>3201</v>
      </c>
      <c r="H13" s="175">
        <v>3122</v>
      </c>
    </row>
    <row r="14" spans="1:9" ht="24" customHeight="1" thickBot="1">
      <c r="A14" s="711"/>
      <c r="B14" s="717" t="s">
        <v>50</v>
      </c>
      <c r="C14" s="718"/>
      <c r="D14" s="176">
        <v>10602</v>
      </c>
      <c r="E14" s="177">
        <v>10419</v>
      </c>
      <c r="F14" s="177">
        <v>10215</v>
      </c>
      <c r="G14" s="177">
        <v>10169</v>
      </c>
      <c r="H14" s="178">
        <v>10159</v>
      </c>
    </row>
    <row r="15" spans="1:9" ht="24" customHeight="1" thickTop="1" thickBot="1">
      <c r="A15" s="749"/>
      <c r="B15" s="719" t="s">
        <v>51</v>
      </c>
      <c r="C15" s="720"/>
      <c r="D15" s="125">
        <f>SUM(D11:D14)</f>
        <v>19748</v>
      </c>
      <c r="E15" s="158">
        <f>SUM(E11:E14)</f>
        <v>19485</v>
      </c>
      <c r="F15" s="158">
        <f>SUM(F11:F14)</f>
        <v>19195</v>
      </c>
      <c r="G15" s="158">
        <f>SUM(G11:G14)</f>
        <v>19049</v>
      </c>
      <c r="H15" s="159">
        <f>SUM(H11:H14)</f>
        <v>18898</v>
      </c>
    </row>
    <row r="16" spans="1:9" ht="24" customHeight="1">
      <c r="A16" s="721" t="s">
        <v>52</v>
      </c>
      <c r="B16" s="736" t="s">
        <v>53</v>
      </c>
      <c r="C16" s="724"/>
      <c r="D16" s="179">
        <v>545</v>
      </c>
      <c r="E16" s="180">
        <v>552</v>
      </c>
      <c r="F16" s="180">
        <v>551</v>
      </c>
      <c r="G16" s="180">
        <v>568</v>
      </c>
      <c r="H16" s="181">
        <v>574</v>
      </c>
    </row>
    <row r="17" spans="1:9" ht="24" customHeight="1">
      <c r="A17" s="728"/>
      <c r="B17" s="737" t="s">
        <v>54</v>
      </c>
      <c r="C17" s="726"/>
      <c r="D17" s="182">
        <v>1423</v>
      </c>
      <c r="E17" s="183">
        <v>1440</v>
      </c>
      <c r="F17" s="183">
        <v>1455</v>
      </c>
      <c r="G17" s="183">
        <v>1470</v>
      </c>
      <c r="H17" s="184">
        <v>1497</v>
      </c>
    </row>
    <row r="18" spans="1:9" ht="24" customHeight="1">
      <c r="A18" s="722"/>
      <c r="B18" s="737" t="s">
        <v>55</v>
      </c>
      <c r="C18" s="726"/>
      <c r="D18" s="185">
        <v>1601</v>
      </c>
      <c r="E18" s="186">
        <v>1586</v>
      </c>
      <c r="F18" s="186">
        <v>1604</v>
      </c>
      <c r="G18" s="186">
        <v>1621</v>
      </c>
      <c r="H18" s="187">
        <v>1635</v>
      </c>
    </row>
    <row r="19" spans="1:9" ht="24" customHeight="1">
      <c r="A19" s="722"/>
      <c r="B19" s="717" t="s">
        <v>56</v>
      </c>
      <c r="C19" s="726"/>
      <c r="D19" s="149">
        <f>D20+D21</f>
        <v>5248</v>
      </c>
      <c r="E19" s="150">
        <f>E20+E21</f>
        <v>5227</v>
      </c>
      <c r="F19" s="150">
        <f t="shared" ref="F19:H19" si="0">F20+F21</f>
        <v>5221</v>
      </c>
      <c r="G19" s="150">
        <f t="shared" si="0"/>
        <v>5194</v>
      </c>
      <c r="H19" s="151">
        <f t="shared" si="0"/>
        <v>5216</v>
      </c>
    </row>
    <row r="20" spans="1:9" ht="26.25" customHeight="1">
      <c r="A20" s="722"/>
      <c r="B20" s="113"/>
      <c r="C20" s="114" t="s">
        <v>57</v>
      </c>
      <c r="D20" s="188">
        <v>301</v>
      </c>
      <c r="E20" s="189">
        <v>303</v>
      </c>
      <c r="F20" s="189">
        <v>300</v>
      </c>
      <c r="G20" s="189">
        <v>301</v>
      </c>
      <c r="H20" s="190">
        <v>304</v>
      </c>
    </row>
    <row r="21" spans="1:9" ht="24" customHeight="1">
      <c r="A21" s="722"/>
      <c r="B21" s="113"/>
      <c r="C21" s="118" t="s">
        <v>58</v>
      </c>
      <c r="D21" s="119">
        <v>4947</v>
      </c>
      <c r="E21" s="120">
        <v>4924</v>
      </c>
      <c r="F21" s="120">
        <v>4921</v>
      </c>
      <c r="G21" s="120">
        <v>4893</v>
      </c>
      <c r="H21" s="121">
        <v>4912</v>
      </c>
    </row>
    <row r="22" spans="1:9" ht="24" customHeight="1" thickBot="1">
      <c r="A22" s="722"/>
      <c r="B22" s="738" t="s">
        <v>59</v>
      </c>
      <c r="C22" s="739"/>
      <c r="D22" s="194">
        <v>3985</v>
      </c>
      <c r="E22" s="195">
        <v>3786</v>
      </c>
      <c r="F22" s="195">
        <v>3602</v>
      </c>
      <c r="G22" s="195">
        <v>3410</v>
      </c>
      <c r="H22" s="196">
        <v>3253</v>
      </c>
    </row>
    <row r="23" spans="1:9" ht="24" customHeight="1" thickTop="1" thickBot="1">
      <c r="A23" s="723"/>
      <c r="B23" s="740" t="s">
        <v>51</v>
      </c>
      <c r="C23" s="727"/>
      <c r="D23" s="125">
        <f>D16+D17+D18+D19+D22</f>
        <v>12802</v>
      </c>
      <c r="E23" s="126">
        <f t="shared" ref="E23:H23" si="1">E16+E17+E18+E19+E22</f>
        <v>12591</v>
      </c>
      <c r="F23" s="126">
        <f t="shared" si="1"/>
        <v>12433</v>
      </c>
      <c r="G23" s="126">
        <f t="shared" si="1"/>
        <v>12263</v>
      </c>
      <c r="H23" s="127">
        <f t="shared" si="1"/>
        <v>12175</v>
      </c>
    </row>
    <row r="24" spans="1:9" ht="24" hidden="1" customHeight="1">
      <c r="A24" s="728" t="s">
        <v>60</v>
      </c>
      <c r="B24" s="713" t="s">
        <v>53</v>
      </c>
      <c r="C24" s="724"/>
      <c r="D24" s="128">
        <f>D16/D11</f>
        <v>0.19401922392310431</v>
      </c>
      <c r="E24" s="129">
        <f t="shared" ref="E24:H24" si="2">E16/E11</f>
        <v>0.19841840402588065</v>
      </c>
      <c r="F24" s="129">
        <f t="shared" si="2"/>
        <v>0.20050946142649198</v>
      </c>
      <c r="G24" s="129">
        <f t="shared" si="2"/>
        <v>0.20913107511045656</v>
      </c>
      <c r="H24" s="130">
        <f t="shared" si="2"/>
        <v>0.2140193885160328</v>
      </c>
    </row>
    <row r="25" spans="1:9" ht="24" hidden="1" customHeight="1">
      <c r="A25" s="722"/>
      <c r="B25" s="715" t="s">
        <v>61</v>
      </c>
      <c r="C25" s="725"/>
      <c r="D25" s="131">
        <f>D18/D13</f>
        <v>0.48840756558877363</v>
      </c>
      <c r="E25" s="132">
        <f t="shared" ref="E25:H26" si="3">E18/E13</f>
        <v>0.48710073710073709</v>
      </c>
      <c r="F25" s="132">
        <f t="shared" si="3"/>
        <v>0.49922191098661689</v>
      </c>
      <c r="G25" s="132">
        <f t="shared" si="3"/>
        <v>0.50640424867228995</v>
      </c>
      <c r="H25" s="133">
        <f t="shared" si="3"/>
        <v>0.5237027546444587</v>
      </c>
    </row>
    <row r="26" spans="1:9" ht="24" hidden="1" customHeight="1">
      <c r="A26" s="722"/>
      <c r="B26" s="730" t="s">
        <v>56</v>
      </c>
      <c r="C26" s="731"/>
      <c r="D26" s="134">
        <f>D19/D14</f>
        <v>0.49500094321826071</v>
      </c>
      <c r="E26" s="135">
        <f t="shared" si="3"/>
        <v>0.50167962376427677</v>
      </c>
      <c r="F26" s="135">
        <f t="shared" si="3"/>
        <v>0.51111111111111107</v>
      </c>
      <c r="G26" s="135">
        <f t="shared" si="3"/>
        <v>0.51076802045432201</v>
      </c>
      <c r="H26" s="136">
        <f t="shared" si="3"/>
        <v>0.51343636184663843</v>
      </c>
    </row>
    <row r="27" spans="1:9" ht="24" hidden="1" customHeight="1">
      <c r="A27" s="722"/>
      <c r="B27" s="730" t="s">
        <v>59</v>
      </c>
      <c r="C27" s="731"/>
      <c r="D27" s="134">
        <f>D22/D14</f>
        <v>0.37587247689115261</v>
      </c>
      <c r="E27" s="135">
        <f t="shared" ref="E27:G27" si="4">E22/E14</f>
        <v>0.36337460408868416</v>
      </c>
      <c r="F27" s="135">
        <f t="shared" si="4"/>
        <v>0.35261869799314732</v>
      </c>
      <c r="G27" s="135">
        <f t="shared" si="4"/>
        <v>0.33533287442226373</v>
      </c>
      <c r="H27" s="136">
        <f>H22/H14</f>
        <v>0.32020868195688551</v>
      </c>
    </row>
    <row r="28" spans="1:9" ht="24" hidden="1" customHeight="1" thickBot="1">
      <c r="A28" s="722"/>
      <c r="B28" s="732" t="s">
        <v>62</v>
      </c>
      <c r="C28" s="733"/>
      <c r="D28" s="137">
        <f>(D19+D22)/D14</f>
        <v>0.87087342010941327</v>
      </c>
      <c r="E28" s="138">
        <f t="shared" ref="E28:G28" si="5">(E19+E22)/E14</f>
        <v>0.86505422785296093</v>
      </c>
      <c r="F28" s="138">
        <f t="shared" si="5"/>
        <v>0.86372980910425845</v>
      </c>
      <c r="G28" s="138">
        <f t="shared" si="5"/>
        <v>0.84610089487658569</v>
      </c>
      <c r="H28" s="139">
        <f>(H19+H22)/H14</f>
        <v>0.833645043803524</v>
      </c>
    </row>
    <row r="29" spans="1:9" ht="24" hidden="1" customHeight="1" thickTop="1" thickBot="1">
      <c r="A29" s="729"/>
      <c r="B29" s="734" t="s">
        <v>51</v>
      </c>
      <c r="C29" s="735"/>
      <c r="D29" s="140">
        <f>D23/D15</f>
        <v>0.6482681790561069</v>
      </c>
      <c r="E29" s="141">
        <f>E23/E15</f>
        <v>0.64618937644341801</v>
      </c>
      <c r="F29" s="141">
        <f t="shared" ref="F29:G29" si="6">F23/F15</f>
        <v>0.64772076061474337</v>
      </c>
      <c r="G29" s="141">
        <f t="shared" si="6"/>
        <v>0.64376082734001783</v>
      </c>
      <c r="H29" s="142">
        <f>H23/H15</f>
        <v>0.64424806857868555</v>
      </c>
    </row>
    <row r="30" spans="1:9" ht="24" customHeight="1">
      <c r="A30" s="721" t="s">
        <v>63</v>
      </c>
      <c r="B30" s="713" t="s">
        <v>53</v>
      </c>
      <c r="C30" s="724"/>
      <c r="D30" s="197">
        <f>'[2]確保の内容の内訳表【様式1-2】'!E27</f>
        <v>836</v>
      </c>
      <c r="E30" s="144">
        <f>'[2]確保の内容の内訳表【様式1-2】'!K27</f>
        <v>845</v>
      </c>
      <c r="F30" s="144">
        <f>'[2]確保の内容の内訳表【様式1-2】'!Q27</f>
        <v>845</v>
      </c>
      <c r="G30" s="144">
        <f>'[2]確保の内容の内訳表【様式1-2】'!W27</f>
        <v>845</v>
      </c>
      <c r="H30" s="145">
        <f>'[2]確保の内容の内訳表【様式1-2】'!AC27</f>
        <v>845</v>
      </c>
    </row>
    <row r="31" spans="1:9" ht="24" customHeight="1">
      <c r="A31" s="722"/>
      <c r="B31" s="715" t="s">
        <v>54</v>
      </c>
      <c r="C31" s="725"/>
      <c r="D31" s="146">
        <f>'[2]確保の内容の内訳表【様式1-2】'!F27</f>
        <v>1523</v>
      </c>
      <c r="E31" s="147">
        <f>'[2]確保の内容の内訳表【様式1-2】'!L27</f>
        <v>1545</v>
      </c>
      <c r="F31" s="147">
        <f>'[2]確保の内容の内訳表【様式1-2】'!R27</f>
        <v>1545</v>
      </c>
      <c r="G31" s="147">
        <f>'[2]確保の内容の内訳表【様式1-2】'!X27</f>
        <v>1545</v>
      </c>
      <c r="H31" s="148">
        <f>'[2]確保の内容の内訳表【様式1-2】'!AD27</f>
        <v>1545</v>
      </c>
    </row>
    <row r="32" spans="1:9" ht="24" customHeight="1">
      <c r="A32" s="722"/>
      <c r="B32" s="715" t="s">
        <v>55</v>
      </c>
      <c r="C32" s="725"/>
      <c r="D32" s="205">
        <f>'[2]確保の内容の内訳表【様式1-2】'!G27</f>
        <v>1760</v>
      </c>
      <c r="E32" s="206">
        <f>'[2]確保の内容の内訳表【様式1-2】'!M27</f>
        <v>1790</v>
      </c>
      <c r="F32" s="206">
        <f>'[2]確保の内容の内訳表【様式1-2】'!S27</f>
        <v>1790</v>
      </c>
      <c r="G32" s="206">
        <f>'[2]確保の内容の内訳表【様式1-2】'!Y27</f>
        <v>1790</v>
      </c>
      <c r="H32" s="206">
        <f>'[2]確保の内容の内訳表【様式1-2】'!AE27</f>
        <v>1790</v>
      </c>
      <c r="I32" s="207"/>
    </row>
    <row r="33" spans="1:9" ht="24" customHeight="1">
      <c r="A33" s="722"/>
      <c r="B33" s="715" t="s">
        <v>56</v>
      </c>
      <c r="C33" s="725"/>
      <c r="D33" s="146">
        <f>'[2]確保の内容の内訳表【様式1-2】'!D27</f>
        <v>5186</v>
      </c>
      <c r="E33" s="147">
        <f>'[2]確保の内容の内訳表【様式1-2】'!J27</f>
        <v>5255</v>
      </c>
      <c r="F33" s="147">
        <f>'[2]確保の内容の内訳表【様式1-2】'!P27</f>
        <v>5255</v>
      </c>
      <c r="G33" s="147">
        <f>'[2]確保の内容の内訳表【様式1-2】'!V27</f>
        <v>5255</v>
      </c>
      <c r="H33" s="148">
        <f>'[2]確保の内容の内訳表【様式1-2】'!AB27</f>
        <v>5255</v>
      </c>
    </row>
    <row r="34" spans="1:9" ht="24" customHeight="1" thickBot="1">
      <c r="A34" s="722"/>
      <c r="B34" s="717" t="s">
        <v>59</v>
      </c>
      <c r="C34" s="726"/>
      <c r="D34" s="149">
        <f>'[2]確保の内容の内訳表【様式1-2】'!C27</f>
        <v>6791</v>
      </c>
      <c r="E34" s="150">
        <f>'[2]確保の内容の内訳表【様式1-2】'!I27</f>
        <v>6771</v>
      </c>
      <c r="F34" s="150">
        <f>'[2]確保の内容の内訳表【様式1-2】'!O27</f>
        <v>6751</v>
      </c>
      <c r="G34" s="150">
        <f>'[2]確保の内容の内訳表【様式1-2】'!U27</f>
        <v>6731</v>
      </c>
      <c r="H34" s="151">
        <f>'[2]確保の内容の内訳表【様式1-2】'!AA27</f>
        <v>6711</v>
      </c>
    </row>
    <row r="35" spans="1:9" ht="24" customHeight="1" thickTop="1" thickBot="1">
      <c r="A35" s="723"/>
      <c r="B35" s="719" t="s">
        <v>51</v>
      </c>
      <c r="C35" s="727"/>
      <c r="D35" s="152">
        <f>SUM(D30:D34)</f>
        <v>16096</v>
      </c>
      <c r="E35" s="153">
        <f t="shared" ref="E35:G35" si="7">SUM(E30:E34)</f>
        <v>16206</v>
      </c>
      <c r="F35" s="153">
        <f t="shared" si="7"/>
        <v>16186</v>
      </c>
      <c r="G35" s="153">
        <f t="shared" si="7"/>
        <v>16166</v>
      </c>
      <c r="H35" s="154">
        <f>SUM(H30:H34)</f>
        <v>16146</v>
      </c>
    </row>
    <row r="36" spans="1:9" ht="24" customHeight="1">
      <c r="A36" s="710" t="s">
        <v>64</v>
      </c>
      <c r="B36" s="713" t="s">
        <v>53</v>
      </c>
      <c r="C36" s="714"/>
      <c r="D36" s="155">
        <f>D30-D16</f>
        <v>291</v>
      </c>
      <c r="E36" s="156">
        <f>E30-E16</f>
        <v>293</v>
      </c>
      <c r="F36" s="156">
        <f t="shared" ref="F36:G36" si="8">F30-F16</f>
        <v>294</v>
      </c>
      <c r="G36" s="156">
        <f t="shared" si="8"/>
        <v>277</v>
      </c>
      <c r="H36" s="157">
        <f>H30-H16</f>
        <v>271</v>
      </c>
    </row>
    <row r="37" spans="1:9" ht="24" customHeight="1">
      <c r="A37" s="710"/>
      <c r="B37" s="715" t="s">
        <v>54</v>
      </c>
      <c r="C37" s="716"/>
      <c r="D37" s="155">
        <f>D31-D17</f>
        <v>100</v>
      </c>
      <c r="E37" s="156">
        <f t="shared" ref="E37:H38" si="9">E31-E17</f>
        <v>105</v>
      </c>
      <c r="F37" s="156">
        <f t="shared" si="9"/>
        <v>90</v>
      </c>
      <c r="G37" s="156">
        <f t="shared" si="9"/>
        <v>75</v>
      </c>
      <c r="H37" s="157">
        <f t="shared" si="9"/>
        <v>48</v>
      </c>
    </row>
    <row r="38" spans="1:9" ht="24" customHeight="1">
      <c r="A38" s="711"/>
      <c r="B38" s="715" t="s">
        <v>55</v>
      </c>
      <c r="C38" s="716"/>
      <c r="D38" s="155">
        <f>D32-D18</f>
        <v>159</v>
      </c>
      <c r="E38" s="156">
        <f>E32-E18</f>
        <v>204</v>
      </c>
      <c r="F38" s="156">
        <f t="shared" si="9"/>
        <v>186</v>
      </c>
      <c r="G38" s="156">
        <f t="shared" si="9"/>
        <v>169</v>
      </c>
      <c r="H38" s="157">
        <f t="shared" si="9"/>
        <v>155</v>
      </c>
    </row>
    <row r="39" spans="1:9" ht="24" customHeight="1">
      <c r="A39" s="711"/>
      <c r="B39" s="715" t="s">
        <v>56</v>
      </c>
      <c r="C39" s="716"/>
      <c r="D39" s="146">
        <f>D33-D19</f>
        <v>-62</v>
      </c>
      <c r="E39" s="147">
        <f t="shared" ref="E39:G39" si="10">E33-E19</f>
        <v>28</v>
      </c>
      <c r="F39" s="147">
        <f t="shared" si="10"/>
        <v>34</v>
      </c>
      <c r="G39" s="147">
        <f t="shared" si="10"/>
        <v>61</v>
      </c>
      <c r="H39" s="148">
        <f>H33-H19</f>
        <v>39</v>
      </c>
    </row>
    <row r="40" spans="1:9" ht="24" customHeight="1" thickBot="1">
      <c r="A40" s="711"/>
      <c r="B40" s="717" t="s">
        <v>59</v>
      </c>
      <c r="C40" s="718"/>
      <c r="D40" s="149">
        <f>D34-D22</f>
        <v>2806</v>
      </c>
      <c r="E40" s="150">
        <f t="shared" ref="E40:G41" si="11">E34-E22</f>
        <v>2985</v>
      </c>
      <c r="F40" s="150">
        <f t="shared" si="11"/>
        <v>3149</v>
      </c>
      <c r="G40" s="150">
        <f t="shared" si="11"/>
        <v>3321</v>
      </c>
      <c r="H40" s="151">
        <f>H34-H22</f>
        <v>3458</v>
      </c>
    </row>
    <row r="41" spans="1:9" ht="24" customHeight="1" thickTop="1" thickBot="1">
      <c r="A41" s="712"/>
      <c r="B41" s="719" t="s">
        <v>51</v>
      </c>
      <c r="C41" s="720"/>
      <c r="D41" s="125">
        <f>D35-D23</f>
        <v>3294</v>
      </c>
      <c r="E41" s="158">
        <f t="shared" si="11"/>
        <v>3615</v>
      </c>
      <c r="F41" s="158">
        <f>F35-F23</f>
        <v>3753</v>
      </c>
      <c r="G41" s="158">
        <f>G35-G23</f>
        <v>3903</v>
      </c>
      <c r="H41" s="159">
        <f>H35-H23</f>
        <v>3971</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8"/>
  <sheetViews>
    <sheetView topLeftCell="A7"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117</v>
      </c>
      <c r="H3" s="755"/>
    </row>
    <row r="4" spans="1:9" ht="16.5" customHeight="1">
      <c r="A4" s="83"/>
      <c r="B4" s="83"/>
      <c r="C4" s="83"/>
      <c r="D4" s="83"/>
      <c r="E4" s="83"/>
      <c r="F4" s="84" t="s">
        <v>33</v>
      </c>
      <c r="G4" s="754" t="s">
        <v>118</v>
      </c>
      <c r="H4" s="755"/>
    </row>
    <row r="5" spans="1:9" ht="16.5" customHeight="1">
      <c r="A5" s="83"/>
      <c r="B5" s="83"/>
      <c r="C5" s="83"/>
      <c r="D5" s="83"/>
      <c r="E5" s="83"/>
      <c r="F5" s="84" t="s">
        <v>35</v>
      </c>
      <c r="G5" s="754" t="s">
        <v>119</v>
      </c>
      <c r="H5" s="755"/>
    </row>
    <row r="6" spans="1:9" ht="16.5" customHeight="1">
      <c r="A6" s="83"/>
      <c r="B6" s="83"/>
      <c r="C6" s="83"/>
      <c r="D6" s="83"/>
      <c r="E6" s="83"/>
      <c r="F6" s="84" t="s">
        <v>37</v>
      </c>
      <c r="G6" s="754" t="s">
        <v>120</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981</v>
      </c>
      <c r="E11" s="171">
        <v>970</v>
      </c>
      <c r="F11" s="171">
        <v>962</v>
      </c>
      <c r="G11" s="171">
        <v>953</v>
      </c>
      <c r="H11" s="172">
        <v>943</v>
      </c>
    </row>
    <row r="12" spans="1:9" ht="24" customHeight="1">
      <c r="A12" s="710"/>
      <c r="B12" s="715" t="s">
        <v>49</v>
      </c>
      <c r="C12" s="716"/>
      <c r="D12" s="170">
        <v>939</v>
      </c>
      <c r="E12" s="171">
        <v>1023</v>
      </c>
      <c r="F12" s="171">
        <v>1011</v>
      </c>
      <c r="G12" s="171">
        <v>1003</v>
      </c>
      <c r="H12" s="172">
        <v>993</v>
      </c>
    </row>
    <row r="13" spans="1:9" ht="24" customHeight="1">
      <c r="A13" s="711"/>
      <c r="B13" s="715" t="s">
        <v>22</v>
      </c>
      <c r="C13" s="716"/>
      <c r="D13" s="173">
        <v>1105</v>
      </c>
      <c r="E13" s="174">
        <v>953</v>
      </c>
      <c r="F13" s="174">
        <v>1038</v>
      </c>
      <c r="G13" s="174">
        <v>1026</v>
      </c>
      <c r="H13" s="175">
        <v>1018</v>
      </c>
    </row>
    <row r="14" spans="1:9" ht="24" customHeight="1" thickBot="1">
      <c r="A14" s="711"/>
      <c r="B14" s="717" t="s">
        <v>50</v>
      </c>
      <c r="C14" s="718"/>
      <c r="D14" s="176">
        <v>3480</v>
      </c>
      <c r="E14" s="177">
        <v>3376</v>
      </c>
      <c r="F14" s="177">
        <v>3223</v>
      </c>
      <c r="G14" s="177">
        <v>3164</v>
      </c>
      <c r="H14" s="178">
        <v>3083</v>
      </c>
    </row>
    <row r="15" spans="1:9" ht="24" customHeight="1" thickTop="1" thickBot="1">
      <c r="A15" s="749"/>
      <c r="B15" s="719" t="s">
        <v>51</v>
      </c>
      <c r="C15" s="720"/>
      <c r="D15" s="125">
        <f>SUM(D11:D14)</f>
        <v>6505</v>
      </c>
      <c r="E15" s="158">
        <f>SUM(E11:E14)</f>
        <v>6322</v>
      </c>
      <c r="F15" s="158">
        <f>SUM(F11:F14)</f>
        <v>6234</v>
      </c>
      <c r="G15" s="158">
        <f>SUM(G11:G14)</f>
        <v>6146</v>
      </c>
      <c r="H15" s="159">
        <f>SUM(H11:H14)</f>
        <v>6037</v>
      </c>
    </row>
    <row r="16" spans="1:9" ht="24" customHeight="1">
      <c r="A16" s="721" t="s">
        <v>52</v>
      </c>
      <c r="B16" s="736" t="s">
        <v>53</v>
      </c>
      <c r="C16" s="724"/>
      <c r="D16" s="179">
        <v>203</v>
      </c>
      <c r="E16" s="180">
        <v>202</v>
      </c>
      <c r="F16" s="180">
        <v>200</v>
      </c>
      <c r="G16" s="180">
        <v>198</v>
      </c>
      <c r="H16" s="181">
        <v>196</v>
      </c>
    </row>
    <row r="17" spans="1:8" ht="24" customHeight="1">
      <c r="A17" s="728"/>
      <c r="B17" s="737" t="s">
        <v>54</v>
      </c>
      <c r="C17" s="726"/>
      <c r="D17" s="182">
        <v>492</v>
      </c>
      <c r="E17" s="183">
        <v>535</v>
      </c>
      <c r="F17" s="183">
        <v>529</v>
      </c>
      <c r="G17" s="183">
        <v>524</v>
      </c>
      <c r="H17" s="184">
        <v>520</v>
      </c>
    </row>
    <row r="18" spans="1:8" ht="24" customHeight="1">
      <c r="A18" s="722"/>
      <c r="B18" s="737" t="s">
        <v>55</v>
      </c>
      <c r="C18" s="726"/>
      <c r="D18" s="185">
        <v>633</v>
      </c>
      <c r="E18" s="186">
        <v>547</v>
      </c>
      <c r="F18" s="186">
        <v>595</v>
      </c>
      <c r="G18" s="186">
        <v>589</v>
      </c>
      <c r="H18" s="187">
        <v>583</v>
      </c>
    </row>
    <row r="19" spans="1:8" ht="24" customHeight="1">
      <c r="A19" s="722"/>
      <c r="B19" s="717" t="s">
        <v>56</v>
      </c>
      <c r="C19" s="726"/>
      <c r="D19" s="149">
        <f>D20+D21</f>
        <v>2032</v>
      </c>
      <c r="E19" s="150">
        <f>E20+E21</f>
        <v>1969</v>
      </c>
      <c r="F19" s="150">
        <f t="shared" ref="F19:H19" si="0">F20+F21</f>
        <v>1880</v>
      </c>
      <c r="G19" s="150">
        <f t="shared" si="0"/>
        <v>1844</v>
      </c>
      <c r="H19" s="151">
        <f t="shared" si="0"/>
        <v>1798</v>
      </c>
    </row>
    <row r="20" spans="1:8" ht="26.25" customHeight="1">
      <c r="A20" s="722"/>
      <c r="B20" s="113"/>
      <c r="C20" s="114" t="s">
        <v>57</v>
      </c>
      <c r="D20" s="188">
        <v>0</v>
      </c>
      <c r="E20" s="189">
        <v>0</v>
      </c>
      <c r="F20" s="189">
        <v>0</v>
      </c>
      <c r="G20" s="189">
        <v>0</v>
      </c>
      <c r="H20" s="190">
        <v>0</v>
      </c>
    </row>
    <row r="21" spans="1:8" ht="24" customHeight="1">
      <c r="A21" s="722"/>
      <c r="B21" s="113"/>
      <c r="C21" s="118" t="s">
        <v>58</v>
      </c>
      <c r="D21" s="191">
        <v>2032</v>
      </c>
      <c r="E21" s="192">
        <v>1969</v>
      </c>
      <c r="F21" s="192">
        <v>1880</v>
      </c>
      <c r="G21" s="192">
        <v>1844</v>
      </c>
      <c r="H21" s="193">
        <v>1798</v>
      </c>
    </row>
    <row r="22" spans="1:8" ht="24" customHeight="1" thickBot="1">
      <c r="A22" s="722"/>
      <c r="B22" s="738" t="s">
        <v>59</v>
      </c>
      <c r="C22" s="739"/>
      <c r="D22" s="194">
        <v>1333</v>
      </c>
      <c r="E22" s="195">
        <v>1292</v>
      </c>
      <c r="F22" s="195">
        <v>1233</v>
      </c>
      <c r="G22" s="195">
        <v>1210</v>
      </c>
      <c r="H22" s="196">
        <v>1181</v>
      </c>
    </row>
    <row r="23" spans="1:8" ht="24" customHeight="1" thickTop="1" thickBot="1">
      <c r="A23" s="723"/>
      <c r="B23" s="740" t="s">
        <v>51</v>
      </c>
      <c r="C23" s="727"/>
      <c r="D23" s="125">
        <f>D16+D17+D18+D19+D22</f>
        <v>4693</v>
      </c>
      <c r="E23" s="126">
        <f t="shared" ref="E23:H23" si="1">E16+E17+E18+E19+E22</f>
        <v>4545</v>
      </c>
      <c r="F23" s="126">
        <f t="shared" si="1"/>
        <v>4437</v>
      </c>
      <c r="G23" s="126">
        <f t="shared" si="1"/>
        <v>4365</v>
      </c>
      <c r="H23" s="127">
        <f t="shared" si="1"/>
        <v>4278</v>
      </c>
    </row>
    <row r="24" spans="1:8" ht="24" hidden="1" customHeight="1">
      <c r="A24" s="728" t="s">
        <v>60</v>
      </c>
      <c r="B24" s="713" t="s">
        <v>53</v>
      </c>
      <c r="C24" s="724"/>
      <c r="D24" s="128">
        <f>D16/D11</f>
        <v>0.20693170234454639</v>
      </c>
      <c r="E24" s="129">
        <f t="shared" ref="E24:H24" si="2">E16/E11</f>
        <v>0.20824742268041238</v>
      </c>
      <c r="F24" s="129">
        <f t="shared" si="2"/>
        <v>0.20790020790020791</v>
      </c>
      <c r="G24" s="129">
        <f t="shared" si="2"/>
        <v>0.20776495278069254</v>
      </c>
      <c r="H24" s="130">
        <f t="shared" si="2"/>
        <v>0.20784729586426298</v>
      </c>
    </row>
    <row r="25" spans="1:8" ht="24" hidden="1" customHeight="1">
      <c r="A25" s="722"/>
      <c r="B25" s="715" t="s">
        <v>61</v>
      </c>
      <c r="C25" s="725"/>
      <c r="D25" s="131">
        <f>D18/D13</f>
        <v>0.57285067873303164</v>
      </c>
      <c r="E25" s="132">
        <f t="shared" ref="E25:H26" si="3">E18/E13</f>
        <v>0.57397691500524661</v>
      </c>
      <c r="F25" s="132">
        <f t="shared" si="3"/>
        <v>0.57321772639691715</v>
      </c>
      <c r="G25" s="132">
        <f t="shared" si="3"/>
        <v>0.57407407407407407</v>
      </c>
      <c r="H25" s="133">
        <f t="shared" si="3"/>
        <v>0.57269155206286837</v>
      </c>
    </row>
    <row r="26" spans="1:8" ht="24" hidden="1" customHeight="1">
      <c r="A26" s="722"/>
      <c r="B26" s="730" t="s">
        <v>56</v>
      </c>
      <c r="C26" s="731"/>
      <c r="D26" s="134">
        <f>D19/D14</f>
        <v>0.58390804597701151</v>
      </c>
      <c r="E26" s="135">
        <f t="shared" si="3"/>
        <v>0.58323459715639814</v>
      </c>
      <c r="F26" s="135">
        <f t="shared" si="3"/>
        <v>0.58330747750542977</v>
      </c>
      <c r="G26" s="135">
        <f t="shared" si="3"/>
        <v>0.5828065739570164</v>
      </c>
      <c r="H26" s="136">
        <f t="shared" si="3"/>
        <v>0.58319818358741482</v>
      </c>
    </row>
    <row r="27" spans="1:8" ht="24" hidden="1" customHeight="1">
      <c r="A27" s="722"/>
      <c r="B27" s="730" t="s">
        <v>59</v>
      </c>
      <c r="C27" s="731"/>
      <c r="D27" s="134">
        <f>D22/D14</f>
        <v>0.38304597701149423</v>
      </c>
      <c r="E27" s="135">
        <f t="shared" ref="E27:G27" si="4">E22/E14</f>
        <v>0.38270142180094785</v>
      </c>
      <c r="F27" s="135">
        <f t="shared" si="4"/>
        <v>0.38256282966180577</v>
      </c>
      <c r="G27" s="135">
        <f t="shared" si="4"/>
        <v>0.38242730720606827</v>
      </c>
      <c r="H27" s="136">
        <f>H22/H14</f>
        <v>0.3830684398313331</v>
      </c>
    </row>
    <row r="28" spans="1:8" ht="24" hidden="1" customHeight="1" thickBot="1">
      <c r="A28" s="722"/>
      <c r="B28" s="732" t="s">
        <v>62</v>
      </c>
      <c r="C28" s="733"/>
      <c r="D28" s="137">
        <f>(D19+D22)/D14</f>
        <v>0.96695402298850575</v>
      </c>
      <c r="E28" s="138">
        <f t="shared" ref="E28:G28" si="5">(E19+E22)/E14</f>
        <v>0.96593601895734593</v>
      </c>
      <c r="F28" s="138">
        <f t="shared" si="5"/>
        <v>0.96587030716723554</v>
      </c>
      <c r="G28" s="138">
        <f t="shared" si="5"/>
        <v>0.96523388116308473</v>
      </c>
      <c r="H28" s="139">
        <f>(H19+H22)/H14</f>
        <v>0.96626662341874803</v>
      </c>
    </row>
    <row r="29" spans="1:8" ht="24" hidden="1" customHeight="1" thickTop="1" thickBot="1">
      <c r="A29" s="729"/>
      <c r="B29" s="734" t="s">
        <v>51</v>
      </c>
      <c r="C29" s="735"/>
      <c r="D29" s="140">
        <f>D23/D15</f>
        <v>0.72144504227517292</v>
      </c>
      <c r="E29" s="141">
        <f>E23/E15</f>
        <v>0.71891806390382795</v>
      </c>
      <c r="F29" s="141">
        <f t="shared" ref="F29:G29" si="6">F23/F15</f>
        <v>0.71174205967276227</v>
      </c>
      <c r="G29" s="141">
        <f t="shared" si="6"/>
        <v>0.71021802798568179</v>
      </c>
      <c r="H29" s="142">
        <f>H23/H15</f>
        <v>0.70863011429517975</v>
      </c>
    </row>
    <row r="30" spans="1:8" ht="24" customHeight="1">
      <c r="A30" s="721" t="s">
        <v>63</v>
      </c>
      <c r="B30" s="713" t="s">
        <v>53</v>
      </c>
      <c r="C30" s="724"/>
      <c r="D30" s="197">
        <f>'[3]確保の内容の内訳表【様式1-2】'!E27</f>
        <v>291</v>
      </c>
      <c r="E30" s="144">
        <f>'[3]確保の内容の内訳表【様式1-2】'!K27</f>
        <v>297</v>
      </c>
      <c r="F30" s="144">
        <f>'[3]確保の内容の内訳表【様式1-2】'!Q27</f>
        <v>280</v>
      </c>
      <c r="G30" s="144">
        <f>'[3]確保の内容の内訳表【様式1-2】'!W27</f>
        <v>280</v>
      </c>
      <c r="H30" s="145">
        <f>'[3]確保の内容の内訳表【様式1-2】'!AC27</f>
        <v>279</v>
      </c>
    </row>
    <row r="31" spans="1:8" ht="24" customHeight="1">
      <c r="A31" s="722"/>
      <c r="B31" s="715" t="s">
        <v>54</v>
      </c>
      <c r="C31" s="725"/>
      <c r="D31" s="146">
        <f>'[3]確保の内容の内訳表【様式1-2】'!F27</f>
        <v>516</v>
      </c>
      <c r="E31" s="147">
        <f>'[3]確保の内容の内訳表【様式1-2】'!L27</f>
        <v>531</v>
      </c>
      <c r="F31" s="147">
        <f>'[3]確保の内容の内訳表【様式1-2】'!R27</f>
        <v>572</v>
      </c>
      <c r="G31" s="147">
        <f>'[3]確保の内容の内訳表【様式1-2】'!X27</f>
        <v>572</v>
      </c>
      <c r="H31" s="148">
        <f>'[3]確保の内容の内訳表【様式1-2】'!AD27</f>
        <v>580</v>
      </c>
    </row>
    <row r="32" spans="1:8" ht="24" customHeight="1">
      <c r="A32" s="722"/>
      <c r="B32" s="715" t="s">
        <v>55</v>
      </c>
      <c r="C32" s="725"/>
      <c r="D32" s="146">
        <f>'[3]確保の内容の内訳表【様式1-2】'!G27</f>
        <v>630</v>
      </c>
      <c r="E32" s="147">
        <f>'[3]確保の内容の内訳表【様式1-2】'!M27</f>
        <v>648</v>
      </c>
      <c r="F32" s="147">
        <f>'[3]確保の内容の内訳表【様式1-2】'!S27</f>
        <v>673</v>
      </c>
      <c r="G32" s="147">
        <f>'[3]確保の内容の内訳表【様式1-2】'!Y27</f>
        <v>673</v>
      </c>
      <c r="H32" s="148">
        <f>'[3]確保の内容の内訳表【様式1-2】'!AE27</f>
        <v>673</v>
      </c>
    </row>
    <row r="33" spans="1:9" ht="24" customHeight="1">
      <c r="A33" s="722"/>
      <c r="B33" s="715" t="s">
        <v>56</v>
      </c>
      <c r="C33" s="725"/>
      <c r="D33" s="146">
        <f>'[3]確保の内容の内訳表【様式1-2】'!D27</f>
        <v>2098</v>
      </c>
      <c r="E33" s="147">
        <f>'[3]確保の内容の内訳表【様式1-2】'!J27</f>
        <v>2152</v>
      </c>
      <c r="F33" s="147">
        <f>'[3]確保の内容の内訳表【様式1-2】'!P27</f>
        <v>2204</v>
      </c>
      <c r="G33" s="147">
        <f>'[3]確保の内容の内訳表【様式1-2】'!V27</f>
        <v>2204</v>
      </c>
      <c r="H33" s="148">
        <f>'[3]確保の内容の内訳表【様式1-2】'!AB27</f>
        <v>2204</v>
      </c>
    </row>
    <row r="34" spans="1:9" ht="24" customHeight="1" thickBot="1">
      <c r="A34" s="722"/>
      <c r="B34" s="717" t="s">
        <v>59</v>
      </c>
      <c r="C34" s="726"/>
      <c r="D34" s="149">
        <f>'[3]確保の内容の内訳表【様式1-2】'!C27</f>
        <v>2251</v>
      </c>
      <c r="E34" s="150">
        <f>'[3]確保の内容の内訳表【様式1-2】'!I27</f>
        <v>2156</v>
      </c>
      <c r="F34" s="150">
        <f>'[3]確保の内容の内訳表【様式1-2】'!O27</f>
        <v>2132</v>
      </c>
      <c r="G34" s="150">
        <f>'[3]確保の内容の内訳表【様式1-2】'!U27</f>
        <v>2132</v>
      </c>
      <c r="H34" s="151">
        <f>'[3]確保の内容の内訳表【様式1-2】'!AA27</f>
        <v>2132</v>
      </c>
    </row>
    <row r="35" spans="1:9" ht="24" customHeight="1" thickTop="1" thickBot="1">
      <c r="A35" s="723"/>
      <c r="B35" s="719" t="s">
        <v>51</v>
      </c>
      <c r="C35" s="727"/>
      <c r="D35" s="152">
        <f>SUM(D30:D34)</f>
        <v>5786</v>
      </c>
      <c r="E35" s="153">
        <f t="shared" ref="E35:G35" si="7">SUM(E30:E34)</f>
        <v>5784</v>
      </c>
      <c r="F35" s="153">
        <f t="shared" si="7"/>
        <v>5861</v>
      </c>
      <c r="G35" s="153">
        <f t="shared" si="7"/>
        <v>5861</v>
      </c>
      <c r="H35" s="154">
        <f>SUM(H30:H34)</f>
        <v>5868</v>
      </c>
    </row>
    <row r="36" spans="1:9" ht="24" customHeight="1">
      <c r="A36" s="710" t="s">
        <v>64</v>
      </c>
      <c r="B36" s="713" t="s">
        <v>53</v>
      </c>
      <c r="C36" s="714"/>
      <c r="D36" s="155">
        <f>D30-D16</f>
        <v>88</v>
      </c>
      <c r="E36" s="156">
        <f>E30-E16</f>
        <v>95</v>
      </c>
      <c r="F36" s="156">
        <f t="shared" ref="F36:G36" si="8">F30-F16</f>
        <v>80</v>
      </c>
      <c r="G36" s="156">
        <f t="shared" si="8"/>
        <v>82</v>
      </c>
      <c r="H36" s="157">
        <f>H30-H16</f>
        <v>83</v>
      </c>
    </row>
    <row r="37" spans="1:9" ht="24" customHeight="1">
      <c r="A37" s="710"/>
      <c r="B37" s="715" t="s">
        <v>54</v>
      </c>
      <c r="C37" s="716"/>
      <c r="D37" s="155">
        <f>D31-D17</f>
        <v>24</v>
      </c>
      <c r="E37" s="156">
        <f t="shared" ref="E37:H38" si="9">E31-E17</f>
        <v>-4</v>
      </c>
      <c r="F37" s="156">
        <f t="shared" si="9"/>
        <v>43</v>
      </c>
      <c r="G37" s="156">
        <f t="shared" si="9"/>
        <v>48</v>
      </c>
      <c r="H37" s="157">
        <f t="shared" si="9"/>
        <v>60</v>
      </c>
    </row>
    <row r="38" spans="1:9" ht="24" customHeight="1">
      <c r="A38" s="711"/>
      <c r="B38" s="715" t="s">
        <v>55</v>
      </c>
      <c r="C38" s="716"/>
      <c r="D38" s="155">
        <f>D32-D18</f>
        <v>-3</v>
      </c>
      <c r="E38" s="156">
        <f>E32-E18</f>
        <v>101</v>
      </c>
      <c r="F38" s="156">
        <f t="shared" si="9"/>
        <v>78</v>
      </c>
      <c r="G38" s="156">
        <f t="shared" si="9"/>
        <v>84</v>
      </c>
      <c r="H38" s="157">
        <f t="shared" si="9"/>
        <v>90</v>
      </c>
    </row>
    <row r="39" spans="1:9" ht="24" customHeight="1">
      <c r="A39" s="711"/>
      <c r="B39" s="715" t="s">
        <v>56</v>
      </c>
      <c r="C39" s="716"/>
      <c r="D39" s="146">
        <f>D33-D19</f>
        <v>66</v>
      </c>
      <c r="E39" s="147">
        <f t="shared" ref="E39:G39" si="10">E33-E19</f>
        <v>183</v>
      </c>
      <c r="F39" s="147">
        <f t="shared" si="10"/>
        <v>324</v>
      </c>
      <c r="G39" s="147">
        <f t="shared" si="10"/>
        <v>360</v>
      </c>
      <c r="H39" s="148">
        <f>H33-H19</f>
        <v>406</v>
      </c>
    </row>
    <row r="40" spans="1:9" ht="24" customHeight="1" thickBot="1">
      <c r="A40" s="711"/>
      <c r="B40" s="717" t="s">
        <v>59</v>
      </c>
      <c r="C40" s="718"/>
      <c r="D40" s="149">
        <f>D34-D22</f>
        <v>918</v>
      </c>
      <c r="E40" s="150">
        <f t="shared" ref="E40:G41" si="11">E34-E22</f>
        <v>864</v>
      </c>
      <c r="F40" s="150">
        <f t="shared" si="11"/>
        <v>899</v>
      </c>
      <c r="G40" s="150">
        <f t="shared" si="11"/>
        <v>922</v>
      </c>
      <c r="H40" s="151">
        <f>H34-H22</f>
        <v>951</v>
      </c>
    </row>
    <row r="41" spans="1:9" ht="24" customHeight="1" thickTop="1" thickBot="1">
      <c r="A41" s="712"/>
      <c r="B41" s="719" t="s">
        <v>51</v>
      </c>
      <c r="C41" s="720"/>
      <c r="D41" s="125">
        <f>D35-D23</f>
        <v>1093</v>
      </c>
      <c r="E41" s="158">
        <f t="shared" si="11"/>
        <v>1239</v>
      </c>
      <c r="F41" s="158">
        <f>F35-F23</f>
        <v>1424</v>
      </c>
      <c r="G41" s="158">
        <f>G35-G23</f>
        <v>1496</v>
      </c>
      <c r="H41" s="159">
        <f>H35-H23</f>
        <v>1590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779" t="s">
        <v>121</v>
      </c>
      <c r="B50" s="759"/>
      <c r="C50" s="747"/>
      <c r="D50" s="168" t="s">
        <v>70</v>
      </c>
      <c r="E50" s="763" t="s">
        <v>122</v>
      </c>
      <c r="F50" s="764"/>
      <c r="G50" s="764"/>
      <c r="H50" s="764"/>
      <c r="I50" s="765"/>
    </row>
    <row r="51" spans="1:9" ht="80.099999999999994" customHeight="1" thickBot="1">
      <c r="A51" s="760"/>
      <c r="B51" s="761"/>
      <c r="C51" s="762"/>
      <c r="D51" s="167" t="s">
        <v>72</v>
      </c>
      <c r="E51" s="776" t="s">
        <v>123</v>
      </c>
      <c r="F51" s="777"/>
      <c r="G51" s="777"/>
      <c r="H51" s="777"/>
      <c r="I51" s="778"/>
    </row>
    <row r="52" spans="1:9" ht="48" customHeight="1">
      <c r="A52" s="698" t="s">
        <v>106</v>
      </c>
      <c r="B52" s="699"/>
      <c r="C52" s="700"/>
      <c r="D52" s="168" t="s">
        <v>70</v>
      </c>
      <c r="E52" s="763" t="s">
        <v>124</v>
      </c>
      <c r="F52" s="764"/>
      <c r="G52" s="764"/>
      <c r="H52" s="764"/>
      <c r="I52" s="765"/>
    </row>
    <row r="53" spans="1:9" ht="80.099999999999994" customHeight="1" thickBot="1">
      <c r="A53" s="701"/>
      <c r="B53" s="702"/>
      <c r="C53" s="703"/>
      <c r="D53" s="167" t="s">
        <v>72</v>
      </c>
      <c r="E53" s="776" t="s">
        <v>125</v>
      </c>
      <c r="F53" s="777"/>
      <c r="G53" s="777"/>
      <c r="H53" s="777"/>
      <c r="I53" s="778"/>
    </row>
    <row r="54" spans="1:9" ht="99.9" customHeight="1" thickBot="1">
      <c r="A54" s="680" t="s">
        <v>75</v>
      </c>
      <c r="B54" s="681"/>
      <c r="C54" s="682"/>
      <c r="D54" s="683"/>
      <c r="E54" s="684"/>
      <c r="F54" s="684"/>
      <c r="G54" s="684"/>
      <c r="H54" s="684"/>
      <c r="I54" s="685"/>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sheetData>
  <mergeCells count="53">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4"/>
    <mergeCell ref="D54:I54"/>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6"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126</v>
      </c>
      <c r="H3" s="755"/>
    </row>
    <row r="4" spans="1:9" ht="16.5" customHeight="1">
      <c r="A4" s="83"/>
      <c r="B4" s="83"/>
      <c r="C4" s="83"/>
      <c r="D4" s="83"/>
      <c r="E4" s="83"/>
      <c r="F4" s="84" t="s">
        <v>33</v>
      </c>
      <c r="G4" s="754" t="s">
        <v>127</v>
      </c>
      <c r="H4" s="755"/>
    </row>
    <row r="5" spans="1:9" ht="16.5" customHeight="1">
      <c r="A5" s="83"/>
      <c r="B5" s="83"/>
      <c r="C5" s="83"/>
      <c r="D5" s="83"/>
      <c r="E5" s="83"/>
      <c r="F5" s="84" t="s">
        <v>35</v>
      </c>
      <c r="G5" s="754" t="s">
        <v>128</v>
      </c>
      <c r="H5" s="755"/>
    </row>
    <row r="6" spans="1:9" ht="16.5" customHeight="1">
      <c r="A6" s="83"/>
      <c r="B6" s="83"/>
      <c r="C6" s="83"/>
      <c r="D6" s="83"/>
      <c r="E6" s="83"/>
      <c r="F6" s="84" t="s">
        <v>37</v>
      </c>
      <c r="G6" s="754" t="s">
        <v>129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1373</v>
      </c>
      <c r="E11" s="171">
        <v>1326</v>
      </c>
      <c r="F11" s="171">
        <v>1279</v>
      </c>
      <c r="G11" s="171">
        <v>1232</v>
      </c>
      <c r="H11" s="172">
        <v>1185</v>
      </c>
    </row>
    <row r="12" spans="1:9" ht="24" customHeight="1">
      <c r="A12" s="710"/>
      <c r="B12" s="715" t="s">
        <v>49</v>
      </c>
      <c r="C12" s="716"/>
      <c r="D12" s="170">
        <v>1735</v>
      </c>
      <c r="E12" s="171">
        <v>1743</v>
      </c>
      <c r="F12" s="171">
        <v>1751</v>
      </c>
      <c r="G12" s="171">
        <v>1759</v>
      </c>
      <c r="H12" s="172">
        <v>1767</v>
      </c>
    </row>
    <row r="13" spans="1:9" ht="24" customHeight="1">
      <c r="A13" s="711"/>
      <c r="B13" s="715" t="s">
        <v>22</v>
      </c>
      <c r="C13" s="716"/>
      <c r="D13" s="173">
        <v>1711</v>
      </c>
      <c r="E13" s="174">
        <v>1680</v>
      </c>
      <c r="F13" s="174">
        <v>1649</v>
      </c>
      <c r="G13" s="174">
        <v>1618</v>
      </c>
      <c r="H13" s="175">
        <v>1587</v>
      </c>
    </row>
    <row r="14" spans="1:9" ht="24" customHeight="1" thickBot="1">
      <c r="A14" s="711"/>
      <c r="B14" s="717" t="s">
        <v>50</v>
      </c>
      <c r="C14" s="718"/>
      <c r="D14" s="176">
        <v>5483</v>
      </c>
      <c r="E14" s="177">
        <v>5305</v>
      </c>
      <c r="F14" s="177">
        <v>5127</v>
      </c>
      <c r="G14" s="177">
        <v>4949</v>
      </c>
      <c r="H14" s="178">
        <v>4771</v>
      </c>
    </row>
    <row r="15" spans="1:9" ht="24" customHeight="1" thickTop="1" thickBot="1">
      <c r="A15" s="749"/>
      <c r="B15" s="719" t="s">
        <v>51</v>
      </c>
      <c r="C15" s="720"/>
      <c r="D15" s="125">
        <f>SUM(D11:D14)</f>
        <v>10302</v>
      </c>
      <c r="E15" s="158">
        <f>SUM(E11:E14)</f>
        <v>10054</v>
      </c>
      <c r="F15" s="158">
        <f>SUM(F11:F14)</f>
        <v>9806</v>
      </c>
      <c r="G15" s="158">
        <f>SUM(G11:G14)</f>
        <v>9558</v>
      </c>
      <c r="H15" s="159">
        <f>SUM(H11:H14)</f>
        <v>9310</v>
      </c>
    </row>
    <row r="16" spans="1:9" ht="24" customHeight="1">
      <c r="A16" s="721" t="s">
        <v>52</v>
      </c>
      <c r="B16" s="736" t="s">
        <v>53</v>
      </c>
      <c r="C16" s="724"/>
      <c r="D16" s="179">
        <v>335</v>
      </c>
      <c r="E16" s="180">
        <v>345</v>
      </c>
      <c r="F16" s="180">
        <v>355</v>
      </c>
      <c r="G16" s="180">
        <v>365</v>
      </c>
      <c r="H16" s="181">
        <v>375</v>
      </c>
    </row>
    <row r="17" spans="1:8" ht="24" customHeight="1">
      <c r="A17" s="728"/>
      <c r="B17" s="737" t="s">
        <v>54</v>
      </c>
      <c r="C17" s="726"/>
      <c r="D17" s="182">
        <v>1052</v>
      </c>
      <c r="E17" s="183">
        <v>1109.25</v>
      </c>
      <c r="F17" s="183">
        <v>1145.46</v>
      </c>
      <c r="G17" s="183">
        <v>1204.8399999999999</v>
      </c>
      <c r="H17" s="184">
        <v>1265.6400000000001</v>
      </c>
    </row>
    <row r="18" spans="1:8" ht="24" customHeight="1">
      <c r="A18" s="722"/>
      <c r="B18" s="737" t="s">
        <v>55</v>
      </c>
      <c r="C18" s="726"/>
      <c r="D18" s="185">
        <v>1052</v>
      </c>
      <c r="E18" s="186">
        <v>1065.75</v>
      </c>
      <c r="F18" s="186">
        <v>1100.54</v>
      </c>
      <c r="G18" s="186">
        <v>1112.1600000000001</v>
      </c>
      <c r="H18" s="187">
        <v>1122.3599999999999</v>
      </c>
    </row>
    <row r="19" spans="1:8" ht="24" customHeight="1">
      <c r="A19" s="722"/>
      <c r="B19" s="717" t="s">
        <v>56</v>
      </c>
      <c r="C19" s="726"/>
      <c r="D19" s="149">
        <f>D20+D21</f>
        <v>3039.9999999999995</v>
      </c>
      <c r="E19" s="150">
        <f>E20+E21</f>
        <v>3128.9999999999995</v>
      </c>
      <c r="F19" s="150">
        <f t="shared" ref="F19:H19" si="0">F20+F21</f>
        <v>3218</v>
      </c>
      <c r="G19" s="150">
        <f t="shared" si="0"/>
        <v>3307.0000000000005</v>
      </c>
      <c r="H19" s="151">
        <f t="shared" si="0"/>
        <v>3395.7119644005957</v>
      </c>
    </row>
    <row r="20" spans="1:8" ht="26.25" customHeight="1">
      <c r="A20" s="722"/>
      <c r="B20" s="113"/>
      <c r="C20" s="114" t="s">
        <v>57</v>
      </c>
      <c r="D20" s="188">
        <v>582.76102577917402</v>
      </c>
      <c r="E20" s="189">
        <v>600.37414439700535</v>
      </c>
      <c r="F20" s="189">
        <v>615.13024813717652</v>
      </c>
      <c r="G20" s="189">
        <v>636.04574510279463</v>
      </c>
      <c r="H20" s="190">
        <v>650</v>
      </c>
    </row>
    <row r="21" spans="1:8" ht="24" customHeight="1">
      <c r="A21" s="722"/>
      <c r="B21" s="113"/>
      <c r="C21" s="118" t="s">
        <v>58</v>
      </c>
      <c r="D21" s="191">
        <v>2457.2389742208256</v>
      </c>
      <c r="E21" s="192">
        <v>2528.6258556029943</v>
      </c>
      <c r="F21" s="192">
        <v>2602.8697518628233</v>
      </c>
      <c r="G21" s="192">
        <v>2670.9542548972058</v>
      </c>
      <c r="H21" s="193">
        <v>2745.7119644005957</v>
      </c>
    </row>
    <row r="22" spans="1:8" ht="24" customHeight="1" thickBot="1">
      <c r="A22" s="722"/>
      <c r="B22" s="738" t="s">
        <v>59</v>
      </c>
      <c r="C22" s="739"/>
      <c r="D22" s="194">
        <v>2473</v>
      </c>
      <c r="E22" s="195">
        <v>2236</v>
      </c>
      <c r="F22" s="195">
        <v>1999</v>
      </c>
      <c r="G22" s="195">
        <v>1762</v>
      </c>
      <c r="H22" s="196">
        <v>1525</v>
      </c>
    </row>
    <row r="23" spans="1:8" ht="24" customHeight="1" thickTop="1" thickBot="1">
      <c r="A23" s="723"/>
      <c r="B23" s="740" t="s">
        <v>51</v>
      </c>
      <c r="C23" s="727"/>
      <c r="D23" s="125">
        <f>D16+D17+D18+D19+D22</f>
        <v>7952</v>
      </c>
      <c r="E23" s="126">
        <f t="shared" ref="E23:H23" si="1">E16+E17+E18+E19+E22</f>
        <v>7885</v>
      </c>
      <c r="F23" s="126">
        <f t="shared" si="1"/>
        <v>7818</v>
      </c>
      <c r="G23" s="126">
        <f t="shared" si="1"/>
        <v>7751</v>
      </c>
      <c r="H23" s="127">
        <f t="shared" si="1"/>
        <v>7683.7119644005961</v>
      </c>
    </row>
    <row r="24" spans="1:8" ht="24" hidden="1" customHeight="1">
      <c r="A24" s="728" t="s">
        <v>60</v>
      </c>
      <c r="B24" s="713" t="s">
        <v>53</v>
      </c>
      <c r="C24" s="724"/>
      <c r="D24" s="128">
        <f>D16/D11</f>
        <v>0.24399126001456664</v>
      </c>
      <c r="E24" s="129">
        <f t="shared" ref="E24:H24" si="2">E16/E11</f>
        <v>0.26018099547511314</v>
      </c>
      <c r="F24" s="129">
        <f t="shared" si="2"/>
        <v>0.27756059421422985</v>
      </c>
      <c r="G24" s="129">
        <f t="shared" si="2"/>
        <v>0.29626623376623379</v>
      </c>
      <c r="H24" s="130">
        <f t="shared" si="2"/>
        <v>0.31645569620253167</v>
      </c>
    </row>
    <row r="25" spans="1:8" ht="24" hidden="1" customHeight="1">
      <c r="A25" s="722"/>
      <c r="B25" s="715" t="s">
        <v>61</v>
      </c>
      <c r="C25" s="725"/>
      <c r="D25" s="131">
        <f>D18/D13</f>
        <v>0.61484511981297485</v>
      </c>
      <c r="E25" s="132">
        <f t="shared" ref="E25:H26" si="3">E18/E13</f>
        <v>0.63437500000000002</v>
      </c>
      <c r="F25" s="132">
        <f t="shared" si="3"/>
        <v>0.66739842328684051</v>
      </c>
      <c r="G25" s="132">
        <f t="shared" si="3"/>
        <v>0.68736711990111254</v>
      </c>
      <c r="H25" s="133">
        <f t="shared" si="3"/>
        <v>0.7072211720226842</v>
      </c>
    </row>
    <row r="26" spans="1:8" ht="24" hidden="1" customHeight="1">
      <c r="A26" s="722"/>
      <c r="B26" s="730" t="s">
        <v>56</v>
      </c>
      <c r="C26" s="731"/>
      <c r="D26" s="134">
        <f>D19/D14</f>
        <v>0.55444099945285419</v>
      </c>
      <c r="E26" s="135">
        <f t="shared" si="3"/>
        <v>0.58982092365692729</v>
      </c>
      <c r="F26" s="135">
        <f t="shared" si="3"/>
        <v>0.62765749951238536</v>
      </c>
      <c r="G26" s="135">
        <f t="shared" si="3"/>
        <v>0.668215801171954</v>
      </c>
      <c r="H26" s="136">
        <f t="shared" si="3"/>
        <v>0.71174008895422247</v>
      </c>
    </row>
    <row r="27" spans="1:8" ht="24" hidden="1" customHeight="1">
      <c r="A27" s="722"/>
      <c r="B27" s="730" t="s">
        <v>59</v>
      </c>
      <c r="C27" s="731"/>
      <c r="D27" s="134">
        <f>D22/D14</f>
        <v>0.45103045777858836</v>
      </c>
      <c r="E27" s="135">
        <f t="shared" ref="E27:G27" si="4">E22/E14</f>
        <v>0.42148916116870877</v>
      </c>
      <c r="F27" s="135">
        <f t="shared" si="4"/>
        <v>0.38989662570704114</v>
      </c>
      <c r="G27" s="135">
        <f t="shared" si="4"/>
        <v>0.35603152151949891</v>
      </c>
      <c r="H27" s="136">
        <f>H22/H14</f>
        <v>0.31963948857681829</v>
      </c>
    </row>
    <row r="28" spans="1:8" ht="24" hidden="1" customHeight="1" thickBot="1">
      <c r="A28" s="722"/>
      <c r="B28" s="732" t="s">
        <v>62</v>
      </c>
      <c r="C28" s="733"/>
      <c r="D28" s="137">
        <f>(D19+D22)/D14</f>
        <v>1.0054714572314427</v>
      </c>
      <c r="E28" s="138">
        <f t="shared" ref="E28:G28" si="5">(E19+E22)/E14</f>
        <v>1.0113100848256362</v>
      </c>
      <c r="F28" s="138">
        <f t="shared" si="5"/>
        <v>1.0175541252194267</v>
      </c>
      <c r="G28" s="138">
        <f t="shared" si="5"/>
        <v>1.0242473226914528</v>
      </c>
      <c r="H28" s="139">
        <f>(H19+H22)/H14</f>
        <v>1.0313795775310408</v>
      </c>
    </row>
    <row r="29" spans="1:8" ht="24" hidden="1" customHeight="1" thickTop="1" thickBot="1">
      <c r="A29" s="729"/>
      <c r="B29" s="734" t="s">
        <v>51</v>
      </c>
      <c r="C29" s="735"/>
      <c r="D29" s="140">
        <f>D23/D15</f>
        <v>0.77188895360124243</v>
      </c>
      <c r="E29" s="141">
        <f>E23/E15</f>
        <v>0.7842649691665009</v>
      </c>
      <c r="F29" s="141">
        <f t="shared" ref="F29:G29" si="6">F23/F15</f>
        <v>0.79726697940036717</v>
      </c>
      <c r="G29" s="141">
        <f t="shared" si="6"/>
        <v>0.81094371207365556</v>
      </c>
      <c r="H29" s="142">
        <f>H23/H15</f>
        <v>0.82531814870038622</v>
      </c>
    </row>
    <row r="30" spans="1:8" ht="24" customHeight="1">
      <c r="A30" s="721" t="s">
        <v>63</v>
      </c>
      <c r="B30" s="713" t="s">
        <v>53</v>
      </c>
      <c r="C30" s="724"/>
      <c r="D30" s="197">
        <f>'[4]確保の内容の内訳表【様式1-2】'!E27</f>
        <v>344</v>
      </c>
      <c r="E30" s="144">
        <f>'[4]確保の内容の内訳表【様式1-2】'!K27</f>
        <v>345</v>
      </c>
      <c r="F30" s="144">
        <f>'[4]確保の内容の内訳表【様式1-2】'!Q27</f>
        <v>355</v>
      </c>
      <c r="G30" s="144">
        <f>'[4]確保の内容の内訳表【様式1-2】'!W27</f>
        <v>365</v>
      </c>
      <c r="H30" s="145">
        <f>'[4]確保の内容の内訳表【様式1-2】'!AC27</f>
        <v>375</v>
      </c>
    </row>
    <row r="31" spans="1:8" ht="24" customHeight="1">
      <c r="A31" s="722"/>
      <c r="B31" s="715" t="s">
        <v>54</v>
      </c>
      <c r="C31" s="725"/>
      <c r="D31" s="146">
        <f>'[4]確保の内容の内訳表【様式1-2】'!F27</f>
        <v>1054</v>
      </c>
      <c r="E31" s="147">
        <f>'[4]確保の内容の内訳表【様式1-2】'!L27</f>
        <v>1110</v>
      </c>
      <c r="F31" s="147">
        <f>'[4]確保の内容の内訳表【様式1-2】'!R27</f>
        <v>1146</v>
      </c>
      <c r="G31" s="147">
        <f>'[4]確保の内容の内訳表【様式1-2】'!X27</f>
        <v>1205</v>
      </c>
      <c r="H31" s="148">
        <f>'[4]確保の内容の内訳表【様式1-2】'!AD27</f>
        <v>1266</v>
      </c>
    </row>
    <row r="32" spans="1:8" ht="24" customHeight="1">
      <c r="A32" s="722"/>
      <c r="B32" s="715" t="s">
        <v>55</v>
      </c>
      <c r="C32" s="725"/>
      <c r="D32" s="146">
        <f>'[4]確保の内容の内訳表【様式1-2】'!G27</f>
        <v>1080</v>
      </c>
      <c r="E32" s="147">
        <f>'[4]確保の内容の内訳表【様式1-2】'!M27</f>
        <v>1078</v>
      </c>
      <c r="F32" s="147">
        <f>'[4]確保の内容の内訳表【様式1-2】'!S27</f>
        <v>1105</v>
      </c>
      <c r="G32" s="147">
        <f>'[4]確保の内容の内訳表【様式1-2】'!Y27</f>
        <v>1147</v>
      </c>
      <c r="H32" s="148">
        <f>'[4]確保の内容の内訳表【様式1-2】'!AE27</f>
        <v>1125</v>
      </c>
    </row>
    <row r="33" spans="1:9" ht="24" customHeight="1">
      <c r="A33" s="722"/>
      <c r="B33" s="715" t="s">
        <v>56</v>
      </c>
      <c r="C33" s="725"/>
      <c r="D33" s="146">
        <f>'[4]確保の内容の内訳表【様式1-2】'!D27</f>
        <v>3274</v>
      </c>
      <c r="E33" s="147">
        <f>'[4]確保の内容の内訳表【様式1-2】'!J27</f>
        <v>3354</v>
      </c>
      <c r="F33" s="147">
        <f>'[4]確保の内容の内訳表【様式1-2】'!P27</f>
        <v>3475</v>
      </c>
      <c r="G33" s="147">
        <f>'[4]確保の内容の内訳表【様式1-2】'!V27</f>
        <v>3602</v>
      </c>
      <c r="H33" s="148">
        <f>'[4]確保の内容の内訳表【様式1-2】'!AB27</f>
        <v>3666</v>
      </c>
    </row>
    <row r="34" spans="1:9" ht="24" customHeight="1" thickBot="1">
      <c r="A34" s="722"/>
      <c r="B34" s="717" t="s">
        <v>59</v>
      </c>
      <c r="C34" s="726"/>
      <c r="D34" s="149">
        <f>'[4]確保の内容の内訳表【様式1-2】'!C27</f>
        <v>3076</v>
      </c>
      <c r="E34" s="150">
        <f>'[4]確保の内容の内訳表【様式1-2】'!I27</f>
        <v>3016</v>
      </c>
      <c r="F34" s="150">
        <f>'[4]確保の内容の内訳表【様式1-2】'!O27</f>
        <v>2971</v>
      </c>
      <c r="G34" s="150">
        <f>'[4]確保の内容の内訳表【様式1-2】'!U27</f>
        <v>2925</v>
      </c>
      <c r="H34" s="151">
        <f>'[4]確保の内容の内訳表【様式1-2】'!AA27</f>
        <v>2905</v>
      </c>
    </row>
    <row r="35" spans="1:9" ht="24" customHeight="1" thickTop="1" thickBot="1">
      <c r="A35" s="723"/>
      <c r="B35" s="719" t="s">
        <v>51</v>
      </c>
      <c r="C35" s="727"/>
      <c r="D35" s="152">
        <f>SUM(D30:D34)</f>
        <v>8828</v>
      </c>
      <c r="E35" s="153">
        <f t="shared" ref="E35:G35" si="7">SUM(E30:E34)</f>
        <v>8903</v>
      </c>
      <c r="F35" s="153">
        <f t="shared" si="7"/>
        <v>9052</v>
      </c>
      <c r="G35" s="153">
        <f t="shared" si="7"/>
        <v>9244</v>
      </c>
      <c r="H35" s="154">
        <f>SUM(H30:H34)</f>
        <v>9337</v>
      </c>
    </row>
    <row r="36" spans="1:9" ht="24" customHeight="1">
      <c r="A36" s="710" t="s">
        <v>64</v>
      </c>
      <c r="B36" s="713" t="s">
        <v>53</v>
      </c>
      <c r="C36" s="714"/>
      <c r="D36" s="155">
        <f>D30-D16</f>
        <v>9</v>
      </c>
      <c r="E36" s="156">
        <f>E30-E16</f>
        <v>0</v>
      </c>
      <c r="F36" s="156">
        <f t="shared" ref="F36:G36" si="8">F30-F16</f>
        <v>0</v>
      </c>
      <c r="G36" s="156">
        <f t="shared" si="8"/>
        <v>0</v>
      </c>
      <c r="H36" s="157">
        <f>H30-H16</f>
        <v>0</v>
      </c>
    </row>
    <row r="37" spans="1:9" ht="24" customHeight="1">
      <c r="A37" s="710"/>
      <c r="B37" s="715" t="s">
        <v>54</v>
      </c>
      <c r="C37" s="716"/>
      <c r="D37" s="155">
        <f>D31-D17</f>
        <v>2</v>
      </c>
      <c r="E37" s="156">
        <f t="shared" ref="E37:H38" si="9">E31-E17</f>
        <v>0.75</v>
      </c>
      <c r="F37" s="156">
        <f t="shared" si="9"/>
        <v>0.53999999999996362</v>
      </c>
      <c r="G37" s="156">
        <f t="shared" si="9"/>
        <v>0.16000000000008185</v>
      </c>
      <c r="H37" s="157">
        <f t="shared" si="9"/>
        <v>0.35999999999989996</v>
      </c>
    </row>
    <row r="38" spans="1:9" ht="24" customHeight="1">
      <c r="A38" s="711"/>
      <c r="B38" s="715" t="s">
        <v>55</v>
      </c>
      <c r="C38" s="716"/>
      <c r="D38" s="155">
        <f>D32-D18</f>
        <v>28</v>
      </c>
      <c r="E38" s="156">
        <f>E32-E18</f>
        <v>12.25</v>
      </c>
      <c r="F38" s="156">
        <f t="shared" si="9"/>
        <v>4.4600000000000364</v>
      </c>
      <c r="G38" s="156">
        <f t="shared" si="9"/>
        <v>34.839999999999918</v>
      </c>
      <c r="H38" s="157">
        <f t="shared" si="9"/>
        <v>2.6400000000001</v>
      </c>
    </row>
    <row r="39" spans="1:9" ht="24" customHeight="1">
      <c r="A39" s="711"/>
      <c r="B39" s="715" t="s">
        <v>56</v>
      </c>
      <c r="C39" s="716"/>
      <c r="D39" s="146">
        <f>D33-D19</f>
        <v>234.00000000000045</v>
      </c>
      <c r="E39" s="147">
        <f t="shared" ref="E39:G39" si="10">E33-E19</f>
        <v>225.00000000000045</v>
      </c>
      <c r="F39" s="147">
        <f t="shared" si="10"/>
        <v>257</v>
      </c>
      <c r="G39" s="147">
        <f t="shared" si="10"/>
        <v>294.99999999999955</v>
      </c>
      <c r="H39" s="148">
        <f>H33-H19</f>
        <v>270.28803559940434</v>
      </c>
    </row>
    <row r="40" spans="1:9" ht="24" customHeight="1" thickBot="1">
      <c r="A40" s="711"/>
      <c r="B40" s="717" t="s">
        <v>59</v>
      </c>
      <c r="C40" s="718"/>
      <c r="D40" s="149">
        <f>D34-D22</f>
        <v>603</v>
      </c>
      <c r="E40" s="150">
        <f t="shared" ref="E40:G41" si="11">E34-E22</f>
        <v>780</v>
      </c>
      <c r="F40" s="150">
        <f t="shared" si="11"/>
        <v>972</v>
      </c>
      <c r="G40" s="150">
        <f t="shared" si="11"/>
        <v>1163</v>
      </c>
      <c r="H40" s="151">
        <f>H34-H22</f>
        <v>1380</v>
      </c>
    </row>
    <row r="41" spans="1:9" ht="24" customHeight="1" thickTop="1" thickBot="1">
      <c r="A41" s="712"/>
      <c r="B41" s="719" t="s">
        <v>51</v>
      </c>
      <c r="C41" s="720"/>
      <c r="D41" s="125">
        <f>D35-D23</f>
        <v>876</v>
      </c>
      <c r="E41" s="158">
        <f t="shared" si="11"/>
        <v>1018</v>
      </c>
      <c r="F41" s="158">
        <f>F35-F23</f>
        <v>1234</v>
      </c>
      <c r="G41" s="158">
        <f>G35-G23</f>
        <v>1493</v>
      </c>
      <c r="H41" s="159">
        <f>H35-H23</f>
        <v>1653.2880355994039</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63" t="s">
        <v>130</v>
      </c>
      <c r="F50" s="764"/>
      <c r="G50" s="764"/>
      <c r="H50" s="764"/>
      <c r="I50" s="765"/>
    </row>
    <row r="51" spans="1:9" ht="80.099999999999994" customHeight="1" thickBot="1">
      <c r="A51" s="701"/>
      <c r="B51" s="702"/>
      <c r="C51" s="703"/>
      <c r="D51" s="167" t="s">
        <v>72</v>
      </c>
      <c r="E51" s="756" t="s">
        <v>131</v>
      </c>
      <c r="F51" s="757"/>
      <c r="G51" s="757"/>
      <c r="H51" s="757"/>
      <c r="I51" s="758"/>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8"/>
  <sheetViews>
    <sheetView topLeftCell="A7"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132</v>
      </c>
      <c r="H3" s="809"/>
    </row>
    <row r="4" spans="1:9" ht="16.5" customHeight="1">
      <c r="A4" s="83"/>
      <c r="B4" s="83"/>
      <c r="C4" s="83"/>
      <c r="D4" s="83"/>
      <c r="E4" s="83"/>
      <c r="F4" s="84" t="s">
        <v>33</v>
      </c>
      <c r="G4" s="808" t="s">
        <v>133</v>
      </c>
      <c r="H4" s="809"/>
    </row>
    <row r="5" spans="1:9" ht="16.5" customHeight="1">
      <c r="A5" s="83"/>
      <c r="B5" s="83"/>
      <c r="C5" s="83"/>
      <c r="D5" s="83"/>
      <c r="E5" s="83"/>
      <c r="F5" s="84" t="s">
        <v>35</v>
      </c>
      <c r="G5" s="808" t="s">
        <v>134</v>
      </c>
      <c r="H5" s="809"/>
    </row>
    <row r="6" spans="1:9" ht="16.5" customHeight="1">
      <c r="A6" s="83"/>
      <c r="B6" s="83"/>
      <c r="C6" s="83"/>
      <c r="D6" s="83"/>
      <c r="E6" s="83"/>
      <c r="F6" s="84" t="s">
        <v>37</v>
      </c>
      <c r="G6" s="808" t="s">
        <v>135</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289</v>
      </c>
      <c r="E11" s="171">
        <v>284</v>
      </c>
      <c r="F11" s="171">
        <v>282</v>
      </c>
      <c r="G11" s="171">
        <v>278</v>
      </c>
      <c r="H11" s="172">
        <v>274</v>
      </c>
    </row>
    <row r="12" spans="1:9" ht="24" customHeight="1">
      <c r="A12" s="710"/>
      <c r="B12" s="715" t="s">
        <v>49</v>
      </c>
      <c r="C12" s="716"/>
      <c r="D12" s="170">
        <v>277</v>
      </c>
      <c r="E12" s="171">
        <v>303</v>
      </c>
      <c r="F12" s="171">
        <v>298</v>
      </c>
      <c r="G12" s="171">
        <v>296</v>
      </c>
      <c r="H12" s="172">
        <v>292</v>
      </c>
    </row>
    <row r="13" spans="1:9" ht="24" customHeight="1">
      <c r="A13" s="711"/>
      <c r="B13" s="715" t="s">
        <v>22</v>
      </c>
      <c r="C13" s="716"/>
      <c r="D13" s="173">
        <v>314</v>
      </c>
      <c r="E13" s="174">
        <v>283</v>
      </c>
      <c r="F13" s="174">
        <v>309</v>
      </c>
      <c r="G13" s="174">
        <v>305</v>
      </c>
      <c r="H13" s="175">
        <v>302</v>
      </c>
    </row>
    <row r="14" spans="1:9" ht="24" customHeight="1" thickBot="1">
      <c r="A14" s="711"/>
      <c r="B14" s="717" t="s">
        <v>50</v>
      </c>
      <c r="C14" s="718"/>
      <c r="D14" s="176">
        <v>1106</v>
      </c>
      <c r="E14" s="177">
        <v>1066</v>
      </c>
      <c r="F14" s="177">
        <v>1010</v>
      </c>
      <c r="G14" s="177">
        <v>958</v>
      </c>
      <c r="H14" s="178">
        <v>947</v>
      </c>
    </row>
    <row r="15" spans="1:9" ht="24" customHeight="1" thickTop="1" thickBot="1">
      <c r="A15" s="749"/>
      <c r="B15" s="719" t="s">
        <v>51</v>
      </c>
      <c r="C15" s="720"/>
      <c r="D15" s="125">
        <f>SUM(D11:D14)</f>
        <v>1986</v>
      </c>
      <c r="E15" s="158">
        <f>SUM(E11:E14)</f>
        <v>1936</v>
      </c>
      <c r="F15" s="158">
        <f>SUM(F11:F14)</f>
        <v>1899</v>
      </c>
      <c r="G15" s="158">
        <f>SUM(G11:G14)</f>
        <v>1837</v>
      </c>
      <c r="H15" s="159">
        <f>SUM(H11:H14)</f>
        <v>1815</v>
      </c>
    </row>
    <row r="16" spans="1:9" ht="24" customHeight="1">
      <c r="A16" s="721" t="s">
        <v>52</v>
      </c>
      <c r="B16" s="736" t="s">
        <v>53</v>
      </c>
      <c r="C16" s="798"/>
      <c r="D16" s="179">
        <v>65</v>
      </c>
      <c r="E16" s="180">
        <v>64</v>
      </c>
      <c r="F16" s="180">
        <v>63</v>
      </c>
      <c r="G16" s="180">
        <v>62</v>
      </c>
      <c r="H16" s="181">
        <v>61</v>
      </c>
    </row>
    <row r="17" spans="1:8" ht="24" customHeight="1">
      <c r="A17" s="728"/>
      <c r="B17" s="737" t="s">
        <v>54</v>
      </c>
      <c r="C17" s="800"/>
      <c r="D17" s="182">
        <v>150</v>
      </c>
      <c r="E17" s="183">
        <v>164</v>
      </c>
      <c r="F17" s="183">
        <v>161</v>
      </c>
      <c r="G17" s="183">
        <v>160</v>
      </c>
      <c r="H17" s="184">
        <v>158</v>
      </c>
    </row>
    <row r="18" spans="1:8" ht="24" customHeight="1">
      <c r="A18" s="722"/>
      <c r="B18" s="737" t="s">
        <v>55</v>
      </c>
      <c r="C18" s="800"/>
      <c r="D18" s="185">
        <v>167</v>
      </c>
      <c r="E18" s="186">
        <v>151</v>
      </c>
      <c r="F18" s="186">
        <v>165</v>
      </c>
      <c r="G18" s="186">
        <v>162</v>
      </c>
      <c r="H18" s="187">
        <v>161</v>
      </c>
    </row>
    <row r="19" spans="1:8" ht="24" customHeight="1">
      <c r="A19" s="722"/>
      <c r="B19" s="717" t="s">
        <v>56</v>
      </c>
      <c r="C19" s="800"/>
      <c r="D19" s="208">
        <f>SUM(D20:D21)</f>
        <v>679</v>
      </c>
      <c r="E19" s="209">
        <f t="shared" ref="E19:H19" si="0">SUM(E20:E21)</f>
        <v>655</v>
      </c>
      <c r="F19" s="209">
        <f t="shared" si="0"/>
        <v>620</v>
      </c>
      <c r="G19" s="209">
        <f t="shared" si="0"/>
        <v>588</v>
      </c>
      <c r="H19" s="210">
        <f t="shared" si="0"/>
        <v>582</v>
      </c>
    </row>
    <row r="20" spans="1:8" ht="26.25" customHeight="1">
      <c r="A20" s="722"/>
      <c r="B20" s="113"/>
      <c r="C20" s="114" t="s">
        <v>57</v>
      </c>
      <c r="D20" s="188">
        <v>126</v>
      </c>
      <c r="E20" s="189">
        <v>122</v>
      </c>
      <c r="F20" s="189">
        <v>115</v>
      </c>
      <c r="G20" s="189">
        <v>109</v>
      </c>
      <c r="H20" s="190">
        <v>108</v>
      </c>
    </row>
    <row r="21" spans="1:8" ht="24" customHeight="1">
      <c r="A21" s="722"/>
      <c r="B21" s="113"/>
      <c r="C21" s="118" t="s">
        <v>58</v>
      </c>
      <c r="D21" s="191">
        <v>553</v>
      </c>
      <c r="E21" s="192">
        <v>533</v>
      </c>
      <c r="F21" s="192">
        <v>505</v>
      </c>
      <c r="G21" s="192">
        <v>479</v>
      </c>
      <c r="H21" s="193">
        <v>474</v>
      </c>
    </row>
    <row r="22" spans="1:8" ht="24" customHeight="1" thickBot="1">
      <c r="A22" s="722"/>
      <c r="B22" s="738" t="s">
        <v>59</v>
      </c>
      <c r="C22" s="801"/>
      <c r="D22" s="194">
        <v>388</v>
      </c>
      <c r="E22" s="195">
        <v>374</v>
      </c>
      <c r="F22" s="195">
        <v>354</v>
      </c>
      <c r="G22" s="195">
        <v>336</v>
      </c>
      <c r="H22" s="196">
        <v>332</v>
      </c>
    </row>
    <row r="23" spans="1:8" ht="24" customHeight="1" thickTop="1" thickBot="1">
      <c r="A23" s="723"/>
      <c r="B23" s="740" t="s">
        <v>51</v>
      </c>
      <c r="C23" s="727"/>
      <c r="D23" s="125">
        <f>D16+D17+D18+D19+D22</f>
        <v>1449</v>
      </c>
      <c r="E23" s="126">
        <f t="shared" ref="E23:G23" si="1">E16+E17+E18+E19+E22</f>
        <v>1408</v>
      </c>
      <c r="F23" s="126">
        <f t="shared" si="1"/>
        <v>1363</v>
      </c>
      <c r="G23" s="126">
        <f t="shared" si="1"/>
        <v>1308</v>
      </c>
      <c r="H23" s="127">
        <f>H16+H17+H18+H19+H22</f>
        <v>1294</v>
      </c>
    </row>
    <row r="24" spans="1:8" ht="24" hidden="1" customHeight="1">
      <c r="A24" s="728" t="s">
        <v>60</v>
      </c>
      <c r="B24" s="713" t="s">
        <v>53</v>
      </c>
      <c r="C24" s="798"/>
      <c r="D24" s="128">
        <f>D16/D11</f>
        <v>0.22491349480968859</v>
      </c>
      <c r="E24" s="129">
        <f t="shared" ref="E24:H24" si="2">E16/E11</f>
        <v>0.22535211267605634</v>
      </c>
      <c r="F24" s="129">
        <f t="shared" si="2"/>
        <v>0.22340425531914893</v>
      </c>
      <c r="G24" s="129">
        <f t="shared" si="2"/>
        <v>0.22302158273381295</v>
      </c>
      <c r="H24" s="130">
        <f t="shared" si="2"/>
        <v>0.22262773722627738</v>
      </c>
    </row>
    <row r="25" spans="1:8" ht="24" hidden="1" customHeight="1">
      <c r="A25" s="722"/>
      <c r="B25" s="715" t="s">
        <v>61</v>
      </c>
      <c r="C25" s="799"/>
      <c r="D25" s="131">
        <f>D18/D13</f>
        <v>0.53184713375796178</v>
      </c>
      <c r="E25" s="132">
        <f t="shared" ref="E25:H26" si="3">E18/E13</f>
        <v>0.53356890459363959</v>
      </c>
      <c r="F25" s="132">
        <f t="shared" si="3"/>
        <v>0.53398058252427183</v>
      </c>
      <c r="G25" s="132">
        <f t="shared" si="3"/>
        <v>0.5311475409836065</v>
      </c>
      <c r="H25" s="133">
        <f t="shared" si="3"/>
        <v>0.5331125827814569</v>
      </c>
    </row>
    <row r="26" spans="1:8" ht="24" hidden="1" customHeight="1">
      <c r="A26" s="722"/>
      <c r="B26" s="715" t="s">
        <v>56</v>
      </c>
      <c r="C26" s="799"/>
      <c r="D26" s="131">
        <f>D19/D14</f>
        <v>0.61392405063291144</v>
      </c>
      <c r="E26" s="132">
        <f t="shared" si="3"/>
        <v>0.61444652908067543</v>
      </c>
      <c r="F26" s="132">
        <f t="shared" si="3"/>
        <v>0.61386138613861385</v>
      </c>
      <c r="G26" s="132">
        <f t="shared" si="3"/>
        <v>0.61377870563674319</v>
      </c>
      <c r="H26" s="133">
        <f t="shared" si="3"/>
        <v>0.61457233368532205</v>
      </c>
    </row>
    <row r="27" spans="1:8" ht="24" hidden="1" customHeight="1">
      <c r="A27" s="722"/>
      <c r="B27" s="715" t="s">
        <v>59</v>
      </c>
      <c r="C27" s="799"/>
      <c r="D27" s="131">
        <f>D22/D14</f>
        <v>0.35081374321880648</v>
      </c>
      <c r="E27" s="132">
        <f t="shared" ref="E27:G27" si="4">E22/E14</f>
        <v>0.35084427767354598</v>
      </c>
      <c r="F27" s="132">
        <f t="shared" si="4"/>
        <v>0.35049504950495047</v>
      </c>
      <c r="G27" s="132">
        <f t="shared" si="4"/>
        <v>0.35073068893528186</v>
      </c>
      <c r="H27" s="133">
        <f>H22/H14</f>
        <v>0.35058078141499471</v>
      </c>
    </row>
    <row r="28" spans="1:8" ht="24" hidden="1" customHeight="1" thickBot="1">
      <c r="A28" s="722"/>
      <c r="B28" s="717" t="s">
        <v>62</v>
      </c>
      <c r="C28" s="800"/>
      <c r="D28" s="211">
        <f>(D19+D22)/D14</f>
        <v>0.96473779385171787</v>
      </c>
      <c r="E28" s="212">
        <f t="shared" ref="E28:G28" si="5">(E19+E22)/E14</f>
        <v>0.96529080675422141</v>
      </c>
      <c r="F28" s="212">
        <f t="shared" si="5"/>
        <v>0.96435643564356432</v>
      </c>
      <c r="G28" s="212">
        <f t="shared" si="5"/>
        <v>0.964509394572025</v>
      </c>
      <c r="H28" s="213">
        <f>(H19+H22)/H14</f>
        <v>0.96515311510031676</v>
      </c>
    </row>
    <row r="29" spans="1:8" ht="24" hidden="1" customHeight="1" thickTop="1" thickBot="1">
      <c r="A29" s="729"/>
      <c r="B29" s="719" t="s">
        <v>51</v>
      </c>
      <c r="C29" s="727"/>
      <c r="D29" s="214">
        <f>D23/D15</f>
        <v>0.72960725075528698</v>
      </c>
      <c r="E29" s="215">
        <f>E23/E15</f>
        <v>0.72727272727272729</v>
      </c>
      <c r="F29" s="215">
        <f t="shared" ref="F29:G29" si="6">F23/F15</f>
        <v>0.71774618220115849</v>
      </c>
      <c r="G29" s="215">
        <f t="shared" si="6"/>
        <v>0.71203048448557427</v>
      </c>
      <c r="H29" s="216">
        <f>H23/H15</f>
        <v>0.71294765840220387</v>
      </c>
    </row>
    <row r="30" spans="1:8" ht="24" customHeight="1">
      <c r="A30" s="721" t="s">
        <v>63</v>
      </c>
      <c r="B30" s="713" t="s">
        <v>53</v>
      </c>
      <c r="C30" s="798"/>
      <c r="D30" s="217">
        <f>'[5]確保の内容の内訳表【様式1-2】'!E27</f>
        <v>76</v>
      </c>
      <c r="E30" s="218">
        <f>'[5]確保の内容の内訳表【様式1-2】'!K27</f>
        <v>76</v>
      </c>
      <c r="F30" s="218">
        <f>'[5]確保の内容の内訳表【様式1-2】'!Q27</f>
        <v>76</v>
      </c>
      <c r="G30" s="218">
        <f>'[5]確保の内容の内訳表【様式1-2】'!W27</f>
        <v>76</v>
      </c>
      <c r="H30" s="219">
        <f>'[5]確保の内容の内訳表【様式1-2】'!AC27</f>
        <v>76</v>
      </c>
    </row>
    <row r="31" spans="1:8" ht="24" customHeight="1">
      <c r="A31" s="722"/>
      <c r="B31" s="715" t="s">
        <v>54</v>
      </c>
      <c r="C31" s="799"/>
      <c r="D31" s="220">
        <f>'[5]確保の内容の内訳表【様式1-2】'!F27</f>
        <v>158</v>
      </c>
      <c r="E31" s="221">
        <f>'[5]確保の内容の内訳表【様式1-2】'!L27</f>
        <v>158</v>
      </c>
      <c r="F31" s="221">
        <f>'[5]確保の内容の内訳表【様式1-2】'!R27</f>
        <v>158</v>
      </c>
      <c r="G31" s="221">
        <f>'[5]確保の内容の内訳表【様式1-2】'!X27</f>
        <v>158</v>
      </c>
      <c r="H31" s="222">
        <f>'[5]確保の内容の内訳表【様式1-2】'!AD27</f>
        <v>158</v>
      </c>
    </row>
    <row r="32" spans="1:8" ht="24" customHeight="1">
      <c r="A32" s="722"/>
      <c r="B32" s="715" t="s">
        <v>55</v>
      </c>
      <c r="C32" s="799"/>
      <c r="D32" s="220">
        <f>'[5]確保の内容の内訳表【様式1-2】'!G27</f>
        <v>189</v>
      </c>
      <c r="E32" s="221">
        <f>'[5]確保の内容の内訳表【様式1-2】'!M27</f>
        <v>189</v>
      </c>
      <c r="F32" s="221">
        <f>'[5]確保の内容の内訳表【様式1-2】'!S27</f>
        <v>189</v>
      </c>
      <c r="G32" s="221">
        <f>'[5]確保の内容の内訳表【様式1-2】'!Y27</f>
        <v>189</v>
      </c>
      <c r="H32" s="222">
        <f>'[5]確保の内容の内訳表【様式1-2】'!AE27</f>
        <v>189</v>
      </c>
    </row>
    <row r="33" spans="1:9" ht="24" customHeight="1">
      <c r="A33" s="722"/>
      <c r="B33" s="715" t="s">
        <v>56</v>
      </c>
      <c r="C33" s="799"/>
      <c r="D33" s="220">
        <f>'[5]確保の内容の内訳表【様式1-2】'!D27</f>
        <v>703</v>
      </c>
      <c r="E33" s="221">
        <f>'[5]確保の内容の内訳表【様式1-2】'!J27</f>
        <v>703</v>
      </c>
      <c r="F33" s="221">
        <f>'[5]確保の内容の内訳表【様式1-2】'!P27</f>
        <v>703</v>
      </c>
      <c r="G33" s="147">
        <f>'[5]確保の内容の内訳表【様式1-2】'!V27</f>
        <v>703</v>
      </c>
      <c r="H33" s="148">
        <f>'[5]確保の内容の内訳表【様式1-2】'!AB27</f>
        <v>703</v>
      </c>
    </row>
    <row r="34" spans="1:9" ht="24" customHeight="1" thickBot="1">
      <c r="A34" s="722"/>
      <c r="B34" s="717" t="s">
        <v>59</v>
      </c>
      <c r="C34" s="800"/>
      <c r="D34" s="208">
        <f>'[5]確保の内容の内訳表【様式1-2】'!C27</f>
        <v>395</v>
      </c>
      <c r="E34" s="209">
        <f>'[5]確保の内容の内訳表【様式1-2】'!I27</f>
        <v>395</v>
      </c>
      <c r="F34" s="209">
        <f>'[5]確保の内容の内訳表【様式1-2】'!O27</f>
        <v>395</v>
      </c>
      <c r="G34" s="150">
        <f>'[5]確保の内容の内訳表【様式1-2】'!U27</f>
        <v>395</v>
      </c>
      <c r="H34" s="151">
        <f>'[5]確保の内容の内訳表【様式1-2】'!AA27</f>
        <v>395</v>
      </c>
    </row>
    <row r="35" spans="1:9" ht="24" customHeight="1" thickTop="1" thickBot="1">
      <c r="A35" s="723"/>
      <c r="B35" s="719" t="s">
        <v>51</v>
      </c>
      <c r="C35" s="727"/>
      <c r="D35" s="125">
        <f>SUM(D30:D34)</f>
        <v>1521</v>
      </c>
      <c r="E35" s="158">
        <f t="shared" ref="E35:G35" si="7">SUM(E30:E34)</f>
        <v>1521</v>
      </c>
      <c r="F35" s="158">
        <f t="shared" si="7"/>
        <v>1521</v>
      </c>
      <c r="G35" s="158">
        <f t="shared" si="7"/>
        <v>1521</v>
      </c>
      <c r="H35" s="159">
        <f>SUM(H30:H34)</f>
        <v>1521</v>
      </c>
    </row>
    <row r="36" spans="1:9" ht="24" customHeight="1">
      <c r="A36" s="710" t="s">
        <v>64</v>
      </c>
      <c r="B36" s="713" t="s">
        <v>53</v>
      </c>
      <c r="C36" s="714"/>
      <c r="D36" s="223">
        <f>D30-D16</f>
        <v>11</v>
      </c>
      <c r="E36" s="224">
        <f>E30-E16</f>
        <v>12</v>
      </c>
      <c r="F36" s="224">
        <f t="shared" ref="F36:G36" si="8">F30-F16</f>
        <v>13</v>
      </c>
      <c r="G36" s="224">
        <f t="shared" si="8"/>
        <v>14</v>
      </c>
      <c r="H36" s="225">
        <f>H30-H16</f>
        <v>15</v>
      </c>
    </row>
    <row r="37" spans="1:9" ht="24" customHeight="1">
      <c r="A37" s="710"/>
      <c r="B37" s="715" t="s">
        <v>54</v>
      </c>
      <c r="C37" s="716"/>
      <c r="D37" s="223">
        <f>D31-D17</f>
        <v>8</v>
      </c>
      <c r="E37" s="224">
        <f t="shared" ref="E37:H38" si="9">E31-E17</f>
        <v>-6</v>
      </c>
      <c r="F37" s="224">
        <f t="shared" si="9"/>
        <v>-3</v>
      </c>
      <c r="G37" s="224">
        <f t="shared" si="9"/>
        <v>-2</v>
      </c>
      <c r="H37" s="225">
        <f>H31-H17</f>
        <v>0</v>
      </c>
    </row>
    <row r="38" spans="1:9" ht="24" customHeight="1">
      <c r="A38" s="711"/>
      <c r="B38" s="715" t="s">
        <v>55</v>
      </c>
      <c r="C38" s="716"/>
      <c r="D38" s="223">
        <f>D32-D18</f>
        <v>22</v>
      </c>
      <c r="E38" s="224">
        <f>E32-E18</f>
        <v>38</v>
      </c>
      <c r="F38" s="224">
        <f t="shared" si="9"/>
        <v>24</v>
      </c>
      <c r="G38" s="224">
        <f t="shared" si="9"/>
        <v>27</v>
      </c>
      <c r="H38" s="225">
        <f t="shared" si="9"/>
        <v>28</v>
      </c>
    </row>
    <row r="39" spans="1:9" ht="24" customHeight="1">
      <c r="A39" s="711"/>
      <c r="B39" s="715" t="s">
        <v>56</v>
      </c>
      <c r="C39" s="716"/>
      <c r="D39" s="220">
        <f>D33-D19</f>
        <v>24</v>
      </c>
      <c r="E39" s="221">
        <f t="shared" ref="E39:G39" si="10">E33-E19</f>
        <v>48</v>
      </c>
      <c r="F39" s="221">
        <f t="shared" si="10"/>
        <v>83</v>
      </c>
      <c r="G39" s="221">
        <f t="shared" si="10"/>
        <v>115</v>
      </c>
      <c r="H39" s="222">
        <f>H33-H19</f>
        <v>121</v>
      </c>
    </row>
    <row r="40" spans="1:9" ht="24" customHeight="1" thickBot="1">
      <c r="A40" s="711"/>
      <c r="B40" s="717" t="s">
        <v>59</v>
      </c>
      <c r="C40" s="718"/>
      <c r="D40" s="208">
        <f>D34-D22</f>
        <v>7</v>
      </c>
      <c r="E40" s="209">
        <f t="shared" ref="E40:G41" si="11">E34-E22</f>
        <v>21</v>
      </c>
      <c r="F40" s="209">
        <f t="shared" si="11"/>
        <v>41</v>
      </c>
      <c r="G40" s="209">
        <f t="shared" si="11"/>
        <v>59</v>
      </c>
      <c r="H40" s="210">
        <f>H34-H22</f>
        <v>63</v>
      </c>
    </row>
    <row r="41" spans="1:9" ht="24" customHeight="1" thickTop="1" thickBot="1">
      <c r="A41" s="712"/>
      <c r="B41" s="719" t="s">
        <v>51</v>
      </c>
      <c r="C41" s="720"/>
      <c r="D41" s="125">
        <f>D35-D23</f>
        <v>72</v>
      </c>
      <c r="E41" s="158">
        <f t="shared" si="11"/>
        <v>113</v>
      </c>
      <c r="F41" s="158">
        <f>F35-F23</f>
        <v>158</v>
      </c>
      <c r="G41" s="158">
        <f>G35-G23</f>
        <v>213</v>
      </c>
      <c r="H41" s="159">
        <f>H35-H23</f>
        <v>227</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780" t="s">
        <v>136</v>
      </c>
      <c r="B50" s="781"/>
      <c r="C50" s="782"/>
      <c r="D50" s="168" t="s">
        <v>70</v>
      </c>
      <c r="E50" s="704" t="s">
        <v>137</v>
      </c>
      <c r="F50" s="705"/>
      <c r="G50" s="705"/>
      <c r="H50" s="705"/>
      <c r="I50" s="706"/>
    </row>
    <row r="51" spans="1:9" ht="80.099999999999994" customHeight="1" thickBot="1">
      <c r="A51" s="783"/>
      <c r="B51" s="784"/>
      <c r="C51" s="785"/>
      <c r="D51" s="167" t="s">
        <v>72</v>
      </c>
      <c r="E51" s="776" t="s">
        <v>138</v>
      </c>
      <c r="F51" s="777"/>
      <c r="G51" s="777"/>
      <c r="H51" s="777"/>
      <c r="I51" s="778"/>
    </row>
    <row r="52" spans="1:9" ht="48" customHeight="1">
      <c r="A52" s="780" t="s">
        <v>90</v>
      </c>
      <c r="B52" s="781"/>
      <c r="C52" s="782"/>
      <c r="D52" s="168" t="s">
        <v>70</v>
      </c>
      <c r="E52" s="704" t="s">
        <v>139</v>
      </c>
      <c r="F52" s="705"/>
      <c r="G52" s="705"/>
      <c r="H52" s="705"/>
      <c r="I52" s="706"/>
    </row>
    <row r="53" spans="1:9" ht="80.099999999999994" customHeight="1" thickBot="1">
      <c r="A53" s="783"/>
      <c r="B53" s="784"/>
      <c r="C53" s="785"/>
      <c r="D53" s="167" t="s">
        <v>72</v>
      </c>
      <c r="E53" s="776" t="s">
        <v>140</v>
      </c>
      <c r="F53" s="777"/>
      <c r="G53" s="777"/>
      <c r="H53" s="777"/>
      <c r="I53" s="778"/>
    </row>
    <row r="54" spans="1:9" ht="99.9" customHeight="1" thickBot="1">
      <c r="A54" s="786" t="s">
        <v>75</v>
      </c>
      <c r="B54" s="787"/>
      <c r="C54" s="788"/>
      <c r="D54" s="789"/>
      <c r="E54" s="790"/>
      <c r="F54" s="790"/>
      <c r="G54" s="790"/>
      <c r="H54" s="790"/>
      <c r="I54" s="791"/>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sheetData>
  <mergeCells count="53">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4"/>
    <mergeCell ref="D54:I54"/>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30"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141</v>
      </c>
      <c r="H3" s="809"/>
    </row>
    <row r="4" spans="1:9" ht="16.5" customHeight="1">
      <c r="A4" s="83"/>
      <c r="B4" s="83"/>
      <c r="C4" s="83"/>
      <c r="D4" s="83"/>
      <c r="E4" s="83"/>
      <c r="F4" s="84" t="s">
        <v>33</v>
      </c>
      <c r="G4" s="808" t="s">
        <v>142</v>
      </c>
      <c r="H4" s="809"/>
    </row>
    <row r="5" spans="1:9" ht="16.5" customHeight="1">
      <c r="A5" s="83"/>
      <c r="B5" s="83"/>
      <c r="C5" s="83"/>
      <c r="D5" s="83"/>
      <c r="E5" s="83"/>
      <c r="F5" s="84" t="s">
        <v>35</v>
      </c>
      <c r="G5" s="808" t="s">
        <v>143</v>
      </c>
      <c r="H5" s="809"/>
    </row>
    <row r="6" spans="1:9" ht="16.5" customHeight="1">
      <c r="A6" s="83"/>
      <c r="B6" s="83"/>
      <c r="C6" s="83"/>
      <c r="D6" s="83"/>
      <c r="E6" s="83"/>
      <c r="F6" s="84" t="s">
        <v>37</v>
      </c>
      <c r="G6" s="808" t="s">
        <v>144</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130</v>
      </c>
      <c r="E11" s="171">
        <v>126</v>
      </c>
      <c r="F11" s="171">
        <v>121</v>
      </c>
      <c r="G11" s="171">
        <v>117</v>
      </c>
      <c r="H11" s="172">
        <v>113</v>
      </c>
    </row>
    <row r="12" spans="1:9" ht="24" customHeight="1">
      <c r="A12" s="710"/>
      <c r="B12" s="715" t="s">
        <v>49</v>
      </c>
      <c r="C12" s="716"/>
      <c r="D12" s="170">
        <v>134</v>
      </c>
      <c r="E12" s="171">
        <v>135</v>
      </c>
      <c r="F12" s="171">
        <v>131</v>
      </c>
      <c r="G12" s="171">
        <v>126</v>
      </c>
      <c r="H12" s="172">
        <v>122</v>
      </c>
    </row>
    <row r="13" spans="1:9" ht="24" customHeight="1">
      <c r="A13" s="711"/>
      <c r="B13" s="715" t="s">
        <v>22</v>
      </c>
      <c r="C13" s="716"/>
      <c r="D13" s="173">
        <v>155</v>
      </c>
      <c r="E13" s="174">
        <v>139</v>
      </c>
      <c r="F13" s="174">
        <v>139</v>
      </c>
      <c r="G13" s="174">
        <v>135</v>
      </c>
      <c r="H13" s="175">
        <v>130</v>
      </c>
    </row>
    <row r="14" spans="1:9" ht="24" customHeight="1" thickBot="1">
      <c r="A14" s="711"/>
      <c r="B14" s="717" t="s">
        <v>50</v>
      </c>
      <c r="C14" s="718"/>
      <c r="D14" s="176">
        <v>495</v>
      </c>
      <c r="E14" s="177">
        <v>478</v>
      </c>
      <c r="F14" s="177">
        <v>457</v>
      </c>
      <c r="G14" s="177">
        <v>446</v>
      </c>
      <c r="H14" s="178">
        <v>425</v>
      </c>
    </row>
    <row r="15" spans="1:9" ht="24" customHeight="1" thickTop="1" thickBot="1">
      <c r="A15" s="749"/>
      <c r="B15" s="719" t="s">
        <v>51</v>
      </c>
      <c r="C15" s="720"/>
      <c r="D15" s="125">
        <f>SUM(D11:D14)</f>
        <v>914</v>
      </c>
      <c r="E15" s="158">
        <f>SUM(E11:E14)</f>
        <v>878</v>
      </c>
      <c r="F15" s="158">
        <f>SUM(F11:F14)</f>
        <v>848</v>
      </c>
      <c r="G15" s="158">
        <f>SUM(G11:G14)</f>
        <v>824</v>
      </c>
      <c r="H15" s="159">
        <f>SUM(H11:H14)</f>
        <v>790</v>
      </c>
    </row>
    <row r="16" spans="1:9" ht="24" customHeight="1">
      <c r="A16" s="721" t="s">
        <v>52</v>
      </c>
      <c r="B16" s="736" t="s">
        <v>53</v>
      </c>
      <c r="C16" s="798"/>
      <c r="D16" s="179">
        <v>24</v>
      </c>
      <c r="E16" s="180">
        <v>23</v>
      </c>
      <c r="F16" s="180">
        <v>22</v>
      </c>
      <c r="G16" s="180">
        <v>21</v>
      </c>
      <c r="H16" s="181">
        <v>20</v>
      </c>
    </row>
    <row r="17" spans="1:8" ht="24" customHeight="1">
      <c r="A17" s="728"/>
      <c r="B17" s="737" t="s">
        <v>54</v>
      </c>
      <c r="C17" s="800"/>
      <c r="D17" s="182">
        <v>44</v>
      </c>
      <c r="E17" s="183">
        <v>45</v>
      </c>
      <c r="F17" s="183">
        <v>43</v>
      </c>
      <c r="G17" s="183">
        <v>42</v>
      </c>
      <c r="H17" s="184">
        <v>41</v>
      </c>
    </row>
    <row r="18" spans="1:8" ht="24" customHeight="1">
      <c r="A18" s="722"/>
      <c r="B18" s="737" t="s">
        <v>55</v>
      </c>
      <c r="C18" s="800"/>
      <c r="D18" s="185">
        <v>56</v>
      </c>
      <c r="E18" s="186">
        <v>50</v>
      </c>
      <c r="F18" s="186">
        <v>50</v>
      </c>
      <c r="G18" s="186">
        <v>49</v>
      </c>
      <c r="H18" s="187">
        <v>47</v>
      </c>
    </row>
    <row r="19" spans="1:8" ht="24" customHeight="1">
      <c r="A19" s="722"/>
      <c r="B19" s="717" t="s">
        <v>56</v>
      </c>
      <c r="C19" s="800"/>
      <c r="D19" s="208">
        <f>D20+D21</f>
        <v>280</v>
      </c>
      <c r="E19" s="209">
        <f>E20+E21</f>
        <v>270</v>
      </c>
      <c r="F19" s="209">
        <f t="shared" ref="F19:H19" si="0">F20+F21</f>
        <v>258</v>
      </c>
      <c r="G19" s="209">
        <f t="shared" si="0"/>
        <v>252</v>
      </c>
      <c r="H19" s="210">
        <f t="shared" si="0"/>
        <v>240</v>
      </c>
    </row>
    <row r="20" spans="1:8" ht="26.25" customHeight="1">
      <c r="A20" s="722"/>
      <c r="B20" s="113"/>
      <c r="C20" s="114" t="s">
        <v>57</v>
      </c>
      <c r="D20" s="188">
        <v>71</v>
      </c>
      <c r="E20" s="189">
        <v>68</v>
      </c>
      <c r="F20" s="189">
        <v>65</v>
      </c>
      <c r="G20" s="189">
        <v>64</v>
      </c>
      <c r="H20" s="190">
        <v>61</v>
      </c>
    </row>
    <row r="21" spans="1:8" ht="24" customHeight="1">
      <c r="A21" s="722"/>
      <c r="B21" s="113"/>
      <c r="C21" s="118" t="s">
        <v>58</v>
      </c>
      <c r="D21" s="191">
        <v>209</v>
      </c>
      <c r="E21" s="192">
        <v>202</v>
      </c>
      <c r="F21" s="192">
        <v>193</v>
      </c>
      <c r="G21" s="192">
        <v>188</v>
      </c>
      <c r="H21" s="193">
        <v>179</v>
      </c>
    </row>
    <row r="22" spans="1:8" ht="24" customHeight="1" thickBot="1">
      <c r="A22" s="722"/>
      <c r="B22" s="738" t="s">
        <v>59</v>
      </c>
      <c r="C22" s="801"/>
      <c r="D22" s="194">
        <v>205</v>
      </c>
      <c r="E22" s="195">
        <v>198</v>
      </c>
      <c r="F22" s="195">
        <v>190</v>
      </c>
      <c r="G22" s="195">
        <v>185</v>
      </c>
      <c r="H22" s="196">
        <v>176</v>
      </c>
    </row>
    <row r="23" spans="1:8" ht="24" customHeight="1" thickTop="1" thickBot="1">
      <c r="A23" s="723"/>
      <c r="B23" s="740" t="s">
        <v>51</v>
      </c>
      <c r="C23" s="727"/>
      <c r="D23" s="125">
        <f>D16+D17+D18+D19+D22</f>
        <v>609</v>
      </c>
      <c r="E23" s="126">
        <f t="shared" ref="E23:H23" si="1">E16+E17+E18+E19+E22</f>
        <v>586</v>
      </c>
      <c r="F23" s="126">
        <f t="shared" si="1"/>
        <v>563</v>
      </c>
      <c r="G23" s="126">
        <f t="shared" si="1"/>
        <v>549</v>
      </c>
      <c r="H23" s="127">
        <f t="shared" si="1"/>
        <v>524</v>
      </c>
    </row>
    <row r="24" spans="1:8" ht="24" hidden="1" customHeight="1">
      <c r="A24" s="728" t="s">
        <v>60</v>
      </c>
      <c r="B24" s="713" t="s">
        <v>53</v>
      </c>
      <c r="C24" s="798"/>
      <c r="D24" s="128">
        <f>D16/D11</f>
        <v>0.18461538461538463</v>
      </c>
      <c r="E24" s="129">
        <f t="shared" ref="E24:H24" si="2">E16/E11</f>
        <v>0.18253968253968253</v>
      </c>
      <c r="F24" s="129">
        <f t="shared" si="2"/>
        <v>0.18181818181818182</v>
      </c>
      <c r="G24" s="129">
        <f t="shared" si="2"/>
        <v>0.17948717948717949</v>
      </c>
      <c r="H24" s="130">
        <f t="shared" si="2"/>
        <v>0.17699115044247787</v>
      </c>
    </row>
    <row r="25" spans="1:8" ht="24" hidden="1" customHeight="1">
      <c r="A25" s="722"/>
      <c r="B25" s="715" t="s">
        <v>61</v>
      </c>
      <c r="C25" s="799"/>
      <c r="D25" s="131">
        <f>D18/D13</f>
        <v>0.36129032258064514</v>
      </c>
      <c r="E25" s="132">
        <f t="shared" ref="E25:H26" si="3">E18/E13</f>
        <v>0.35971223021582732</v>
      </c>
      <c r="F25" s="132">
        <f t="shared" si="3"/>
        <v>0.35971223021582732</v>
      </c>
      <c r="G25" s="132">
        <f t="shared" si="3"/>
        <v>0.36296296296296299</v>
      </c>
      <c r="H25" s="133">
        <f t="shared" si="3"/>
        <v>0.36153846153846153</v>
      </c>
    </row>
    <row r="26" spans="1:8" ht="24" hidden="1" customHeight="1">
      <c r="A26" s="722"/>
      <c r="B26" s="715" t="s">
        <v>56</v>
      </c>
      <c r="C26" s="799"/>
      <c r="D26" s="131">
        <f>D19/D14</f>
        <v>0.56565656565656564</v>
      </c>
      <c r="E26" s="132">
        <f t="shared" si="3"/>
        <v>0.56485355648535562</v>
      </c>
      <c r="F26" s="132">
        <f t="shared" si="3"/>
        <v>0.56455142231947486</v>
      </c>
      <c r="G26" s="132">
        <f t="shared" si="3"/>
        <v>0.56502242152466364</v>
      </c>
      <c r="H26" s="133">
        <f t="shared" si="3"/>
        <v>0.56470588235294117</v>
      </c>
    </row>
    <row r="27" spans="1:8" ht="24" hidden="1" customHeight="1">
      <c r="A27" s="722"/>
      <c r="B27" s="715" t="s">
        <v>59</v>
      </c>
      <c r="C27" s="799"/>
      <c r="D27" s="131">
        <f>D22/D14</f>
        <v>0.41414141414141414</v>
      </c>
      <c r="E27" s="132">
        <f t="shared" ref="E27:G27" si="4">E22/E14</f>
        <v>0.41422594142259417</v>
      </c>
      <c r="F27" s="132">
        <f t="shared" si="4"/>
        <v>0.41575492341356673</v>
      </c>
      <c r="G27" s="132">
        <f t="shared" si="4"/>
        <v>0.41479820627802688</v>
      </c>
      <c r="H27" s="133">
        <f>H22/H14</f>
        <v>0.41411764705882353</v>
      </c>
    </row>
    <row r="28" spans="1:8" ht="24" hidden="1" customHeight="1" thickBot="1">
      <c r="A28" s="722"/>
      <c r="B28" s="717" t="s">
        <v>62</v>
      </c>
      <c r="C28" s="800"/>
      <c r="D28" s="211">
        <f>(D19+D22)/D14</f>
        <v>0.97979797979797978</v>
      </c>
      <c r="E28" s="212">
        <f t="shared" ref="E28:G28" si="5">(E19+E22)/E14</f>
        <v>0.97907949790794979</v>
      </c>
      <c r="F28" s="212">
        <f t="shared" si="5"/>
        <v>0.98030634573304154</v>
      </c>
      <c r="G28" s="212">
        <f t="shared" si="5"/>
        <v>0.97982062780269064</v>
      </c>
      <c r="H28" s="213">
        <f>(H19+H22)/H14</f>
        <v>0.97882352941176476</v>
      </c>
    </row>
    <row r="29" spans="1:8" ht="24" hidden="1" customHeight="1" thickTop="1" thickBot="1">
      <c r="A29" s="729"/>
      <c r="B29" s="719" t="s">
        <v>51</v>
      </c>
      <c r="C29" s="727"/>
      <c r="D29" s="214">
        <f>D23/D15</f>
        <v>0.66630196936542674</v>
      </c>
      <c r="E29" s="215">
        <f>E23/E15</f>
        <v>0.66742596810933941</v>
      </c>
      <c r="F29" s="215">
        <f t="shared" ref="F29:G29" si="6">F23/F15</f>
        <v>0.66391509433962259</v>
      </c>
      <c r="G29" s="215">
        <f t="shared" si="6"/>
        <v>0.66626213592233008</v>
      </c>
      <c r="H29" s="216">
        <f>H23/H15</f>
        <v>0.66329113924050631</v>
      </c>
    </row>
    <row r="30" spans="1:8" ht="24" customHeight="1">
      <c r="A30" s="721" t="s">
        <v>63</v>
      </c>
      <c r="B30" s="713" t="s">
        <v>53</v>
      </c>
      <c r="C30" s="798"/>
      <c r="D30" s="217">
        <f>'[6]確保の内容の内訳表【様式1-2】'!E27</f>
        <v>23</v>
      </c>
      <c r="E30" s="218">
        <f>'[6]確保の内容の内訳表【様式1-2】'!K27</f>
        <v>23</v>
      </c>
      <c r="F30" s="218">
        <f>'[6]確保の内容の内訳表【様式1-2】'!Q27</f>
        <v>23</v>
      </c>
      <c r="G30" s="218">
        <f>'[6]確保の内容の内訳表【様式1-2】'!W27</f>
        <v>20</v>
      </c>
      <c r="H30" s="219">
        <f>'[6]確保の内容の内訳表【様式1-2】'!AC27</f>
        <v>20</v>
      </c>
    </row>
    <row r="31" spans="1:8" ht="24" customHeight="1">
      <c r="A31" s="722"/>
      <c r="B31" s="715" t="s">
        <v>54</v>
      </c>
      <c r="C31" s="799"/>
      <c r="D31" s="220">
        <f>'[6]確保の内容の内訳表【様式1-2】'!F27</f>
        <v>46</v>
      </c>
      <c r="E31" s="221">
        <f>'[6]確保の内容の内訳表【様式1-2】'!L27</f>
        <v>46</v>
      </c>
      <c r="F31" s="221">
        <f>'[6]確保の内容の内訳表【様式1-2】'!R27</f>
        <v>46</v>
      </c>
      <c r="G31" s="221">
        <f>'[6]確保の内容の内訳表【様式1-2】'!X27</f>
        <v>41</v>
      </c>
      <c r="H31" s="222">
        <f>'[6]確保の内容の内訳表【様式1-2】'!AD27</f>
        <v>41</v>
      </c>
    </row>
    <row r="32" spans="1:8" ht="24" customHeight="1">
      <c r="A32" s="722"/>
      <c r="B32" s="715" t="s">
        <v>55</v>
      </c>
      <c r="C32" s="799"/>
      <c r="D32" s="220">
        <f>'[6]確保の内容の内訳表【様式1-2】'!G27</f>
        <v>54</v>
      </c>
      <c r="E32" s="221">
        <f>'[6]確保の内容の内訳表【様式1-2】'!M27</f>
        <v>54</v>
      </c>
      <c r="F32" s="221">
        <f>'[6]確保の内容の内訳表【様式1-2】'!S27</f>
        <v>54</v>
      </c>
      <c r="G32" s="221">
        <f>'[6]確保の内容の内訳表【様式1-2】'!Y27</f>
        <v>47</v>
      </c>
      <c r="H32" s="222">
        <f>'[6]確保の内容の内訳表【様式1-2】'!AE27</f>
        <v>47</v>
      </c>
    </row>
    <row r="33" spans="1:9" ht="24" customHeight="1">
      <c r="A33" s="722"/>
      <c r="B33" s="715" t="s">
        <v>56</v>
      </c>
      <c r="C33" s="799"/>
      <c r="D33" s="220">
        <f>'[6]確保の内容の内訳表【様式1-2】'!D27</f>
        <v>307</v>
      </c>
      <c r="E33" s="221">
        <f>'[6]確保の内容の内訳表【様式1-2】'!J27</f>
        <v>307</v>
      </c>
      <c r="F33" s="221">
        <f>'[6]確保の内容の内訳表【様式1-2】'!P27</f>
        <v>307</v>
      </c>
      <c r="G33" s="221">
        <f>'[6]確保の内容の内訳表【様式1-2】'!V27</f>
        <v>272</v>
      </c>
      <c r="H33" s="222">
        <f>'[6]確保の内容の内訳表【様式1-2】'!AB27</f>
        <v>272</v>
      </c>
    </row>
    <row r="34" spans="1:9" ht="24" customHeight="1" thickBot="1">
      <c r="A34" s="722"/>
      <c r="B34" s="717" t="s">
        <v>59</v>
      </c>
      <c r="C34" s="800"/>
      <c r="D34" s="208">
        <f>'[6]確保の内容の内訳表【様式1-2】'!C27</f>
        <v>260</v>
      </c>
      <c r="E34" s="209">
        <f>'[6]確保の内容の内訳表【様式1-2】'!I27</f>
        <v>260</v>
      </c>
      <c r="F34" s="209">
        <f>'[6]確保の内容の内訳表【様式1-2】'!O27</f>
        <v>260</v>
      </c>
      <c r="G34" s="209">
        <f>'[6]確保の内容の内訳表【様式1-2】'!U27</f>
        <v>260</v>
      </c>
      <c r="H34" s="210">
        <f>'[6]確保の内容の内訳表【様式1-2】'!AA27</f>
        <v>260</v>
      </c>
    </row>
    <row r="35" spans="1:9" ht="24" customHeight="1" thickTop="1" thickBot="1">
      <c r="A35" s="723"/>
      <c r="B35" s="719" t="s">
        <v>51</v>
      </c>
      <c r="C35" s="727"/>
      <c r="D35" s="125">
        <f>SUM(D30:D34)</f>
        <v>690</v>
      </c>
      <c r="E35" s="158">
        <f t="shared" ref="E35:G35" si="7">SUM(E30:E34)</f>
        <v>690</v>
      </c>
      <c r="F35" s="158">
        <f t="shared" si="7"/>
        <v>690</v>
      </c>
      <c r="G35" s="158">
        <f t="shared" si="7"/>
        <v>640</v>
      </c>
      <c r="H35" s="159">
        <f>SUM(H30:H34)</f>
        <v>640</v>
      </c>
    </row>
    <row r="36" spans="1:9" ht="24" customHeight="1">
      <c r="A36" s="710" t="s">
        <v>64</v>
      </c>
      <c r="B36" s="713" t="s">
        <v>53</v>
      </c>
      <c r="C36" s="714"/>
      <c r="D36" s="223">
        <f>D30-D16</f>
        <v>-1</v>
      </c>
      <c r="E36" s="224">
        <f>E30-E16</f>
        <v>0</v>
      </c>
      <c r="F36" s="224">
        <f t="shared" ref="F36:G36" si="8">F30-F16</f>
        <v>1</v>
      </c>
      <c r="G36" s="224">
        <f t="shared" si="8"/>
        <v>-1</v>
      </c>
      <c r="H36" s="225">
        <f>H30-H16</f>
        <v>0</v>
      </c>
    </row>
    <row r="37" spans="1:9" ht="24" customHeight="1">
      <c r="A37" s="710"/>
      <c r="B37" s="715" t="s">
        <v>54</v>
      </c>
      <c r="C37" s="716"/>
      <c r="D37" s="223">
        <f>D31-D17</f>
        <v>2</v>
      </c>
      <c r="E37" s="224">
        <f t="shared" ref="E37:H38" si="9">E31-E17</f>
        <v>1</v>
      </c>
      <c r="F37" s="224">
        <f t="shared" si="9"/>
        <v>3</v>
      </c>
      <c r="G37" s="224">
        <f t="shared" si="9"/>
        <v>-1</v>
      </c>
      <c r="H37" s="225">
        <f t="shared" si="9"/>
        <v>0</v>
      </c>
    </row>
    <row r="38" spans="1:9" ht="24" customHeight="1">
      <c r="A38" s="711"/>
      <c r="B38" s="715" t="s">
        <v>55</v>
      </c>
      <c r="C38" s="716"/>
      <c r="D38" s="223">
        <f>D32-D18</f>
        <v>-2</v>
      </c>
      <c r="E38" s="224">
        <f>E32-E18</f>
        <v>4</v>
      </c>
      <c r="F38" s="224">
        <f t="shared" si="9"/>
        <v>4</v>
      </c>
      <c r="G38" s="224">
        <f t="shared" si="9"/>
        <v>-2</v>
      </c>
      <c r="H38" s="225">
        <f t="shared" si="9"/>
        <v>0</v>
      </c>
    </row>
    <row r="39" spans="1:9" ht="24" customHeight="1">
      <c r="A39" s="711"/>
      <c r="B39" s="715" t="s">
        <v>56</v>
      </c>
      <c r="C39" s="716"/>
      <c r="D39" s="220">
        <f>D33-D19</f>
        <v>27</v>
      </c>
      <c r="E39" s="221">
        <f t="shared" ref="E39:F39" si="10">E33-E19</f>
        <v>37</v>
      </c>
      <c r="F39" s="221">
        <f t="shared" si="10"/>
        <v>49</v>
      </c>
      <c r="G39" s="221">
        <f>G33-G19</f>
        <v>20</v>
      </c>
      <c r="H39" s="222">
        <f>H33-H19</f>
        <v>32</v>
      </c>
    </row>
    <row r="40" spans="1:9" ht="24" customHeight="1" thickBot="1">
      <c r="A40" s="711"/>
      <c r="B40" s="717" t="s">
        <v>59</v>
      </c>
      <c r="C40" s="718"/>
      <c r="D40" s="208">
        <f>D34-D22</f>
        <v>55</v>
      </c>
      <c r="E40" s="209">
        <f t="shared" ref="E40:G41" si="11">E34-E22</f>
        <v>62</v>
      </c>
      <c r="F40" s="209">
        <f t="shared" si="11"/>
        <v>70</v>
      </c>
      <c r="G40" s="209">
        <f t="shared" si="11"/>
        <v>75</v>
      </c>
      <c r="H40" s="210">
        <f>H34-H22</f>
        <v>84</v>
      </c>
    </row>
    <row r="41" spans="1:9" ht="24" customHeight="1" thickTop="1" thickBot="1">
      <c r="A41" s="712"/>
      <c r="B41" s="719" t="s">
        <v>51</v>
      </c>
      <c r="C41" s="720"/>
      <c r="D41" s="125">
        <f>D35-D23</f>
        <v>81</v>
      </c>
      <c r="E41" s="158">
        <f t="shared" si="11"/>
        <v>104</v>
      </c>
      <c r="F41" s="158">
        <f>F35-F23</f>
        <v>127</v>
      </c>
      <c r="G41" s="158">
        <f>G35-G23</f>
        <v>91</v>
      </c>
      <c r="H41" s="159">
        <f>H35-H23</f>
        <v>116</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780" t="s">
        <v>145</v>
      </c>
      <c r="B50" s="781"/>
      <c r="C50" s="782"/>
      <c r="D50" s="168" t="s">
        <v>70</v>
      </c>
      <c r="E50" s="704"/>
      <c r="F50" s="705"/>
      <c r="G50" s="705"/>
      <c r="H50" s="705"/>
      <c r="I50" s="706"/>
    </row>
    <row r="51" spans="1:9" ht="80.099999999999994" customHeight="1" thickBot="1">
      <c r="A51" s="783"/>
      <c r="B51" s="784"/>
      <c r="C51" s="785"/>
      <c r="D51" s="167" t="s">
        <v>72</v>
      </c>
      <c r="E51" s="810" t="s">
        <v>146</v>
      </c>
      <c r="F51" s="811"/>
      <c r="G51" s="811"/>
      <c r="H51" s="811"/>
      <c r="I51" s="812"/>
    </row>
    <row r="52" spans="1:9" ht="99.9" customHeight="1" thickBot="1">
      <c r="A52" s="786" t="s">
        <v>75</v>
      </c>
      <c r="B52" s="787"/>
      <c r="C52" s="788"/>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I168"/>
  <sheetViews>
    <sheetView topLeftCell="A19"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147</v>
      </c>
      <c r="H3" s="755"/>
    </row>
    <row r="4" spans="1:9" ht="16.5" customHeight="1">
      <c r="A4" s="83"/>
      <c r="B4" s="83"/>
      <c r="C4" s="83"/>
      <c r="D4" s="83"/>
      <c r="E4" s="83"/>
      <c r="F4" s="84" t="s">
        <v>33</v>
      </c>
      <c r="G4" s="754" t="s">
        <v>148</v>
      </c>
      <c r="H4" s="755"/>
    </row>
    <row r="5" spans="1:9" ht="16.5" customHeight="1">
      <c r="A5" s="83"/>
      <c r="B5" s="83"/>
      <c r="C5" s="83"/>
      <c r="D5" s="83"/>
      <c r="E5" s="83"/>
      <c r="F5" s="84" t="s">
        <v>35</v>
      </c>
      <c r="G5" s="754" t="s">
        <v>149</v>
      </c>
      <c r="H5" s="755"/>
    </row>
    <row r="6" spans="1:9" ht="16.5" customHeight="1">
      <c r="A6" s="83"/>
      <c r="B6" s="83"/>
      <c r="C6" s="83"/>
      <c r="D6" s="83"/>
      <c r="E6" s="83"/>
      <c r="F6" s="84" t="s">
        <v>37</v>
      </c>
      <c r="G6" s="754" t="s">
        <v>150</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706</v>
      </c>
      <c r="E11" s="171">
        <v>702</v>
      </c>
      <c r="F11" s="171">
        <v>697</v>
      </c>
      <c r="G11" s="171">
        <v>693</v>
      </c>
      <c r="H11" s="172">
        <v>688</v>
      </c>
    </row>
    <row r="12" spans="1:9" ht="24" customHeight="1">
      <c r="A12" s="710"/>
      <c r="B12" s="715" t="s">
        <v>49</v>
      </c>
      <c r="C12" s="716"/>
      <c r="D12" s="170">
        <v>781</v>
      </c>
      <c r="E12" s="171">
        <v>776</v>
      </c>
      <c r="F12" s="171">
        <v>771</v>
      </c>
      <c r="G12" s="171">
        <v>766</v>
      </c>
      <c r="H12" s="172">
        <v>761</v>
      </c>
    </row>
    <row r="13" spans="1:9" ht="24" customHeight="1">
      <c r="A13" s="711"/>
      <c r="B13" s="715" t="s">
        <v>22</v>
      </c>
      <c r="C13" s="716"/>
      <c r="D13" s="173">
        <v>829</v>
      </c>
      <c r="E13" s="174">
        <v>824</v>
      </c>
      <c r="F13" s="174">
        <v>818</v>
      </c>
      <c r="G13" s="174">
        <v>813</v>
      </c>
      <c r="H13" s="175">
        <v>808</v>
      </c>
    </row>
    <row r="14" spans="1:9" ht="24" customHeight="1" thickBot="1">
      <c r="A14" s="711"/>
      <c r="B14" s="717" t="s">
        <v>50</v>
      </c>
      <c r="C14" s="718"/>
      <c r="D14" s="176">
        <v>2687</v>
      </c>
      <c r="E14" s="177">
        <v>2655</v>
      </c>
      <c r="F14" s="177">
        <v>2624</v>
      </c>
      <c r="G14" s="177">
        <v>2595</v>
      </c>
      <c r="H14" s="178">
        <v>2564</v>
      </c>
    </row>
    <row r="15" spans="1:9" ht="24" customHeight="1" thickTop="1" thickBot="1">
      <c r="A15" s="749"/>
      <c r="B15" s="719" t="s">
        <v>51</v>
      </c>
      <c r="C15" s="720"/>
      <c r="D15" s="125">
        <v>5003</v>
      </c>
      <c r="E15" s="158">
        <v>4957</v>
      </c>
      <c r="F15" s="158">
        <v>4910</v>
      </c>
      <c r="G15" s="158">
        <v>4867</v>
      </c>
      <c r="H15" s="159">
        <v>4821</v>
      </c>
    </row>
    <row r="16" spans="1:9" ht="24" customHeight="1">
      <c r="A16" s="721" t="s">
        <v>52</v>
      </c>
      <c r="B16" s="736" t="s">
        <v>53</v>
      </c>
      <c r="C16" s="724"/>
      <c r="D16" s="179">
        <v>106</v>
      </c>
      <c r="E16" s="180">
        <v>105</v>
      </c>
      <c r="F16" s="180">
        <v>105</v>
      </c>
      <c r="G16" s="180">
        <v>104</v>
      </c>
      <c r="H16" s="181">
        <v>103</v>
      </c>
    </row>
    <row r="17" spans="1:8" ht="24" customHeight="1">
      <c r="A17" s="728"/>
      <c r="B17" s="737" t="s">
        <v>54</v>
      </c>
      <c r="C17" s="726"/>
      <c r="D17" s="228">
        <v>430</v>
      </c>
      <c r="E17" s="229">
        <v>431</v>
      </c>
      <c r="F17" s="229">
        <v>432</v>
      </c>
      <c r="G17" s="229">
        <v>433</v>
      </c>
      <c r="H17" s="230">
        <v>434</v>
      </c>
    </row>
    <row r="18" spans="1:8" ht="24" customHeight="1">
      <c r="A18" s="722"/>
      <c r="B18" s="737" t="s">
        <v>55</v>
      </c>
      <c r="C18" s="726"/>
      <c r="D18" s="176">
        <v>456</v>
      </c>
      <c r="E18" s="177">
        <v>457</v>
      </c>
      <c r="F18" s="177">
        <v>458</v>
      </c>
      <c r="G18" s="177">
        <v>459</v>
      </c>
      <c r="H18" s="178">
        <v>461</v>
      </c>
    </row>
    <row r="19" spans="1:8" ht="24" customHeight="1">
      <c r="A19" s="722"/>
      <c r="B19" s="717" t="s">
        <v>56</v>
      </c>
      <c r="C19" s="726"/>
      <c r="D19" s="149">
        <v>1478</v>
      </c>
      <c r="E19" s="150">
        <v>1474</v>
      </c>
      <c r="F19" s="150">
        <v>1469</v>
      </c>
      <c r="G19" s="150">
        <v>1466</v>
      </c>
      <c r="H19" s="151">
        <v>1461</v>
      </c>
    </row>
    <row r="20" spans="1:8" ht="26.25" customHeight="1">
      <c r="A20" s="722"/>
      <c r="B20" s="113"/>
      <c r="C20" s="114" t="s">
        <v>57</v>
      </c>
      <c r="D20" s="231">
        <v>118</v>
      </c>
      <c r="E20" s="232">
        <v>118</v>
      </c>
      <c r="F20" s="232">
        <v>118</v>
      </c>
      <c r="G20" s="232">
        <v>117</v>
      </c>
      <c r="H20" s="233">
        <v>117</v>
      </c>
    </row>
    <row r="21" spans="1:8" ht="24" customHeight="1">
      <c r="A21" s="722"/>
      <c r="B21" s="113"/>
      <c r="C21" s="118" t="s">
        <v>58</v>
      </c>
      <c r="D21" s="191">
        <v>1360</v>
      </c>
      <c r="E21" s="192">
        <v>1356</v>
      </c>
      <c r="F21" s="192">
        <v>1351</v>
      </c>
      <c r="G21" s="192">
        <v>1349</v>
      </c>
      <c r="H21" s="193">
        <v>1344</v>
      </c>
    </row>
    <row r="22" spans="1:8" ht="24" customHeight="1" thickBot="1">
      <c r="A22" s="722"/>
      <c r="B22" s="738" t="s">
        <v>59</v>
      </c>
      <c r="C22" s="739"/>
      <c r="D22" s="194">
        <v>991</v>
      </c>
      <c r="E22" s="195">
        <v>968</v>
      </c>
      <c r="F22" s="195">
        <v>955</v>
      </c>
      <c r="G22" s="195">
        <v>942</v>
      </c>
      <c r="H22" s="196">
        <v>929</v>
      </c>
    </row>
    <row r="23" spans="1:8" ht="24" customHeight="1" thickTop="1" thickBot="1">
      <c r="A23" s="723"/>
      <c r="B23" s="740" t="s">
        <v>51</v>
      </c>
      <c r="C23" s="727"/>
      <c r="D23" s="125">
        <v>3461</v>
      </c>
      <c r="E23" s="126">
        <v>3435</v>
      </c>
      <c r="F23" s="126">
        <v>3419</v>
      </c>
      <c r="G23" s="126">
        <v>3404</v>
      </c>
      <c r="H23" s="127">
        <v>3388</v>
      </c>
    </row>
    <row r="24" spans="1:8" ht="24" hidden="1" customHeight="1">
      <c r="A24" s="728" t="s">
        <v>60</v>
      </c>
      <c r="B24" s="713" t="s">
        <v>53</v>
      </c>
      <c r="C24" s="724"/>
      <c r="D24" s="128">
        <v>0.1501416430594901</v>
      </c>
      <c r="E24" s="129">
        <v>0.14957264957264957</v>
      </c>
      <c r="F24" s="129">
        <v>0.15064562410329985</v>
      </c>
      <c r="G24" s="129">
        <v>0.15007215007215008</v>
      </c>
      <c r="H24" s="130">
        <v>0.14970930232558138</v>
      </c>
    </row>
    <row r="25" spans="1:8" ht="24" hidden="1" customHeight="1">
      <c r="A25" s="722"/>
      <c r="B25" s="715" t="s">
        <v>61</v>
      </c>
      <c r="C25" s="725"/>
      <c r="D25" s="131">
        <v>0.55006031363088059</v>
      </c>
      <c r="E25" s="132">
        <v>0.55461165048543692</v>
      </c>
      <c r="F25" s="132">
        <v>0.55990220048899753</v>
      </c>
      <c r="G25" s="132">
        <v>0.56457564575645758</v>
      </c>
      <c r="H25" s="133">
        <v>0.5705445544554455</v>
      </c>
    </row>
    <row r="26" spans="1:8" ht="24" hidden="1" customHeight="1">
      <c r="A26" s="722"/>
      <c r="B26" s="730" t="s">
        <v>56</v>
      </c>
      <c r="C26" s="731"/>
      <c r="D26" s="134">
        <v>0.55005582433941203</v>
      </c>
      <c r="E26" s="135">
        <v>0.55517890772128065</v>
      </c>
      <c r="F26" s="135">
        <v>0.55983231707317072</v>
      </c>
      <c r="G26" s="135">
        <v>0.56493256262042391</v>
      </c>
      <c r="H26" s="136">
        <v>0.56981279251170047</v>
      </c>
    </row>
    <row r="27" spans="1:8" ht="24" hidden="1" customHeight="1">
      <c r="A27" s="722"/>
      <c r="B27" s="730" t="s">
        <v>59</v>
      </c>
      <c r="C27" s="731"/>
      <c r="D27" s="134">
        <v>0.3688128023818385</v>
      </c>
      <c r="E27" s="135">
        <v>0.36459510357815444</v>
      </c>
      <c r="F27" s="135">
        <v>0.36394817073170732</v>
      </c>
      <c r="G27" s="135">
        <v>0.36300578034682079</v>
      </c>
      <c r="H27" s="136">
        <v>0.36232449297971919</v>
      </c>
    </row>
    <row r="28" spans="1:8" ht="24" hidden="1" customHeight="1" thickBot="1">
      <c r="A28" s="722"/>
      <c r="B28" s="732" t="s">
        <v>62</v>
      </c>
      <c r="C28" s="733"/>
      <c r="D28" s="137">
        <v>0.91886862672125047</v>
      </c>
      <c r="E28" s="138">
        <v>0.91977401129943503</v>
      </c>
      <c r="F28" s="138">
        <v>0.92378048780487809</v>
      </c>
      <c r="G28" s="138">
        <v>0.92793834296724476</v>
      </c>
      <c r="H28" s="139">
        <v>0.93213728549141961</v>
      </c>
    </row>
    <row r="29" spans="1:8" ht="24" hidden="1" customHeight="1" thickTop="1" thickBot="1">
      <c r="A29" s="729"/>
      <c r="B29" s="734" t="s">
        <v>51</v>
      </c>
      <c r="C29" s="735"/>
      <c r="D29" s="140">
        <v>0.69178492904257449</v>
      </c>
      <c r="E29" s="141">
        <v>0.69295945128101677</v>
      </c>
      <c r="F29" s="141">
        <v>0.69633401221995928</v>
      </c>
      <c r="G29" s="141">
        <v>0.69940415040065751</v>
      </c>
      <c r="H29" s="142">
        <v>0.70275876374196222</v>
      </c>
    </row>
    <row r="30" spans="1:8" ht="24" customHeight="1">
      <c r="A30" s="721" t="s">
        <v>63</v>
      </c>
      <c r="B30" s="713" t="s">
        <v>53</v>
      </c>
      <c r="C30" s="724"/>
      <c r="D30" s="197">
        <v>256</v>
      </c>
      <c r="E30" s="144">
        <v>262</v>
      </c>
      <c r="F30" s="144">
        <v>262</v>
      </c>
      <c r="G30" s="144">
        <v>262</v>
      </c>
      <c r="H30" s="145">
        <v>262</v>
      </c>
    </row>
    <row r="31" spans="1:8" ht="24" customHeight="1">
      <c r="A31" s="722"/>
      <c r="B31" s="715" t="s">
        <v>54</v>
      </c>
      <c r="C31" s="725"/>
      <c r="D31" s="234">
        <v>396</v>
      </c>
      <c r="E31" s="235">
        <v>403</v>
      </c>
      <c r="F31" s="235">
        <v>413</v>
      </c>
      <c r="G31" s="235">
        <v>423</v>
      </c>
      <c r="H31" s="236">
        <v>434</v>
      </c>
    </row>
    <row r="32" spans="1:8" ht="24" customHeight="1">
      <c r="A32" s="722"/>
      <c r="B32" s="715" t="s">
        <v>55</v>
      </c>
      <c r="C32" s="725"/>
      <c r="D32" s="146">
        <v>461</v>
      </c>
      <c r="E32" s="147">
        <v>468</v>
      </c>
      <c r="F32" s="147">
        <v>468</v>
      </c>
      <c r="G32" s="147">
        <v>468</v>
      </c>
      <c r="H32" s="148">
        <v>468</v>
      </c>
    </row>
    <row r="33" spans="1:9" ht="24" customHeight="1">
      <c r="A33" s="722"/>
      <c r="B33" s="715" t="s">
        <v>56</v>
      </c>
      <c r="C33" s="725"/>
      <c r="D33" s="146">
        <v>1577</v>
      </c>
      <c r="E33" s="147">
        <v>1575</v>
      </c>
      <c r="F33" s="147">
        <v>1574</v>
      </c>
      <c r="G33" s="147">
        <v>1573</v>
      </c>
      <c r="H33" s="148">
        <v>1573</v>
      </c>
    </row>
    <row r="34" spans="1:9" ht="24" customHeight="1" thickBot="1">
      <c r="A34" s="722"/>
      <c r="B34" s="717" t="s">
        <v>59</v>
      </c>
      <c r="C34" s="726"/>
      <c r="D34" s="149">
        <v>1450</v>
      </c>
      <c r="E34" s="150">
        <v>1450</v>
      </c>
      <c r="F34" s="150">
        <v>1450</v>
      </c>
      <c r="G34" s="150">
        <v>1450</v>
      </c>
      <c r="H34" s="151">
        <v>1450</v>
      </c>
    </row>
    <row r="35" spans="1:9" ht="24" customHeight="1" thickTop="1" thickBot="1">
      <c r="A35" s="723"/>
      <c r="B35" s="719" t="s">
        <v>51</v>
      </c>
      <c r="C35" s="727"/>
      <c r="D35" s="152">
        <v>4140</v>
      </c>
      <c r="E35" s="153">
        <v>4158</v>
      </c>
      <c r="F35" s="153">
        <v>4167</v>
      </c>
      <c r="G35" s="153">
        <v>4176</v>
      </c>
      <c r="H35" s="154">
        <v>4187</v>
      </c>
    </row>
    <row r="36" spans="1:9" ht="24" customHeight="1">
      <c r="A36" s="710" t="s">
        <v>64</v>
      </c>
      <c r="B36" s="713" t="s">
        <v>53</v>
      </c>
      <c r="C36" s="714"/>
      <c r="D36" s="155">
        <v>150</v>
      </c>
      <c r="E36" s="156">
        <v>157</v>
      </c>
      <c r="F36" s="156">
        <v>157</v>
      </c>
      <c r="G36" s="156">
        <v>158</v>
      </c>
      <c r="H36" s="157">
        <v>159</v>
      </c>
    </row>
    <row r="37" spans="1:9" ht="24" customHeight="1">
      <c r="A37" s="710"/>
      <c r="B37" s="715" t="s">
        <v>54</v>
      </c>
      <c r="C37" s="716"/>
      <c r="D37" s="155">
        <v>-34</v>
      </c>
      <c r="E37" s="156">
        <v>-28</v>
      </c>
      <c r="F37" s="156">
        <v>-19</v>
      </c>
      <c r="G37" s="156">
        <v>-10</v>
      </c>
      <c r="H37" s="157">
        <v>0</v>
      </c>
    </row>
    <row r="38" spans="1:9" ht="24" customHeight="1">
      <c r="A38" s="711"/>
      <c r="B38" s="715" t="s">
        <v>55</v>
      </c>
      <c r="C38" s="716"/>
      <c r="D38" s="155">
        <v>5</v>
      </c>
      <c r="E38" s="156">
        <v>11</v>
      </c>
      <c r="F38" s="156">
        <v>10</v>
      </c>
      <c r="G38" s="156">
        <v>9</v>
      </c>
      <c r="H38" s="157">
        <v>7</v>
      </c>
    </row>
    <row r="39" spans="1:9" ht="24" customHeight="1">
      <c r="A39" s="711"/>
      <c r="B39" s="715" t="s">
        <v>56</v>
      </c>
      <c r="C39" s="716"/>
      <c r="D39" s="146">
        <v>99</v>
      </c>
      <c r="E39" s="147">
        <v>101</v>
      </c>
      <c r="F39" s="147">
        <v>105</v>
      </c>
      <c r="G39" s="147">
        <v>107</v>
      </c>
      <c r="H39" s="148">
        <v>112</v>
      </c>
    </row>
    <row r="40" spans="1:9" ht="24" customHeight="1" thickBot="1">
      <c r="A40" s="711"/>
      <c r="B40" s="717" t="s">
        <v>59</v>
      </c>
      <c r="C40" s="718"/>
      <c r="D40" s="149">
        <v>459</v>
      </c>
      <c r="E40" s="150">
        <v>482</v>
      </c>
      <c r="F40" s="150">
        <v>495</v>
      </c>
      <c r="G40" s="150">
        <v>508</v>
      </c>
      <c r="H40" s="151">
        <v>521</v>
      </c>
    </row>
    <row r="41" spans="1:9" ht="24" customHeight="1" thickTop="1" thickBot="1">
      <c r="A41" s="712"/>
      <c r="B41" s="719" t="s">
        <v>51</v>
      </c>
      <c r="C41" s="720"/>
      <c r="D41" s="125">
        <v>679</v>
      </c>
      <c r="E41" s="158">
        <v>723</v>
      </c>
      <c r="F41" s="158">
        <v>748</v>
      </c>
      <c r="G41" s="158">
        <v>772</v>
      </c>
      <c r="H41" s="159">
        <v>799</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35.25" customHeight="1">
      <c r="A50" s="698" t="s">
        <v>151</v>
      </c>
      <c r="B50" s="699"/>
      <c r="C50" s="700"/>
      <c r="D50" s="168" t="s">
        <v>70</v>
      </c>
      <c r="E50" s="766" t="s">
        <v>152</v>
      </c>
      <c r="F50" s="767"/>
      <c r="G50" s="767"/>
      <c r="H50" s="767"/>
      <c r="I50" s="768"/>
    </row>
    <row r="51" spans="1:9" ht="171" customHeight="1" thickBot="1">
      <c r="A51" s="701"/>
      <c r="B51" s="702"/>
      <c r="C51" s="703"/>
      <c r="D51" s="167" t="s">
        <v>72</v>
      </c>
      <c r="E51" s="756" t="s">
        <v>153</v>
      </c>
      <c r="F51" s="757"/>
      <c r="G51" s="757"/>
      <c r="H51" s="757"/>
      <c r="I51" s="758"/>
    </row>
    <row r="52" spans="1:9" ht="48" customHeight="1">
      <c r="A52" s="698" t="s">
        <v>154</v>
      </c>
      <c r="B52" s="699"/>
      <c r="C52" s="700"/>
      <c r="D52" s="168" t="s">
        <v>70</v>
      </c>
      <c r="E52" s="763" t="s">
        <v>155</v>
      </c>
      <c r="F52" s="764"/>
      <c r="G52" s="764"/>
      <c r="H52" s="764"/>
      <c r="I52" s="765"/>
    </row>
    <row r="53" spans="1:9" ht="96.75" customHeight="1" thickBot="1">
      <c r="A53" s="701"/>
      <c r="B53" s="702"/>
      <c r="C53" s="703"/>
      <c r="D53" s="167" t="s">
        <v>72</v>
      </c>
      <c r="E53" s="756" t="s">
        <v>156</v>
      </c>
      <c r="F53" s="757"/>
      <c r="G53" s="757"/>
      <c r="H53" s="757"/>
      <c r="I53" s="758"/>
    </row>
    <row r="54" spans="1:9" ht="47.25" customHeight="1" thickBot="1">
      <c r="A54" s="680" t="s">
        <v>75</v>
      </c>
      <c r="B54" s="681"/>
      <c r="C54" s="682"/>
      <c r="D54" s="813"/>
      <c r="E54" s="814"/>
      <c r="F54" s="814"/>
      <c r="G54" s="814"/>
      <c r="H54" s="814"/>
      <c r="I54" s="815"/>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sheetData>
  <mergeCells count="53">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4"/>
    <mergeCell ref="D54:I54"/>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66"/>
  <sheetViews>
    <sheetView topLeftCell="A10"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15" ht="18" customHeight="1">
      <c r="A1" s="752" t="s">
        <v>30</v>
      </c>
      <c r="B1" s="752"/>
      <c r="C1" s="753"/>
      <c r="D1" s="753"/>
      <c r="E1" s="753"/>
      <c r="F1" s="753"/>
      <c r="G1" s="753"/>
      <c r="H1" s="753"/>
      <c r="I1" s="753"/>
    </row>
    <row r="2" spans="1:15" ht="16.5" customHeight="1"/>
    <row r="3" spans="1:15" ht="16.5" customHeight="1">
      <c r="A3" s="83"/>
      <c r="B3" s="83"/>
      <c r="C3" s="83"/>
      <c r="D3" s="83"/>
      <c r="E3" s="83"/>
      <c r="F3" s="84" t="s">
        <v>31</v>
      </c>
      <c r="G3" s="754" t="s">
        <v>157</v>
      </c>
      <c r="H3" s="755"/>
    </row>
    <row r="4" spans="1:15" ht="16.5" customHeight="1">
      <c r="A4" s="83"/>
      <c r="B4" s="83"/>
      <c r="C4" s="83"/>
      <c r="D4" s="83"/>
      <c r="E4" s="83"/>
      <c r="F4" s="84" t="s">
        <v>33</v>
      </c>
      <c r="G4" s="754" t="s">
        <v>158</v>
      </c>
      <c r="H4" s="755"/>
    </row>
    <row r="5" spans="1:15" ht="16.5" customHeight="1">
      <c r="A5" s="83"/>
      <c r="B5" s="83"/>
      <c r="C5" s="83"/>
      <c r="D5" s="83"/>
      <c r="E5" s="83"/>
      <c r="F5" s="84" t="s">
        <v>35</v>
      </c>
      <c r="G5" s="754" t="s">
        <v>159</v>
      </c>
      <c r="H5" s="755"/>
    </row>
    <row r="6" spans="1:15" ht="16.5" customHeight="1">
      <c r="A6" s="83"/>
      <c r="B6" s="83"/>
      <c r="C6" s="83"/>
      <c r="D6" s="83"/>
      <c r="E6" s="83"/>
      <c r="F6" s="84" t="s">
        <v>37</v>
      </c>
      <c r="G6" s="754" t="s">
        <v>160</v>
      </c>
      <c r="H6" s="755"/>
    </row>
    <row r="7" spans="1:15" ht="16.5" customHeight="1">
      <c r="A7" s="83"/>
      <c r="B7" s="83"/>
      <c r="C7" s="83"/>
      <c r="D7" s="83"/>
      <c r="E7" s="83"/>
      <c r="F7" s="83"/>
      <c r="G7" s="83"/>
      <c r="H7" s="83"/>
      <c r="I7" s="83"/>
    </row>
    <row r="8" spans="1:15" ht="16.5" customHeight="1" thickBot="1">
      <c r="A8" s="750" t="s">
        <v>39</v>
      </c>
      <c r="B8" s="750"/>
      <c r="C8" s="751"/>
      <c r="D8" s="83"/>
      <c r="E8" s="83"/>
      <c r="F8" s="83"/>
      <c r="G8" s="83"/>
      <c r="H8" s="85" t="s">
        <v>40</v>
      </c>
    </row>
    <row r="9" spans="1:15" ht="18" customHeight="1">
      <c r="A9" s="698"/>
      <c r="B9" s="741"/>
      <c r="C9" s="700"/>
      <c r="D9" s="745" t="s">
        <v>41</v>
      </c>
      <c r="E9" s="746"/>
      <c r="F9" s="746"/>
      <c r="G9" s="746"/>
      <c r="H9" s="747"/>
    </row>
    <row r="10" spans="1:15" ht="30.75" customHeight="1" thickBot="1">
      <c r="A10" s="742"/>
      <c r="B10" s="743"/>
      <c r="C10" s="744"/>
      <c r="D10" s="86" t="s">
        <v>42</v>
      </c>
      <c r="E10" s="87" t="s">
        <v>43</v>
      </c>
      <c r="F10" s="87" t="s">
        <v>44</v>
      </c>
      <c r="G10" s="87" t="s">
        <v>45</v>
      </c>
      <c r="H10" s="88" t="s">
        <v>46</v>
      </c>
    </row>
    <row r="11" spans="1:15" ht="24" customHeight="1">
      <c r="A11" s="748" t="s">
        <v>47</v>
      </c>
      <c r="B11" s="713" t="s">
        <v>48</v>
      </c>
      <c r="C11" s="714"/>
      <c r="D11" s="237">
        <v>1183.8123009148865</v>
      </c>
      <c r="E11" s="238">
        <v>1138.4334393155141</v>
      </c>
      <c r="F11" s="238">
        <v>1094.7940773635632</v>
      </c>
      <c r="G11" s="238">
        <v>1052.8275351354589</v>
      </c>
      <c r="H11" s="239">
        <v>1012.4696887370073</v>
      </c>
      <c r="I11" s="240"/>
    </row>
    <row r="12" spans="1:15" ht="24" customHeight="1">
      <c r="A12" s="710"/>
      <c r="B12" s="715" t="s">
        <v>49</v>
      </c>
      <c r="C12" s="716"/>
      <c r="D12" s="89">
        <v>1272</v>
      </c>
      <c r="E12" s="238">
        <v>1223</v>
      </c>
      <c r="F12" s="238">
        <v>1176</v>
      </c>
      <c r="G12" s="238">
        <v>1131</v>
      </c>
      <c r="H12" s="239">
        <v>1088</v>
      </c>
      <c r="I12" s="240"/>
      <c r="J12" s="241"/>
      <c r="K12" s="241"/>
      <c r="L12" s="241"/>
      <c r="M12" s="241"/>
      <c r="N12" s="241"/>
      <c r="O12" s="241"/>
    </row>
    <row r="13" spans="1:15" ht="24" customHeight="1">
      <c r="A13" s="711"/>
      <c r="B13" s="715" t="s">
        <v>22</v>
      </c>
      <c r="C13" s="716"/>
      <c r="D13" s="173">
        <v>1301</v>
      </c>
      <c r="E13" s="174">
        <v>1277</v>
      </c>
      <c r="F13" s="242">
        <v>1228</v>
      </c>
      <c r="G13" s="242">
        <v>1181</v>
      </c>
      <c r="H13" s="243">
        <v>1136</v>
      </c>
      <c r="I13" s="240"/>
    </row>
    <row r="14" spans="1:15" ht="24" customHeight="1" thickBot="1">
      <c r="A14" s="711"/>
      <c r="B14" s="717" t="s">
        <v>50</v>
      </c>
      <c r="C14" s="718"/>
      <c r="D14" s="176">
        <v>4251</v>
      </c>
      <c r="E14" s="177">
        <v>4123</v>
      </c>
      <c r="F14" s="177">
        <v>3959</v>
      </c>
      <c r="G14" s="244">
        <v>3861</v>
      </c>
      <c r="H14" s="245">
        <v>3741</v>
      </c>
      <c r="I14" s="240"/>
    </row>
    <row r="15" spans="1:15" ht="24" customHeight="1" thickTop="1" thickBot="1">
      <c r="A15" s="749"/>
      <c r="B15" s="719" t="s">
        <v>51</v>
      </c>
      <c r="C15" s="720"/>
      <c r="D15" s="246">
        <v>8007.8123009148867</v>
      </c>
      <c r="E15" s="247">
        <v>7761.4334393155141</v>
      </c>
      <c r="F15" s="247">
        <v>7457.7940773635637</v>
      </c>
      <c r="G15" s="247">
        <v>7225.8275351354587</v>
      </c>
      <c r="H15" s="248">
        <v>6977.4696887370073</v>
      </c>
      <c r="I15" s="240"/>
    </row>
    <row r="16" spans="1:15" ht="24" customHeight="1">
      <c r="A16" s="721" t="s">
        <v>52</v>
      </c>
      <c r="B16" s="736" t="s">
        <v>53</v>
      </c>
      <c r="C16" s="724"/>
      <c r="D16" s="249">
        <v>214</v>
      </c>
      <c r="E16" s="250">
        <v>208</v>
      </c>
      <c r="F16" s="250">
        <v>213</v>
      </c>
      <c r="G16" s="250">
        <v>213</v>
      </c>
      <c r="H16" s="251">
        <v>212</v>
      </c>
      <c r="I16" s="240"/>
    </row>
    <row r="17" spans="1:15" ht="24" customHeight="1">
      <c r="A17" s="728"/>
      <c r="B17" s="737" t="s">
        <v>54</v>
      </c>
      <c r="C17" s="726"/>
      <c r="D17" s="252">
        <v>568</v>
      </c>
      <c r="E17" s="253">
        <v>566</v>
      </c>
      <c r="F17" s="253">
        <v>566</v>
      </c>
      <c r="G17" s="253">
        <v>561</v>
      </c>
      <c r="H17" s="254">
        <v>554</v>
      </c>
      <c r="I17" s="255"/>
      <c r="J17" s="241"/>
      <c r="K17" s="241"/>
      <c r="L17" s="241"/>
      <c r="M17" s="241"/>
    </row>
    <row r="18" spans="1:15" ht="24" customHeight="1">
      <c r="A18" s="722"/>
      <c r="B18" s="737" t="s">
        <v>55</v>
      </c>
      <c r="C18" s="726"/>
      <c r="D18" s="256">
        <v>676</v>
      </c>
      <c r="E18" s="257">
        <v>681</v>
      </c>
      <c r="F18" s="257">
        <v>673</v>
      </c>
      <c r="G18" s="257">
        <v>670</v>
      </c>
      <c r="H18" s="258">
        <v>666</v>
      </c>
      <c r="I18" s="255"/>
    </row>
    <row r="19" spans="1:15" ht="24" customHeight="1">
      <c r="A19" s="722"/>
      <c r="B19" s="717" t="s">
        <v>56</v>
      </c>
      <c r="C19" s="726"/>
      <c r="D19" s="259">
        <v>2453</v>
      </c>
      <c r="E19" s="260">
        <v>2441</v>
      </c>
      <c r="F19" s="260">
        <v>2401</v>
      </c>
      <c r="G19" s="260">
        <v>2398</v>
      </c>
      <c r="H19" s="261">
        <v>2379</v>
      </c>
      <c r="I19" s="240"/>
    </row>
    <row r="20" spans="1:15" ht="26.25" customHeight="1">
      <c r="A20" s="722"/>
      <c r="B20" s="113"/>
      <c r="C20" s="114" t="s">
        <v>57</v>
      </c>
      <c r="D20" s="188">
        <v>311</v>
      </c>
      <c r="E20" s="189">
        <v>302</v>
      </c>
      <c r="F20" s="189">
        <v>290</v>
      </c>
      <c r="G20" s="262">
        <v>283</v>
      </c>
      <c r="H20" s="263">
        <v>274</v>
      </c>
      <c r="I20" s="240"/>
    </row>
    <row r="21" spans="1:15" ht="24" customHeight="1">
      <c r="A21" s="722"/>
      <c r="B21" s="113"/>
      <c r="C21" s="118" t="s">
        <v>58</v>
      </c>
      <c r="D21" s="264">
        <v>2142</v>
      </c>
      <c r="E21" s="265">
        <v>2139</v>
      </c>
      <c r="F21" s="265">
        <v>2111</v>
      </c>
      <c r="G21" s="265">
        <v>2115</v>
      </c>
      <c r="H21" s="266">
        <v>2105</v>
      </c>
      <c r="I21" s="240"/>
    </row>
    <row r="22" spans="1:15" ht="24" customHeight="1" thickBot="1">
      <c r="A22" s="722"/>
      <c r="B22" s="738" t="s">
        <v>59</v>
      </c>
      <c r="C22" s="739"/>
      <c r="D22" s="194">
        <v>1402</v>
      </c>
      <c r="E22" s="195">
        <v>1360</v>
      </c>
      <c r="F22" s="195">
        <v>1306</v>
      </c>
      <c r="G22" s="267">
        <v>1273</v>
      </c>
      <c r="H22" s="268">
        <v>1234</v>
      </c>
      <c r="I22" s="240"/>
    </row>
    <row r="23" spans="1:15" ht="24" customHeight="1" thickTop="1" thickBot="1">
      <c r="A23" s="723"/>
      <c r="B23" s="740" t="s">
        <v>51</v>
      </c>
      <c r="C23" s="727"/>
      <c r="D23" s="246">
        <v>5313</v>
      </c>
      <c r="E23" s="269">
        <v>5256</v>
      </c>
      <c r="F23" s="269">
        <v>5159</v>
      </c>
      <c r="G23" s="269">
        <v>5115</v>
      </c>
      <c r="H23" s="270">
        <v>5045</v>
      </c>
      <c r="I23" s="240"/>
    </row>
    <row r="24" spans="1:15" ht="24" hidden="1" customHeight="1">
      <c r="A24" s="728" t="s">
        <v>60</v>
      </c>
      <c r="B24" s="713" t="s">
        <v>53</v>
      </c>
      <c r="C24" s="724"/>
      <c r="D24" s="128">
        <v>0.18077190094630224</v>
      </c>
      <c r="E24" s="129">
        <v>0.18270721222407216</v>
      </c>
      <c r="F24" s="129">
        <v>0.19455713581583997</v>
      </c>
      <c r="G24" s="129">
        <v>0.20231233786319522</v>
      </c>
      <c r="H24" s="130">
        <v>0.2093889845378549</v>
      </c>
    </row>
    <row r="25" spans="1:15" ht="24" hidden="1" customHeight="1">
      <c r="A25" s="722"/>
      <c r="B25" s="715" t="s">
        <v>61</v>
      </c>
      <c r="C25" s="725"/>
      <c r="D25" s="131">
        <v>0.51960030745580321</v>
      </c>
      <c r="E25" s="132">
        <v>0.53328112764291302</v>
      </c>
      <c r="F25" s="132">
        <v>0.54804560260586321</v>
      </c>
      <c r="G25" s="132">
        <v>0.56731583403895003</v>
      </c>
      <c r="H25" s="133">
        <v>0.58626760563380287</v>
      </c>
    </row>
    <row r="26" spans="1:15" ht="24" hidden="1" customHeight="1">
      <c r="A26" s="722"/>
      <c r="B26" s="730" t="s">
        <v>56</v>
      </c>
      <c r="C26" s="731"/>
      <c r="D26" s="134">
        <v>0.57704069630675137</v>
      </c>
      <c r="E26" s="135">
        <v>0.59204462769827793</v>
      </c>
      <c r="F26" s="135">
        <v>0.60646627936347564</v>
      </c>
      <c r="G26" s="135">
        <v>0.62108262108262113</v>
      </c>
      <c r="H26" s="136">
        <v>0.63592622293504408</v>
      </c>
    </row>
    <row r="27" spans="1:15" ht="24" hidden="1" customHeight="1">
      <c r="A27" s="722"/>
      <c r="B27" s="730" t="s">
        <v>59</v>
      </c>
      <c r="C27" s="731"/>
      <c r="D27" s="134">
        <v>0.32980475182310043</v>
      </c>
      <c r="E27" s="135">
        <v>0.3298569003153044</v>
      </c>
      <c r="F27" s="135">
        <v>0.32988128315231119</v>
      </c>
      <c r="G27" s="135">
        <v>0.32970732970732969</v>
      </c>
      <c r="H27" s="136">
        <v>0.3298583266506282</v>
      </c>
    </row>
    <row r="28" spans="1:15" ht="24" hidden="1" customHeight="1" thickBot="1">
      <c r="A28" s="722"/>
      <c r="B28" s="732" t="s">
        <v>62</v>
      </c>
      <c r="C28" s="733"/>
      <c r="D28" s="137">
        <v>0.90684544812985179</v>
      </c>
      <c r="E28" s="138">
        <v>0.92190152801358238</v>
      </c>
      <c r="F28" s="138">
        <v>0.93634756251578677</v>
      </c>
      <c r="G28" s="138">
        <v>0.95078995078995077</v>
      </c>
      <c r="H28" s="139">
        <v>0.96578454958567228</v>
      </c>
    </row>
    <row r="29" spans="1:15" ht="24" hidden="1" customHeight="1" thickTop="1" thickBot="1">
      <c r="A29" s="729"/>
      <c r="B29" s="734" t="s">
        <v>51</v>
      </c>
      <c r="C29" s="735"/>
      <c r="D29" s="140">
        <v>0.66347708966567476</v>
      </c>
      <c r="E29" s="141">
        <v>0.67719449520442321</v>
      </c>
      <c r="F29" s="141">
        <v>0.69175951313257233</v>
      </c>
      <c r="G29" s="141">
        <v>0.70787739883472212</v>
      </c>
      <c r="H29" s="142">
        <v>0.72304147850955347</v>
      </c>
    </row>
    <row r="30" spans="1:15" ht="24" customHeight="1">
      <c r="A30" s="721" t="s">
        <v>63</v>
      </c>
      <c r="B30" s="713" t="s">
        <v>53</v>
      </c>
      <c r="C30" s="724"/>
      <c r="D30" s="197">
        <v>388</v>
      </c>
      <c r="E30" s="144">
        <v>388</v>
      </c>
      <c r="F30" s="144">
        <v>388</v>
      </c>
      <c r="G30" s="144">
        <v>388</v>
      </c>
      <c r="H30" s="145">
        <v>388</v>
      </c>
    </row>
    <row r="31" spans="1:15" ht="24" customHeight="1">
      <c r="A31" s="722"/>
      <c r="B31" s="715" t="s">
        <v>54</v>
      </c>
      <c r="C31" s="725"/>
      <c r="D31" s="146">
        <v>568</v>
      </c>
      <c r="E31" s="147">
        <v>566</v>
      </c>
      <c r="F31" s="147">
        <v>566</v>
      </c>
      <c r="G31" s="271">
        <v>566</v>
      </c>
      <c r="H31" s="272">
        <v>566</v>
      </c>
      <c r="K31" s="241"/>
      <c r="L31" s="241"/>
      <c r="M31" s="241"/>
      <c r="N31" s="241"/>
      <c r="O31" s="241"/>
    </row>
    <row r="32" spans="1:15" ht="24" customHeight="1">
      <c r="A32" s="722"/>
      <c r="B32" s="715" t="s">
        <v>55</v>
      </c>
      <c r="C32" s="725"/>
      <c r="D32" s="146">
        <v>676</v>
      </c>
      <c r="E32" s="147">
        <v>681</v>
      </c>
      <c r="F32" s="147">
        <v>673</v>
      </c>
      <c r="G32" s="271">
        <v>670</v>
      </c>
      <c r="H32" s="272">
        <v>670</v>
      </c>
    </row>
    <row r="33" spans="1:9" ht="24" customHeight="1">
      <c r="A33" s="722"/>
      <c r="B33" s="715" t="s">
        <v>56</v>
      </c>
      <c r="C33" s="725"/>
      <c r="D33" s="146">
        <v>2667</v>
      </c>
      <c r="E33" s="147">
        <v>2667</v>
      </c>
      <c r="F33" s="147">
        <v>2667</v>
      </c>
      <c r="G33" s="147">
        <v>2667</v>
      </c>
      <c r="H33" s="148">
        <v>2667</v>
      </c>
    </row>
    <row r="34" spans="1:9" ht="24" customHeight="1" thickBot="1">
      <c r="A34" s="722"/>
      <c r="B34" s="717" t="s">
        <v>59</v>
      </c>
      <c r="C34" s="726"/>
      <c r="D34" s="149">
        <v>1858</v>
      </c>
      <c r="E34" s="150">
        <v>1858</v>
      </c>
      <c r="F34" s="150">
        <v>1858</v>
      </c>
      <c r="G34" s="150">
        <v>1858</v>
      </c>
      <c r="H34" s="151">
        <v>1858</v>
      </c>
    </row>
    <row r="35" spans="1:9" ht="24" customHeight="1" thickTop="1" thickBot="1">
      <c r="A35" s="723"/>
      <c r="B35" s="719" t="s">
        <v>51</v>
      </c>
      <c r="C35" s="727"/>
      <c r="D35" s="152">
        <v>6157</v>
      </c>
      <c r="E35" s="153">
        <v>6160</v>
      </c>
      <c r="F35" s="153">
        <v>6152</v>
      </c>
      <c r="G35" s="273">
        <v>6149</v>
      </c>
      <c r="H35" s="274">
        <v>6149</v>
      </c>
    </row>
    <row r="36" spans="1:9" ht="24" customHeight="1">
      <c r="A36" s="710" t="s">
        <v>64</v>
      </c>
      <c r="B36" s="713" t="s">
        <v>53</v>
      </c>
      <c r="C36" s="714"/>
      <c r="D36" s="275">
        <v>174</v>
      </c>
      <c r="E36" s="276">
        <v>180</v>
      </c>
      <c r="F36" s="276">
        <v>175</v>
      </c>
      <c r="G36" s="276">
        <v>175</v>
      </c>
      <c r="H36" s="277">
        <v>176</v>
      </c>
    </row>
    <row r="37" spans="1:9" ht="24" customHeight="1">
      <c r="A37" s="710"/>
      <c r="B37" s="715" t="s">
        <v>54</v>
      </c>
      <c r="C37" s="716"/>
      <c r="D37" s="155">
        <v>0</v>
      </c>
      <c r="E37" s="276">
        <v>0</v>
      </c>
      <c r="F37" s="276">
        <v>0</v>
      </c>
      <c r="G37" s="276">
        <v>5</v>
      </c>
      <c r="H37" s="277">
        <v>12</v>
      </c>
    </row>
    <row r="38" spans="1:9" ht="24" customHeight="1">
      <c r="A38" s="711"/>
      <c r="B38" s="715" t="s">
        <v>55</v>
      </c>
      <c r="C38" s="716"/>
      <c r="D38" s="155">
        <v>0</v>
      </c>
      <c r="E38" s="276">
        <v>0</v>
      </c>
      <c r="F38" s="276">
        <v>0</v>
      </c>
      <c r="G38" s="276">
        <v>0</v>
      </c>
      <c r="H38" s="277">
        <v>4</v>
      </c>
    </row>
    <row r="39" spans="1:9" ht="24" customHeight="1">
      <c r="A39" s="711"/>
      <c r="B39" s="715" t="s">
        <v>56</v>
      </c>
      <c r="C39" s="716"/>
      <c r="D39" s="146">
        <v>214</v>
      </c>
      <c r="E39" s="147">
        <v>226</v>
      </c>
      <c r="F39" s="147">
        <v>266</v>
      </c>
      <c r="G39" s="271">
        <v>269</v>
      </c>
      <c r="H39" s="272">
        <v>288</v>
      </c>
    </row>
    <row r="40" spans="1:9" ht="24" customHeight="1" thickBot="1">
      <c r="A40" s="711"/>
      <c r="B40" s="717" t="s">
        <v>59</v>
      </c>
      <c r="C40" s="718"/>
      <c r="D40" s="149">
        <v>456</v>
      </c>
      <c r="E40" s="150">
        <v>498</v>
      </c>
      <c r="F40" s="150">
        <v>552</v>
      </c>
      <c r="G40" s="260">
        <v>585</v>
      </c>
      <c r="H40" s="261">
        <v>624</v>
      </c>
    </row>
    <row r="41" spans="1:9" ht="24" customHeight="1" thickTop="1" thickBot="1">
      <c r="A41" s="712"/>
      <c r="B41" s="719" t="s">
        <v>51</v>
      </c>
      <c r="C41" s="720"/>
      <c r="D41" s="246">
        <v>844</v>
      </c>
      <c r="E41" s="247">
        <v>904</v>
      </c>
      <c r="F41" s="247">
        <v>993</v>
      </c>
      <c r="G41" s="247">
        <v>1034</v>
      </c>
      <c r="H41" s="248">
        <v>1104</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161</v>
      </c>
      <c r="F49" s="696"/>
      <c r="G49" s="696"/>
      <c r="H49" s="696"/>
      <c r="I49" s="697"/>
    </row>
    <row r="50" spans="1:9" ht="48" customHeight="1">
      <c r="A50" s="779" t="s">
        <v>162</v>
      </c>
      <c r="B50" s="759"/>
      <c r="C50" s="747"/>
      <c r="D50" s="168" t="s">
        <v>70</v>
      </c>
      <c r="E50" s="763" t="s">
        <v>163</v>
      </c>
      <c r="F50" s="764"/>
      <c r="G50" s="764"/>
      <c r="H50" s="764"/>
      <c r="I50" s="765"/>
    </row>
    <row r="51" spans="1:9" ht="80.099999999999994" customHeight="1" thickBot="1">
      <c r="A51" s="760"/>
      <c r="B51" s="761"/>
      <c r="C51" s="762"/>
      <c r="D51" s="167" t="s">
        <v>72</v>
      </c>
      <c r="E51" s="816" t="s">
        <v>164</v>
      </c>
      <c r="F51" s="817"/>
      <c r="G51" s="817"/>
      <c r="H51" s="817"/>
      <c r="I51" s="818"/>
    </row>
    <row r="52" spans="1:9" ht="141.75" customHeight="1" thickBot="1">
      <c r="A52" s="680" t="s">
        <v>75</v>
      </c>
      <c r="B52" s="681"/>
      <c r="C52" s="682"/>
      <c r="D52" s="683" t="s">
        <v>165</v>
      </c>
      <c r="E52" s="684"/>
      <c r="F52" s="684"/>
      <c r="G52" s="684"/>
      <c r="H52" s="684"/>
      <c r="I52" s="685"/>
    </row>
    <row r="53" spans="1:9" ht="48" customHeight="1">
      <c r="A53" s="779" t="s">
        <v>166</v>
      </c>
      <c r="B53" s="759"/>
      <c r="C53" s="747"/>
      <c r="D53" s="168" t="s">
        <v>70</v>
      </c>
      <c r="E53" s="763" t="s">
        <v>167</v>
      </c>
      <c r="F53" s="764"/>
      <c r="G53" s="764"/>
      <c r="H53" s="764"/>
      <c r="I53" s="765"/>
    </row>
    <row r="54" spans="1:9" ht="80.099999999999994" customHeight="1" thickBot="1">
      <c r="A54" s="760"/>
      <c r="B54" s="761"/>
      <c r="C54" s="762"/>
      <c r="D54" s="167" t="s">
        <v>72</v>
      </c>
      <c r="E54" s="816" t="s">
        <v>168</v>
      </c>
      <c r="F54" s="817"/>
      <c r="G54" s="817"/>
      <c r="H54" s="817"/>
      <c r="I54" s="818"/>
    </row>
    <row r="55" spans="1:9" ht="141.75" customHeight="1" thickBot="1">
      <c r="A55" s="680" t="s">
        <v>75</v>
      </c>
      <c r="B55" s="681"/>
      <c r="C55" s="682"/>
      <c r="D55" s="683" t="s">
        <v>169</v>
      </c>
      <c r="E55" s="684"/>
      <c r="F55" s="684"/>
      <c r="G55" s="684"/>
      <c r="H55" s="684"/>
      <c r="I55" s="685"/>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5">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5:C55"/>
    <mergeCell ref="D55:I55"/>
    <mergeCell ref="A48:C49"/>
    <mergeCell ref="E48:I48"/>
    <mergeCell ref="E49:I49"/>
    <mergeCell ref="A50:C51"/>
    <mergeCell ref="E50:I50"/>
    <mergeCell ref="E51:I51"/>
    <mergeCell ref="A52:C52"/>
    <mergeCell ref="D52:I52"/>
    <mergeCell ref="A53:C54"/>
    <mergeCell ref="E53:I53"/>
    <mergeCell ref="E54:I54"/>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showWhiteSpace="0" view="pageLayout"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170</v>
      </c>
      <c r="H3" s="755"/>
    </row>
    <row r="4" spans="1:9" ht="16.5" customHeight="1">
      <c r="A4" s="83"/>
      <c r="B4" s="83"/>
      <c r="C4" s="83"/>
      <c r="D4" s="83"/>
      <c r="E4" s="83"/>
      <c r="F4" s="84" t="s">
        <v>33</v>
      </c>
      <c r="G4" s="754" t="s">
        <v>171</v>
      </c>
      <c r="H4" s="755"/>
    </row>
    <row r="5" spans="1:9" ht="16.5" customHeight="1">
      <c r="A5" s="83"/>
      <c r="B5" s="83"/>
      <c r="C5" s="83"/>
      <c r="D5" s="83"/>
      <c r="E5" s="83"/>
      <c r="F5" s="84" t="s">
        <v>35</v>
      </c>
      <c r="G5" s="754" t="s">
        <v>172</v>
      </c>
      <c r="H5" s="755"/>
    </row>
    <row r="6" spans="1:9" ht="16.5" customHeight="1">
      <c r="A6" s="83"/>
      <c r="B6" s="83"/>
      <c r="C6" s="83"/>
      <c r="D6" s="83"/>
      <c r="E6" s="83"/>
      <c r="F6" s="84" t="s">
        <v>37</v>
      </c>
      <c r="G6" s="754" t="s">
        <v>173</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1887</v>
      </c>
      <c r="E11" s="171">
        <v>1887</v>
      </c>
      <c r="F11" s="171">
        <v>1889</v>
      </c>
      <c r="G11" s="171">
        <v>1893</v>
      </c>
      <c r="H11" s="172">
        <v>1901</v>
      </c>
    </row>
    <row r="12" spans="1:9" ht="24" customHeight="1">
      <c r="A12" s="710"/>
      <c r="B12" s="715" t="s">
        <v>49</v>
      </c>
      <c r="C12" s="716"/>
      <c r="D12" s="170">
        <v>1890</v>
      </c>
      <c r="E12" s="171">
        <v>1887</v>
      </c>
      <c r="F12" s="171">
        <v>1887</v>
      </c>
      <c r="G12" s="171">
        <v>1890</v>
      </c>
      <c r="H12" s="172">
        <v>1894</v>
      </c>
    </row>
    <row r="13" spans="1:9" ht="24" customHeight="1">
      <c r="A13" s="711"/>
      <c r="B13" s="715" t="s">
        <v>22</v>
      </c>
      <c r="C13" s="716"/>
      <c r="D13" s="173">
        <v>1894</v>
      </c>
      <c r="E13" s="174">
        <v>1882</v>
      </c>
      <c r="F13" s="174">
        <v>1878</v>
      </c>
      <c r="G13" s="174">
        <v>1879</v>
      </c>
      <c r="H13" s="175">
        <v>1882</v>
      </c>
    </row>
    <row r="14" spans="1:9" ht="24" customHeight="1" thickBot="1">
      <c r="A14" s="711"/>
      <c r="B14" s="717" t="s">
        <v>50</v>
      </c>
      <c r="C14" s="718"/>
      <c r="D14" s="176">
        <v>5601</v>
      </c>
      <c r="E14" s="177">
        <v>5582</v>
      </c>
      <c r="F14" s="177">
        <v>5595</v>
      </c>
      <c r="G14" s="177">
        <v>5624</v>
      </c>
      <c r="H14" s="178">
        <v>5610</v>
      </c>
    </row>
    <row r="15" spans="1:9" ht="24" customHeight="1" thickTop="1" thickBot="1">
      <c r="A15" s="749"/>
      <c r="B15" s="719" t="s">
        <v>51</v>
      </c>
      <c r="C15" s="720"/>
      <c r="D15" s="125">
        <v>11272</v>
      </c>
      <c r="E15" s="158">
        <v>11238</v>
      </c>
      <c r="F15" s="158">
        <v>11249</v>
      </c>
      <c r="G15" s="158">
        <v>11286</v>
      </c>
      <c r="H15" s="159">
        <v>11287</v>
      </c>
    </row>
    <row r="16" spans="1:9" ht="24" customHeight="1">
      <c r="A16" s="721" t="s">
        <v>52</v>
      </c>
      <c r="B16" s="736" t="s">
        <v>53</v>
      </c>
      <c r="C16" s="724"/>
      <c r="D16" s="179">
        <v>446</v>
      </c>
      <c r="E16" s="180">
        <v>466</v>
      </c>
      <c r="F16" s="180">
        <v>487</v>
      </c>
      <c r="G16" s="180">
        <v>508</v>
      </c>
      <c r="H16" s="181">
        <v>530</v>
      </c>
    </row>
    <row r="17" spans="1:8" ht="24" customHeight="1">
      <c r="A17" s="728"/>
      <c r="B17" s="737" t="s">
        <v>54</v>
      </c>
      <c r="C17" s="726"/>
      <c r="D17" s="182">
        <v>1203</v>
      </c>
      <c r="E17" s="183">
        <v>1223</v>
      </c>
      <c r="F17" s="183">
        <v>1243</v>
      </c>
      <c r="G17" s="183">
        <v>1264</v>
      </c>
      <c r="H17" s="184">
        <v>1287</v>
      </c>
    </row>
    <row r="18" spans="1:8" ht="24" customHeight="1">
      <c r="A18" s="722"/>
      <c r="B18" s="737" t="s">
        <v>55</v>
      </c>
      <c r="C18" s="726"/>
      <c r="D18" s="185">
        <v>1131</v>
      </c>
      <c r="E18" s="186">
        <v>1144</v>
      </c>
      <c r="F18" s="186">
        <v>1161</v>
      </c>
      <c r="G18" s="186">
        <v>1181</v>
      </c>
      <c r="H18" s="187">
        <v>1202</v>
      </c>
    </row>
    <row r="19" spans="1:8" ht="24" customHeight="1">
      <c r="A19" s="722"/>
      <c r="B19" s="717" t="s">
        <v>56</v>
      </c>
      <c r="C19" s="726"/>
      <c r="D19" s="149">
        <v>3618</v>
      </c>
      <c r="E19" s="150">
        <v>3671</v>
      </c>
      <c r="F19" s="150">
        <v>3733</v>
      </c>
      <c r="G19" s="150">
        <v>3804</v>
      </c>
      <c r="H19" s="151">
        <v>3855</v>
      </c>
    </row>
    <row r="20" spans="1:8" ht="26.25" customHeight="1">
      <c r="A20" s="722"/>
      <c r="B20" s="113"/>
      <c r="C20" s="114" t="s">
        <v>57</v>
      </c>
      <c r="D20" s="188">
        <v>862</v>
      </c>
      <c r="E20" s="189">
        <v>862</v>
      </c>
      <c r="F20" s="189">
        <v>862</v>
      </c>
      <c r="G20" s="189">
        <v>862</v>
      </c>
      <c r="H20" s="190">
        <v>862</v>
      </c>
    </row>
    <row r="21" spans="1:8" ht="24" customHeight="1">
      <c r="A21" s="722"/>
      <c r="B21" s="113"/>
      <c r="C21" s="118" t="s">
        <v>58</v>
      </c>
      <c r="D21" s="191">
        <v>2756</v>
      </c>
      <c r="E21" s="192">
        <v>2809</v>
      </c>
      <c r="F21" s="192">
        <v>2871</v>
      </c>
      <c r="G21" s="192">
        <v>2942</v>
      </c>
      <c r="H21" s="193">
        <v>2993</v>
      </c>
    </row>
    <row r="22" spans="1:8" ht="24" customHeight="1" thickBot="1">
      <c r="A22" s="722"/>
      <c r="B22" s="738" t="s">
        <v>59</v>
      </c>
      <c r="C22" s="739"/>
      <c r="D22" s="194">
        <v>1983</v>
      </c>
      <c r="E22" s="195">
        <v>1912</v>
      </c>
      <c r="F22" s="195">
        <v>1863</v>
      </c>
      <c r="G22" s="195">
        <v>1820</v>
      </c>
      <c r="H22" s="196">
        <v>1755</v>
      </c>
    </row>
    <row r="23" spans="1:8" ht="24" customHeight="1" thickTop="1" thickBot="1">
      <c r="A23" s="723"/>
      <c r="B23" s="740" t="s">
        <v>51</v>
      </c>
      <c r="C23" s="727"/>
      <c r="D23" s="125">
        <v>8381</v>
      </c>
      <c r="E23" s="126">
        <v>8416</v>
      </c>
      <c r="F23" s="126">
        <v>8487</v>
      </c>
      <c r="G23" s="126">
        <v>8577</v>
      </c>
      <c r="H23" s="127">
        <v>8629</v>
      </c>
    </row>
    <row r="24" spans="1:8" ht="24" hidden="1" customHeight="1">
      <c r="A24" s="728" t="s">
        <v>60</v>
      </c>
      <c r="B24" s="713" t="s">
        <v>53</v>
      </c>
      <c r="C24" s="724"/>
      <c r="D24" s="128">
        <v>0.23635400105988341</v>
      </c>
      <c r="E24" s="129">
        <v>0.2469528351881293</v>
      </c>
      <c r="F24" s="129">
        <v>0.25780836421386977</v>
      </c>
      <c r="G24" s="129">
        <v>0.26835710512414157</v>
      </c>
      <c r="H24" s="130">
        <v>0.27880063124671228</v>
      </c>
    </row>
    <row r="25" spans="1:8" ht="24" hidden="1" customHeight="1">
      <c r="A25" s="722"/>
      <c r="B25" s="715" t="s">
        <v>61</v>
      </c>
      <c r="C25" s="725"/>
      <c r="D25" s="131">
        <v>0.59714889123548043</v>
      </c>
      <c r="E25" s="132">
        <v>0.6078639744952179</v>
      </c>
      <c r="F25" s="132">
        <v>0.61821086261980829</v>
      </c>
      <c r="G25" s="132">
        <v>0.6285258116019159</v>
      </c>
      <c r="H25" s="133">
        <v>0.63868225292242298</v>
      </c>
    </row>
    <row r="26" spans="1:8" ht="24" hidden="1" customHeight="1">
      <c r="A26" s="722"/>
      <c r="B26" s="730" t="s">
        <v>56</v>
      </c>
      <c r="C26" s="731"/>
      <c r="D26" s="134">
        <v>0.64595607927155863</v>
      </c>
      <c r="E26" s="135">
        <v>0.65764958796130424</v>
      </c>
      <c r="F26" s="135">
        <v>0.66720285969615734</v>
      </c>
      <c r="G26" s="135">
        <v>0.67638691322901845</v>
      </c>
      <c r="H26" s="136">
        <v>0.68716577540106949</v>
      </c>
    </row>
    <row r="27" spans="1:8" ht="24" hidden="1" customHeight="1">
      <c r="A27" s="722"/>
      <c r="B27" s="730" t="s">
        <v>59</v>
      </c>
      <c r="C27" s="731"/>
      <c r="D27" s="134">
        <v>0.35404392072844137</v>
      </c>
      <c r="E27" s="135">
        <v>0.34252955929774276</v>
      </c>
      <c r="F27" s="135">
        <v>0.3329758713136729</v>
      </c>
      <c r="G27" s="135">
        <v>0.3236130867709815</v>
      </c>
      <c r="H27" s="136">
        <v>0.31283422459893045</v>
      </c>
    </row>
    <row r="28" spans="1:8" ht="24" hidden="1" customHeight="1" thickBot="1">
      <c r="A28" s="722"/>
      <c r="B28" s="732" t="s">
        <v>62</v>
      </c>
      <c r="C28" s="733"/>
      <c r="D28" s="137">
        <v>1</v>
      </c>
      <c r="E28" s="138">
        <v>1.0001791472590469</v>
      </c>
      <c r="F28" s="138">
        <v>1.0001787310098302</v>
      </c>
      <c r="G28" s="138">
        <v>1</v>
      </c>
      <c r="H28" s="139">
        <v>1</v>
      </c>
    </row>
    <row r="29" spans="1:8" ht="24" hidden="1" customHeight="1" thickTop="1" thickBot="1">
      <c r="A29" s="729"/>
      <c r="B29" s="734" t="s">
        <v>51</v>
      </c>
      <c r="C29" s="735"/>
      <c r="D29" s="140">
        <v>0.74352377572746631</v>
      </c>
      <c r="E29" s="141">
        <v>0.74888770243815628</v>
      </c>
      <c r="F29" s="141">
        <v>0.75446706373899908</v>
      </c>
      <c r="G29" s="141">
        <v>0.75996810207336518</v>
      </c>
      <c r="H29" s="142">
        <v>0.76450784087888723</v>
      </c>
    </row>
    <row r="30" spans="1:8" ht="24" customHeight="1">
      <c r="A30" s="721" t="s">
        <v>63</v>
      </c>
      <c r="B30" s="713" t="s">
        <v>53</v>
      </c>
      <c r="C30" s="724"/>
      <c r="D30" s="197">
        <v>483</v>
      </c>
      <c r="E30" s="144">
        <v>483</v>
      </c>
      <c r="F30" s="144">
        <v>487</v>
      </c>
      <c r="G30" s="144">
        <v>508</v>
      </c>
      <c r="H30" s="145">
        <v>530</v>
      </c>
    </row>
    <row r="31" spans="1:8" ht="24" customHeight="1">
      <c r="A31" s="722"/>
      <c r="B31" s="715" t="s">
        <v>54</v>
      </c>
      <c r="C31" s="725"/>
      <c r="D31" s="146">
        <v>1203</v>
      </c>
      <c r="E31" s="147">
        <v>1223</v>
      </c>
      <c r="F31" s="147">
        <v>1243</v>
      </c>
      <c r="G31" s="147">
        <v>1264</v>
      </c>
      <c r="H31" s="148">
        <v>1287</v>
      </c>
    </row>
    <row r="32" spans="1:8" ht="24" customHeight="1">
      <c r="A32" s="722"/>
      <c r="B32" s="715" t="s">
        <v>55</v>
      </c>
      <c r="C32" s="725"/>
      <c r="D32" s="146">
        <v>1131</v>
      </c>
      <c r="E32" s="147">
        <v>1144</v>
      </c>
      <c r="F32" s="147">
        <v>1161</v>
      </c>
      <c r="G32" s="147">
        <v>1181</v>
      </c>
      <c r="H32" s="148">
        <v>1202</v>
      </c>
    </row>
    <row r="33" spans="1:9" ht="24" customHeight="1">
      <c r="A33" s="722"/>
      <c r="B33" s="715" t="s">
        <v>56</v>
      </c>
      <c r="C33" s="725"/>
      <c r="D33" s="146">
        <v>3805</v>
      </c>
      <c r="E33" s="147">
        <v>3862</v>
      </c>
      <c r="F33" s="147">
        <v>3898</v>
      </c>
      <c r="G33" s="147">
        <v>3937</v>
      </c>
      <c r="H33" s="148">
        <v>3973</v>
      </c>
    </row>
    <row r="34" spans="1:9" ht="24" customHeight="1" thickBot="1">
      <c r="A34" s="722"/>
      <c r="B34" s="717" t="s">
        <v>59</v>
      </c>
      <c r="C34" s="726"/>
      <c r="D34" s="149">
        <v>2624</v>
      </c>
      <c r="E34" s="150">
        <v>2624</v>
      </c>
      <c r="F34" s="150">
        <v>2624</v>
      </c>
      <c r="G34" s="150">
        <v>2624</v>
      </c>
      <c r="H34" s="151">
        <v>2624</v>
      </c>
    </row>
    <row r="35" spans="1:9" ht="24" customHeight="1" thickTop="1" thickBot="1">
      <c r="A35" s="723"/>
      <c r="B35" s="719" t="s">
        <v>51</v>
      </c>
      <c r="C35" s="727"/>
      <c r="D35" s="152">
        <v>9246</v>
      </c>
      <c r="E35" s="153">
        <v>9336</v>
      </c>
      <c r="F35" s="153">
        <v>9413</v>
      </c>
      <c r="G35" s="153">
        <v>9514</v>
      </c>
      <c r="H35" s="154">
        <v>9616</v>
      </c>
    </row>
    <row r="36" spans="1:9" ht="24" customHeight="1">
      <c r="A36" s="710" t="s">
        <v>64</v>
      </c>
      <c r="B36" s="713" t="s">
        <v>53</v>
      </c>
      <c r="C36" s="714"/>
      <c r="D36" s="155">
        <v>37</v>
      </c>
      <c r="E36" s="156">
        <v>17</v>
      </c>
      <c r="F36" s="156">
        <v>0</v>
      </c>
      <c r="G36" s="156">
        <v>0</v>
      </c>
      <c r="H36" s="157">
        <v>0</v>
      </c>
    </row>
    <row r="37" spans="1:9" ht="24" customHeight="1">
      <c r="A37" s="710"/>
      <c r="B37" s="715" t="s">
        <v>54</v>
      </c>
      <c r="C37" s="716"/>
      <c r="D37" s="155">
        <v>0</v>
      </c>
      <c r="E37" s="156">
        <v>0</v>
      </c>
      <c r="F37" s="156">
        <v>0</v>
      </c>
      <c r="G37" s="156">
        <v>0</v>
      </c>
      <c r="H37" s="157">
        <v>0</v>
      </c>
    </row>
    <row r="38" spans="1:9" ht="24" customHeight="1">
      <c r="A38" s="711"/>
      <c r="B38" s="715" t="s">
        <v>55</v>
      </c>
      <c r="C38" s="716"/>
      <c r="D38" s="155">
        <v>0</v>
      </c>
      <c r="E38" s="156">
        <v>0</v>
      </c>
      <c r="F38" s="156">
        <v>0</v>
      </c>
      <c r="G38" s="156">
        <v>0</v>
      </c>
      <c r="H38" s="157">
        <v>0</v>
      </c>
    </row>
    <row r="39" spans="1:9" ht="24" customHeight="1">
      <c r="A39" s="711"/>
      <c r="B39" s="715" t="s">
        <v>56</v>
      </c>
      <c r="C39" s="716"/>
      <c r="D39" s="146">
        <v>187</v>
      </c>
      <c r="E39" s="147">
        <v>191</v>
      </c>
      <c r="F39" s="147">
        <v>165</v>
      </c>
      <c r="G39" s="147">
        <v>133</v>
      </c>
      <c r="H39" s="148">
        <v>118</v>
      </c>
    </row>
    <row r="40" spans="1:9" ht="24" customHeight="1" thickBot="1">
      <c r="A40" s="711"/>
      <c r="B40" s="717" t="s">
        <v>59</v>
      </c>
      <c r="C40" s="718"/>
      <c r="D40" s="149">
        <v>641</v>
      </c>
      <c r="E40" s="150">
        <v>712</v>
      </c>
      <c r="F40" s="150">
        <v>761</v>
      </c>
      <c r="G40" s="150">
        <v>804</v>
      </c>
      <c r="H40" s="151">
        <v>869</v>
      </c>
    </row>
    <row r="41" spans="1:9" ht="24" customHeight="1" thickTop="1" thickBot="1">
      <c r="A41" s="712"/>
      <c r="B41" s="719" t="s">
        <v>51</v>
      </c>
      <c r="C41" s="720"/>
      <c r="D41" s="125">
        <v>865</v>
      </c>
      <c r="E41" s="158">
        <v>920</v>
      </c>
      <c r="F41" s="158">
        <v>926</v>
      </c>
      <c r="G41" s="158">
        <v>937</v>
      </c>
      <c r="H41" s="159">
        <v>987</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174</v>
      </c>
      <c r="B50" s="699"/>
      <c r="C50" s="700"/>
      <c r="D50" s="168" t="s">
        <v>70</v>
      </c>
      <c r="E50" s="763" t="s">
        <v>175</v>
      </c>
      <c r="F50" s="764"/>
      <c r="G50" s="764"/>
      <c r="H50" s="764"/>
      <c r="I50" s="765"/>
    </row>
    <row r="51" spans="1:9" ht="80.099999999999994" customHeight="1" thickBot="1">
      <c r="A51" s="701"/>
      <c r="B51" s="702"/>
      <c r="C51" s="703"/>
      <c r="D51" s="167" t="s">
        <v>72</v>
      </c>
      <c r="E51" s="756" t="s">
        <v>176</v>
      </c>
      <c r="F51" s="757"/>
      <c r="G51" s="757"/>
      <c r="H51" s="757"/>
      <c r="I51" s="758"/>
    </row>
    <row r="52" spans="1:9" ht="99.9" customHeight="1" thickBot="1">
      <c r="A52" s="680" t="s">
        <v>75</v>
      </c>
      <c r="B52" s="681"/>
      <c r="C52" s="682"/>
      <c r="D52" s="683" t="s">
        <v>177</v>
      </c>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74"/>
  <sheetViews>
    <sheetView topLeftCell="A4"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178</v>
      </c>
      <c r="H3" s="755"/>
    </row>
    <row r="4" spans="1:9" ht="16.5" customHeight="1">
      <c r="A4" s="83"/>
      <c r="B4" s="83"/>
      <c r="C4" s="83"/>
      <c r="D4" s="83"/>
      <c r="E4" s="83"/>
      <c r="F4" s="84" t="s">
        <v>33</v>
      </c>
      <c r="G4" s="754" t="s">
        <v>179</v>
      </c>
      <c r="H4" s="755"/>
    </row>
    <row r="5" spans="1:9" ht="16.5" customHeight="1">
      <c r="A5" s="83"/>
      <c r="B5" s="83"/>
      <c r="C5" s="83"/>
      <c r="D5" s="83"/>
      <c r="E5" s="83"/>
      <c r="F5" s="84" t="s">
        <v>35</v>
      </c>
      <c r="G5" s="754" t="s">
        <v>180</v>
      </c>
      <c r="H5" s="755"/>
    </row>
    <row r="6" spans="1:9" ht="16.5" customHeight="1">
      <c r="A6" s="83"/>
      <c r="B6" s="83"/>
      <c r="C6" s="83"/>
      <c r="D6" s="83"/>
      <c r="E6" s="83"/>
      <c r="F6" s="84" t="s">
        <v>37</v>
      </c>
      <c r="G6" s="754" t="s">
        <v>181</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606</v>
      </c>
      <c r="E11" s="171">
        <v>595</v>
      </c>
      <c r="F11" s="171">
        <v>588</v>
      </c>
      <c r="G11" s="171">
        <v>582</v>
      </c>
      <c r="H11" s="172">
        <v>576</v>
      </c>
    </row>
    <row r="12" spans="1:9" ht="24" customHeight="1">
      <c r="A12" s="710"/>
      <c r="B12" s="715" t="s">
        <v>49</v>
      </c>
      <c r="C12" s="716"/>
      <c r="D12" s="170">
        <v>565</v>
      </c>
      <c r="E12" s="171">
        <v>612</v>
      </c>
      <c r="F12" s="171">
        <v>601</v>
      </c>
      <c r="G12" s="171">
        <v>594</v>
      </c>
      <c r="H12" s="172">
        <v>588</v>
      </c>
    </row>
    <row r="13" spans="1:9" ht="24" customHeight="1">
      <c r="A13" s="711"/>
      <c r="B13" s="715" t="s">
        <v>22</v>
      </c>
      <c r="C13" s="716"/>
      <c r="D13" s="173">
        <v>612</v>
      </c>
      <c r="E13" s="174">
        <v>564</v>
      </c>
      <c r="F13" s="174">
        <v>611</v>
      </c>
      <c r="G13" s="174">
        <v>601</v>
      </c>
      <c r="H13" s="175">
        <v>594</v>
      </c>
    </row>
    <row r="14" spans="1:9" ht="24" customHeight="1" thickBot="1">
      <c r="A14" s="711"/>
      <c r="B14" s="717" t="s">
        <v>50</v>
      </c>
      <c r="C14" s="718"/>
      <c r="D14" s="176">
        <v>1990</v>
      </c>
      <c r="E14" s="177">
        <v>1882</v>
      </c>
      <c r="F14" s="177">
        <v>1788</v>
      </c>
      <c r="G14" s="177">
        <v>1763</v>
      </c>
      <c r="H14" s="178">
        <v>1752</v>
      </c>
    </row>
    <row r="15" spans="1:9" ht="24" customHeight="1" thickTop="1" thickBot="1">
      <c r="A15" s="749"/>
      <c r="B15" s="719" t="s">
        <v>51</v>
      </c>
      <c r="C15" s="720"/>
      <c r="D15" s="125">
        <v>3773</v>
      </c>
      <c r="E15" s="158">
        <v>3653</v>
      </c>
      <c r="F15" s="158">
        <v>3588</v>
      </c>
      <c r="G15" s="158">
        <v>3540</v>
      </c>
      <c r="H15" s="159">
        <v>3510</v>
      </c>
    </row>
    <row r="16" spans="1:9" ht="24" customHeight="1">
      <c r="A16" s="721" t="s">
        <v>52</v>
      </c>
      <c r="B16" s="736" t="s">
        <v>53</v>
      </c>
      <c r="C16" s="724"/>
      <c r="D16" s="179">
        <v>138</v>
      </c>
      <c r="E16" s="180">
        <v>137</v>
      </c>
      <c r="F16" s="180">
        <v>136</v>
      </c>
      <c r="G16" s="180">
        <v>134</v>
      </c>
      <c r="H16" s="181">
        <v>133</v>
      </c>
    </row>
    <row r="17" spans="1:8" ht="24" customHeight="1">
      <c r="A17" s="728"/>
      <c r="B17" s="737" t="s">
        <v>54</v>
      </c>
      <c r="C17" s="726"/>
      <c r="D17" s="182">
        <v>260</v>
      </c>
      <c r="E17" s="183">
        <v>294</v>
      </c>
      <c r="F17" s="183">
        <v>288</v>
      </c>
      <c r="G17" s="183">
        <v>284</v>
      </c>
      <c r="H17" s="184">
        <v>281</v>
      </c>
    </row>
    <row r="18" spans="1:8" ht="24" customHeight="1">
      <c r="A18" s="722"/>
      <c r="B18" s="737" t="s">
        <v>55</v>
      </c>
      <c r="C18" s="726"/>
      <c r="D18" s="185">
        <v>345</v>
      </c>
      <c r="E18" s="186">
        <v>331</v>
      </c>
      <c r="F18" s="186">
        <v>358</v>
      </c>
      <c r="G18" s="186">
        <v>350</v>
      </c>
      <c r="H18" s="187">
        <v>347</v>
      </c>
    </row>
    <row r="19" spans="1:8" ht="24" customHeight="1">
      <c r="A19" s="722"/>
      <c r="B19" s="717" t="s">
        <v>56</v>
      </c>
      <c r="C19" s="726"/>
      <c r="D19" s="149">
        <v>1147</v>
      </c>
      <c r="E19" s="150">
        <v>1111</v>
      </c>
      <c r="F19" s="150">
        <v>1057</v>
      </c>
      <c r="G19" s="150">
        <v>1041</v>
      </c>
      <c r="H19" s="151">
        <v>1034</v>
      </c>
    </row>
    <row r="20" spans="1:8" ht="26.25" customHeight="1">
      <c r="A20" s="722"/>
      <c r="B20" s="113"/>
      <c r="C20" s="114" t="s">
        <v>57</v>
      </c>
      <c r="D20" s="188">
        <v>0</v>
      </c>
      <c r="E20" s="189">
        <v>0</v>
      </c>
      <c r="F20" s="189">
        <v>0</v>
      </c>
      <c r="G20" s="189">
        <v>0</v>
      </c>
      <c r="H20" s="190">
        <v>0</v>
      </c>
    </row>
    <row r="21" spans="1:8" ht="24" customHeight="1">
      <c r="A21" s="722"/>
      <c r="B21" s="113"/>
      <c r="C21" s="118" t="s">
        <v>58</v>
      </c>
      <c r="D21" s="191">
        <v>1147</v>
      </c>
      <c r="E21" s="192">
        <v>1111</v>
      </c>
      <c r="F21" s="192">
        <v>1057</v>
      </c>
      <c r="G21" s="192">
        <v>1041</v>
      </c>
      <c r="H21" s="193">
        <v>1034</v>
      </c>
    </row>
    <row r="22" spans="1:8" ht="24" customHeight="1" thickBot="1">
      <c r="A22" s="722"/>
      <c r="B22" s="738" t="s">
        <v>59</v>
      </c>
      <c r="C22" s="739"/>
      <c r="D22" s="194">
        <v>843</v>
      </c>
      <c r="E22" s="195">
        <v>771</v>
      </c>
      <c r="F22" s="195">
        <v>731</v>
      </c>
      <c r="G22" s="195">
        <v>723</v>
      </c>
      <c r="H22" s="196">
        <v>718</v>
      </c>
    </row>
    <row r="23" spans="1:8" ht="24" customHeight="1" thickTop="1" thickBot="1">
      <c r="A23" s="723"/>
      <c r="B23" s="740" t="s">
        <v>51</v>
      </c>
      <c r="C23" s="727"/>
      <c r="D23" s="125">
        <v>2733</v>
      </c>
      <c r="E23" s="126">
        <v>2644</v>
      </c>
      <c r="F23" s="126">
        <v>2570</v>
      </c>
      <c r="G23" s="126">
        <v>2532</v>
      </c>
      <c r="H23" s="127">
        <v>2513</v>
      </c>
    </row>
    <row r="24" spans="1:8" ht="24" hidden="1" customHeight="1">
      <c r="A24" s="728" t="s">
        <v>60</v>
      </c>
      <c r="B24" s="713" t="s">
        <v>53</v>
      </c>
      <c r="C24" s="724"/>
      <c r="D24" s="128">
        <v>0.22772277227722773</v>
      </c>
      <c r="E24" s="129">
        <v>0.23025210084033612</v>
      </c>
      <c r="F24" s="129">
        <v>0.23129251700680273</v>
      </c>
      <c r="G24" s="129">
        <v>0.23024054982817868</v>
      </c>
      <c r="H24" s="130">
        <v>0.23090277777777779</v>
      </c>
    </row>
    <row r="25" spans="1:8" ht="24" hidden="1" customHeight="1">
      <c r="A25" s="722"/>
      <c r="B25" s="715" t="s">
        <v>61</v>
      </c>
      <c r="C25" s="725"/>
      <c r="D25" s="131">
        <v>0.56372549019607843</v>
      </c>
      <c r="E25" s="132">
        <v>0.58687943262411346</v>
      </c>
      <c r="F25" s="132">
        <v>0.5859247135842881</v>
      </c>
      <c r="G25" s="132">
        <v>0.58236272878535777</v>
      </c>
      <c r="H25" s="133">
        <v>0.58417508417508412</v>
      </c>
    </row>
    <row r="26" spans="1:8" ht="24" hidden="1" customHeight="1">
      <c r="A26" s="722"/>
      <c r="B26" s="730" t="s">
        <v>56</v>
      </c>
      <c r="C26" s="731"/>
      <c r="D26" s="134">
        <v>0.57638190954773871</v>
      </c>
      <c r="E26" s="135">
        <v>0.59032943676939431</v>
      </c>
      <c r="F26" s="135">
        <v>0.59116331096196872</v>
      </c>
      <c r="G26" s="135">
        <v>0.59047078842881451</v>
      </c>
      <c r="H26" s="136">
        <v>0.59018264840182644</v>
      </c>
    </row>
    <row r="27" spans="1:8" ht="24" hidden="1" customHeight="1">
      <c r="A27" s="722"/>
      <c r="B27" s="730" t="s">
        <v>59</v>
      </c>
      <c r="C27" s="731"/>
      <c r="D27" s="134">
        <v>0.42361809045226129</v>
      </c>
      <c r="E27" s="135">
        <v>0.40967056323060574</v>
      </c>
      <c r="F27" s="135">
        <v>0.40883668903803133</v>
      </c>
      <c r="G27" s="135">
        <v>0.41009642654566081</v>
      </c>
      <c r="H27" s="136">
        <v>0.40981735159817351</v>
      </c>
    </row>
    <row r="28" spans="1:8" ht="24" hidden="1" customHeight="1" thickBot="1">
      <c r="A28" s="722"/>
      <c r="B28" s="732" t="s">
        <v>62</v>
      </c>
      <c r="C28" s="733"/>
      <c r="D28" s="137">
        <v>1</v>
      </c>
      <c r="E28" s="138">
        <v>1</v>
      </c>
      <c r="F28" s="138">
        <v>1</v>
      </c>
      <c r="G28" s="138">
        <v>1.0005672149744753</v>
      </c>
      <c r="H28" s="139">
        <v>1</v>
      </c>
    </row>
    <row r="29" spans="1:8" ht="24" hidden="1" customHeight="1" thickTop="1" thickBot="1">
      <c r="A29" s="729"/>
      <c r="B29" s="734" t="s">
        <v>51</v>
      </c>
      <c r="C29" s="735"/>
      <c r="D29" s="140">
        <v>0.72435727537768357</v>
      </c>
      <c r="E29" s="141">
        <v>0.7237886668491651</v>
      </c>
      <c r="F29" s="141">
        <v>0.71627647714604237</v>
      </c>
      <c r="G29" s="141">
        <v>0.71525423728813564</v>
      </c>
      <c r="H29" s="142">
        <v>0.715954415954416</v>
      </c>
    </row>
    <row r="30" spans="1:8" ht="24" customHeight="1">
      <c r="A30" s="721" t="s">
        <v>63</v>
      </c>
      <c r="B30" s="713" t="s">
        <v>53</v>
      </c>
      <c r="C30" s="724"/>
      <c r="D30" s="197">
        <v>141</v>
      </c>
      <c r="E30" s="144">
        <v>141</v>
      </c>
      <c r="F30" s="144">
        <v>141</v>
      </c>
      <c r="G30" s="144">
        <v>141</v>
      </c>
      <c r="H30" s="145">
        <v>141</v>
      </c>
    </row>
    <row r="31" spans="1:8" ht="24" customHeight="1">
      <c r="A31" s="722"/>
      <c r="B31" s="715" t="s">
        <v>54</v>
      </c>
      <c r="C31" s="725"/>
      <c r="D31" s="146">
        <v>272</v>
      </c>
      <c r="E31" s="147">
        <v>281</v>
      </c>
      <c r="F31" s="147">
        <v>281</v>
      </c>
      <c r="G31" s="147">
        <v>281</v>
      </c>
      <c r="H31" s="148">
        <v>281</v>
      </c>
    </row>
    <row r="32" spans="1:8" ht="24" customHeight="1">
      <c r="A32" s="722"/>
      <c r="B32" s="715" t="s">
        <v>55</v>
      </c>
      <c r="C32" s="725"/>
      <c r="D32" s="146">
        <v>329</v>
      </c>
      <c r="E32" s="147">
        <v>331</v>
      </c>
      <c r="F32" s="147">
        <v>347</v>
      </c>
      <c r="G32" s="147">
        <v>347</v>
      </c>
      <c r="H32" s="148">
        <v>347</v>
      </c>
    </row>
    <row r="33" spans="1:9" ht="24" customHeight="1">
      <c r="A33" s="722"/>
      <c r="B33" s="715" t="s">
        <v>56</v>
      </c>
      <c r="C33" s="725"/>
      <c r="D33" s="146">
        <v>1087</v>
      </c>
      <c r="E33" s="147">
        <v>1087</v>
      </c>
      <c r="F33" s="147">
        <v>1087</v>
      </c>
      <c r="G33" s="147">
        <v>1087</v>
      </c>
      <c r="H33" s="148">
        <v>1087</v>
      </c>
    </row>
    <row r="34" spans="1:9" ht="24" customHeight="1" thickBot="1">
      <c r="A34" s="722"/>
      <c r="B34" s="717" t="s">
        <v>59</v>
      </c>
      <c r="C34" s="726"/>
      <c r="D34" s="149">
        <v>1833</v>
      </c>
      <c r="E34" s="150">
        <v>1833</v>
      </c>
      <c r="F34" s="150">
        <v>1833</v>
      </c>
      <c r="G34" s="150">
        <v>1833</v>
      </c>
      <c r="H34" s="151">
        <v>1833</v>
      </c>
    </row>
    <row r="35" spans="1:9" ht="24" customHeight="1" thickTop="1" thickBot="1">
      <c r="A35" s="723"/>
      <c r="B35" s="719" t="s">
        <v>51</v>
      </c>
      <c r="C35" s="727"/>
      <c r="D35" s="152">
        <v>3662</v>
      </c>
      <c r="E35" s="153">
        <v>3673</v>
      </c>
      <c r="F35" s="153">
        <v>3689</v>
      </c>
      <c r="G35" s="153">
        <v>3689</v>
      </c>
      <c r="H35" s="154">
        <v>3689</v>
      </c>
    </row>
    <row r="36" spans="1:9" ht="24" customHeight="1">
      <c r="A36" s="710" t="s">
        <v>64</v>
      </c>
      <c r="B36" s="713" t="s">
        <v>53</v>
      </c>
      <c r="C36" s="714"/>
      <c r="D36" s="155">
        <v>3</v>
      </c>
      <c r="E36" s="156">
        <v>4</v>
      </c>
      <c r="F36" s="156">
        <v>5</v>
      </c>
      <c r="G36" s="156">
        <v>7</v>
      </c>
      <c r="H36" s="157">
        <v>8</v>
      </c>
    </row>
    <row r="37" spans="1:9" ht="24" customHeight="1">
      <c r="A37" s="710"/>
      <c r="B37" s="715" t="s">
        <v>54</v>
      </c>
      <c r="C37" s="716"/>
      <c r="D37" s="155">
        <v>12</v>
      </c>
      <c r="E37" s="156">
        <v>-13</v>
      </c>
      <c r="F37" s="156">
        <v>-7</v>
      </c>
      <c r="G37" s="156">
        <v>-3</v>
      </c>
      <c r="H37" s="157">
        <v>0</v>
      </c>
    </row>
    <row r="38" spans="1:9" ht="24" customHeight="1">
      <c r="A38" s="711"/>
      <c r="B38" s="715" t="s">
        <v>55</v>
      </c>
      <c r="C38" s="716"/>
      <c r="D38" s="155">
        <v>-16</v>
      </c>
      <c r="E38" s="156">
        <v>0</v>
      </c>
      <c r="F38" s="156">
        <v>-11</v>
      </c>
      <c r="G38" s="156">
        <v>-3</v>
      </c>
      <c r="H38" s="157">
        <v>0</v>
      </c>
    </row>
    <row r="39" spans="1:9" ht="24" customHeight="1">
      <c r="A39" s="711"/>
      <c r="B39" s="715" t="s">
        <v>56</v>
      </c>
      <c r="C39" s="716"/>
      <c r="D39" s="146">
        <v>-60</v>
      </c>
      <c r="E39" s="147">
        <v>-24</v>
      </c>
      <c r="F39" s="147">
        <v>30</v>
      </c>
      <c r="G39" s="147">
        <v>46</v>
      </c>
      <c r="H39" s="148">
        <v>53</v>
      </c>
    </row>
    <row r="40" spans="1:9" ht="24" customHeight="1" thickBot="1">
      <c r="A40" s="711"/>
      <c r="B40" s="717" t="s">
        <v>59</v>
      </c>
      <c r="C40" s="718"/>
      <c r="D40" s="149">
        <v>990</v>
      </c>
      <c r="E40" s="150">
        <v>1062</v>
      </c>
      <c r="F40" s="150">
        <v>1102</v>
      </c>
      <c r="G40" s="150">
        <v>1110</v>
      </c>
      <c r="H40" s="151">
        <v>1115</v>
      </c>
    </row>
    <row r="41" spans="1:9" ht="24" customHeight="1" thickTop="1" thickBot="1">
      <c r="A41" s="712"/>
      <c r="B41" s="719" t="s">
        <v>51</v>
      </c>
      <c r="C41" s="720"/>
      <c r="D41" s="125">
        <v>929</v>
      </c>
      <c r="E41" s="158">
        <v>1029</v>
      </c>
      <c r="F41" s="158">
        <v>1119</v>
      </c>
      <c r="G41" s="158">
        <v>1157</v>
      </c>
      <c r="H41" s="159">
        <v>1176</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33" customHeight="1">
      <c r="A50" s="698" t="s">
        <v>106</v>
      </c>
      <c r="B50" s="699"/>
      <c r="C50" s="700"/>
      <c r="D50" s="168" t="s">
        <v>70</v>
      </c>
      <c r="E50" s="704"/>
      <c r="F50" s="705"/>
      <c r="G50" s="705"/>
      <c r="H50" s="705"/>
      <c r="I50" s="706"/>
    </row>
    <row r="51" spans="1:9" ht="60" customHeight="1" thickBot="1">
      <c r="A51" s="701"/>
      <c r="B51" s="702"/>
      <c r="C51" s="703"/>
      <c r="D51" s="167" t="s">
        <v>72</v>
      </c>
      <c r="E51" s="756" t="s">
        <v>182</v>
      </c>
      <c r="F51" s="757"/>
      <c r="G51" s="757"/>
      <c r="H51" s="757"/>
      <c r="I51" s="758"/>
    </row>
    <row r="52" spans="1:9" ht="33" customHeight="1">
      <c r="A52" s="698" t="s">
        <v>104</v>
      </c>
      <c r="B52" s="699"/>
      <c r="C52" s="700"/>
      <c r="D52" s="168" t="s">
        <v>70</v>
      </c>
      <c r="E52" s="704"/>
      <c r="F52" s="705"/>
      <c r="G52" s="705"/>
      <c r="H52" s="705"/>
      <c r="I52" s="706"/>
    </row>
    <row r="53" spans="1:9" ht="57.75" customHeight="1" thickBot="1">
      <c r="A53" s="701"/>
      <c r="B53" s="702"/>
      <c r="C53" s="703"/>
      <c r="D53" s="167" t="s">
        <v>72</v>
      </c>
      <c r="E53" s="756" t="s">
        <v>183</v>
      </c>
      <c r="F53" s="757"/>
      <c r="G53" s="757"/>
      <c r="H53" s="757"/>
      <c r="I53" s="758"/>
    </row>
    <row r="54" spans="1:9" ht="33" customHeight="1">
      <c r="A54" s="698" t="s">
        <v>184</v>
      </c>
      <c r="B54" s="699"/>
      <c r="C54" s="700"/>
      <c r="D54" s="168" t="s">
        <v>70</v>
      </c>
      <c r="E54" s="763" t="s">
        <v>185</v>
      </c>
      <c r="F54" s="764"/>
      <c r="G54" s="764"/>
      <c r="H54" s="764"/>
      <c r="I54" s="765"/>
    </row>
    <row r="55" spans="1:9" ht="80.099999999999994" customHeight="1" thickBot="1">
      <c r="A55" s="701"/>
      <c r="B55" s="702"/>
      <c r="C55" s="703"/>
      <c r="D55" s="167" t="s">
        <v>72</v>
      </c>
      <c r="E55" s="756" t="s">
        <v>186</v>
      </c>
      <c r="F55" s="757"/>
      <c r="G55" s="757"/>
      <c r="H55" s="757"/>
      <c r="I55" s="758"/>
    </row>
    <row r="56" spans="1:9" ht="33" customHeight="1">
      <c r="A56" s="698" t="s">
        <v>187</v>
      </c>
      <c r="B56" s="699"/>
      <c r="C56" s="700"/>
      <c r="D56" s="168" t="s">
        <v>70</v>
      </c>
      <c r="E56" s="763" t="s">
        <v>188</v>
      </c>
      <c r="F56" s="764"/>
      <c r="G56" s="764"/>
      <c r="H56" s="764"/>
      <c r="I56" s="765"/>
    </row>
    <row r="57" spans="1:9" ht="80.099999999999994" customHeight="1" thickBot="1">
      <c r="A57" s="701"/>
      <c r="B57" s="702"/>
      <c r="C57" s="703"/>
      <c r="D57" s="167" t="s">
        <v>72</v>
      </c>
      <c r="E57" s="756" t="s">
        <v>189</v>
      </c>
      <c r="F57" s="757"/>
      <c r="G57" s="757"/>
      <c r="H57" s="757"/>
      <c r="I57" s="758"/>
    </row>
    <row r="58" spans="1:9" ht="48" customHeight="1">
      <c r="A58" s="698" t="s">
        <v>190</v>
      </c>
      <c r="B58" s="699"/>
      <c r="C58" s="700"/>
      <c r="D58" s="168" t="s">
        <v>70</v>
      </c>
      <c r="E58" s="763" t="s">
        <v>191</v>
      </c>
      <c r="F58" s="764"/>
      <c r="G58" s="764"/>
      <c r="H58" s="764"/>
      <c r="I58" s="765"/>
    </row>
    <row r="59" spans="1:9" ht="95.25" customHeight="1" thickBot="1">
      <c r="A59" s="701"/>
      <c r="B59" s="702"/>
      <c r="C59" s="703"/>
      <c r="D59" s="167" t="s">
        <v>72</v>
      </c>
      <c r="E59" s="756" t="s">
        <v>192</v>
      </c>
      <c r="F59" s="757"/>
      <c r="G59" s="757"/>
      <c r="H59" s="757"/>
      <c r="I59" s="758"/>
    </row>
    <row r="60" spans="1:9" ht="99.9" customHeight="1" thickBot="1">
      <c r="A60" s="680" t="s">
        <v>75</v>
      </c>
      <c r="B60" s="681"/>
      <c r="C60" s="682"/>
      <c r="D60" s="683"/>
      <c r="E60" s="684"/>
      <c r="F60" s="684"/>
      <c r="G60" s="684"/>
      <c r="H60" s="684"/>
      <c r="I60" s="685"/>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row r="171" spans="4:9">
      <c r="D171" s="169"/>
      <c r="E171" s="169"/>
      <c r="F171" s="169"/>
      <c r="G171" s="169"/>
      <c r="H171" s="169"/>
      <c r="I171" s="169"/>
    </row>
    <row r="172" spans="4:9">
      <c r="D172" s="169"/>
      <c r="E172" s="169"/>
      <c r="F172" s="169"/>
      <c r="G172" s="169"/>
      <c r="H172" s="169"/>
      <c r="I172" s="169"/>
    </row>
    <row r="173" spans="4:9">
      <c r="D173" s="169"/>
      <c r="E173" s="169"/>
      <c r="F173" s="169"/>
      <c r="G173" s="169"/>
      <c r="H173" s="169"/>
      <c r="I173" s="169"/>
    </row>
    <row r="174" spans="4:9">
      <c r="D174" s="169"/>
      <c r="E174" s="169"/>
      <c r="F174" s="169"/>
      <c r="G174" s="169"/>
      <c r="H174" s="169"/>
      <c r="I174" s="169"/>
    </row>
  </sheetData>
  <mergeCells count="62">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5"/>
    <mergeCell ref="E54:I54"/>
    <mergeCell ref="E55:I55"/>
    <mergeCell ref="A60:C60"/>
    <mergeCell ref="D60:I60"/>
    <mergeCell ref="A56:C57"/>
    <mergeCell ref="E56:I56"/>
    <mergeCell ref="E57:I57"/>
    <mergeCell ref="A58:C59"/>
    <mergeCell ref="E58:I58"/>
    <mergeCell ref="E59:I59"/>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346</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'4横須賀市総括表'!D22</f>
        <v>3790</v>
      </c>
      <c r="F7" s="9">
        <f>'4横須賀市総括表'!D19</f>
        <v>2912</v>
      </c>
      <c r="G7" s="281">
        <f>'4横須賀市総括表'!D16</f>
        <v>313</v>
      </c>
      <c r="H7" s="280">
        <f>'4横須賀市総括表'!D17</f>
        <v>794</v>
      </c>
      <c r="I7" s="10">
        <f>'4横須賀市総括表'!D18</f>
        <v>838</v>
      </c>
      <c r="J7" s="11">
        <f>G7+H7+I7</f>
        <v>1945</v>
      </c>
      <c r="K7" s="12">
        <f>'4横須賀市総括表'!D23</f>
        <v>8647</v>
      </c>
      <c r="L7" s="8">
        <f>'4横須賀市総括表'!$E$22</f>
        <v>3673</v>
      </c>
      <c r="M7" s="9">
        <f>'4横須賀市総括表'!$E$19</f>
        <v>2933</v>
      </c>
      <c r="N7" s="281">
        <f>'4横須賀市総括表'!$E$16</f>
        <v>295</v>
      </c>
      <c r="O7" s="280">
        <f>'4横須賀市総括表'!$E$17</f>
        <v>729</v>
      </c>
      <c r="P7" s="10">
        <f>'4横須賀市総括表'!$E$18</f>
        <v>783</v>
      </c>
      <c r="Q7" s="11">
        <f>N7+O7+P7</f>
        <v>1807</v>
      </c>
      <c r="R7" s="12">
        <f>'4横須賀市総括表'!$E$23</f>
        <v>8413</v>
      </c>
      <c r="U7" s="41"/>
    </row>
    <row r="8" spans="1:23" ht="27" customHeight="1">
      <c r="B8" s="641" t="s">
        <v>14</v>
      </c>
      <c r="C8" s="645" t="s">
        <v>11</v>
      </c>
      <c r="D8" s="646"/>
      <c r="E8" s="13">
        <f>'4横須賀市'!$C$12</f>
        <v>3986</v>
      </c>
      <c r="F8" s="14">
        <f>'4横須賀市'!$D$12</f>
        <v>3028</v>
      </c>
      <c r="G8" s="15">
        <f>'4横須賀市'!$E$12</f>
        <v>370</v>
      </c>
      <c r="H8" s="49">
        <f>'4横須賀市'!$F$12</f>
        <v>686</v>
      </c>
      <c r="I8" s="16">
        <f>'4横須賀市'!$G$12</f>
        <v>789</v>
      </c>
      <c r="J8" s="17">
        <f>G8+H8+I8</f>
        <v>1845</v>
      </c>
      <c r="K8" s="18">
        <f>'4横須賀市'!$H$12</f>
        <v>8859</v>
      </c>
      <c r="L8" s="13">
        <f>'4横須賀市'!$I$12</f>
        <v>4045</v>
      </c>
      <c r="M8" s="14">
        <f>'4横須賀市'!$J$12</f>
        <v>3014</v>
      </c>
      <c r="N8" s="15">
        <f>'4横須賀市'!$K$12</f>
        <v>392</v>
      </c>
      <c r="O8" s="49">
        <f>'4横須賀市'!$L$12</f>
        <v>689</v>
      </c>
      <c r="P8" s="16">
        <f>'4横須賀市'!$M$12</f>
        <v>764</v>
      </c>
      <c r="Q8" s="17">
        <f>N8+O8+P8</f>
        <v>1845</v>
      </c>
      <c r="R8" s="18">
        <f>'4横須賀市'!$N$12</f>
        <v>8904</v>
      </c>
    </row>
    <row r="9" spans="1:23" ht="27" customHeight="1">
      <c r="B9" s="642"/>
      <c r="C9" s="647" t="s">
        <v>16</v>
      </c>
      <c r="D9" s="648"/>
      <c r="E9" s="19">
        <f>'4横須賀市'!$C$13</f>
        <v>385</v>
      </c>
      <c r="F9" s="20"/>
      <c r="G9" s="21"/>
      <c r="H9" s="50"/>
      <c r="I9" s="22"/>
      <c r="J9" s="20"/>
      <c r="K9" s="23">
        <f>'4横須賀市'!$H$13</f>
        <v>385</v>
      </c>
      <c r="L9" s="19">
        <f>'4横須賀市'!$I$13</f>
        <v>175</v>
      </c>
      <c r="M9" s="20"/>
      <c r="N9" s="21"/>
      <c r="O9" s="50"/>
      <c r="P9" s="22"/>
      <c r="Q9" s="20"/>
      <c r="R9" s="23">
        <f>'4横須賀市'!$N$13</f>
        <v>175</v>
      </c>
    </row>
    <row r="10" spans="1:23" ht="27" customHeight="1">
      <c r="B10" s="643"/>
      <c r="C10" s="647" t="s">
        <v>12</v>
      </c>
      <c r="D10" s="649"/>
      <c r="E10" s="24"/>
      <c r="F10" s="25">
        <f>'4横須賀市'!$D$22</f>
        <v>0</v>
      </c>
      <c r="G10" s="26">
        <f>'4横須賀市'!$E$22</f>
        <v>22</v>
      </c>
      <c r="H10" s="45">
        <f>'4横須賀市'!$F$22</f>
        <v>58</v>
      </c>
      <c r="I10" s="27">
        <f>'4横須賀市'!$G$22</f>
        <v>70</v>
      </c>
      <c r="J10" s="28">
        <f>G10+H10+I10</f>
        <v>150</v>
      </c>
      <c r="K10" s="23">
        <f>'4横須賀市'!$H$22</f>
        <v>150</v>
      </c>
      <c r="L10" s="24"/>
      <c r="M10" s="25">
        <f>'4横須賀市'!$J$22</f>
        <v>0</v>
      </c>
      <c r="N10" s="26">
        <f>'4横須賀市'!$K$22</f>
        <v>22</v>
      </c>
      <c r="O10" s="45">
        <f>'4横須賀市'!$L$22</f>
        <v>57</v>
      </c>
      <c r="P10" s="27">
        <f>'4横須賀市'!$M$22</f>
        <v>68</v>
      </c>
      <c r="Q10" s="28">
        <f>N10+O10+P10</f>
        <v>147</v>
      </c>
      <c r="R10" s="23">
        <f>'4横須賀市'!$N$22</f>
        <v>147</v>
      </c>
    </row>
    <row r="11" spans="1:23" ht="27" customHeight="1">
      <c r="B11" s="643"/>
      <c r="C11" s="647" t="s">
        <v>13</v>
      </c>
      <c r="D11" s="648"/>
      <c r="E11" s="29"/>
      <c r="F11" s="25">
        <f>'4横須賀市'!$D$23</f>
        <v>0</v>
      </c>
      <c r="G11" s="26">
        <f>'4横須賀市'!$E$23</f>
        <v>0</v>
      </c>
      <c r="H11" s="45">
        <f>'4横須賀市'!$F$23</f>
        <v>0</v>
      </c>
      <c r="I11" s="27">
        <f>'4横須賀市'!$G$23</f>
        <v>0</v>
      </c>
      <c r="J11" s="28">
        <f>G11+H11+I11</f>
        <v>0</v>
      </c>
      <c r="K11" s="23">
        <f>'4横須賀市'!$H$23</f>
        <v>0</v>
      </c>
      <c r="L11" s="29"/>
      <c r="M11" s="25">
        <f>'4横須賀市'!$J$23</f>
        <v>0</v>
      </c>
      <c r="N11" s="26">
        <f>'4横須賀市'!$K$23</f>
        <v>0</v>
      </c>
      <c r="O11" s="45">
        <f>'4横須賀市'!$L$23</f>
        <v>0</v>
      </c>
      <c r="P11" s="27">
        <f>'4横須賀市'!$M$23</f>
        <v>0</v>
      </c>
      <c r="Q11" s="28">
        <f>N11+O11+P11</f>
        <v>0</v>
      </c>
      <c r="R11" s="23">
        <f>'4横須賀市'!$N$23</f>
        <v>0</v>
      </c>
    </row>
    <row r="12" spans="1:23" ht="27" customHeight="1">
      <c r="B12" s="643"/>
      <c r="C12" s="647" t="s">
        <v>17</v>
      </c>
      <c r="D12" s="648"/>
      <c r="E12" s="29"/>
      <c r="F12" s="25">
        <f>'4横須賀市'!$D$24</f>
        <v>0</v>
      </c>
      <c r="G12" s="21"/>
      <c r="H12" s="50"/>
      <c r="I12" s="22"/>
      <c r="J12" s="30"/>
      <c r="K12" s="23">
        <f>'4横須賀市'!$H$24</f>
        <v>0</v>
      </c>
      <c r="L12" s="29"/>
      <c r="M12" s="25">
        <f>'4横須賀市'!$J$24</f>
        <v>0</v>
      </c>
      <c r="N12" s="21"/>
      <c r="O12" s="50"/>
      <c r="P12" s="22"/>
      <c r="Q12" s="30"/>
      <c r="R12" s="23">
        <f>'4横須賀市'!$N$24</f>
        <v>0</v>
      </c>
    </row>
    <row r="13" spans="1:23" ht="27" customHeight="1">
      <c r="B13" s="643"/>
      <c r="C13" s="647" t="s">
        <v>18</v>
      </c>
      <c r="D13" s="650"/>
      <c r="E13" s="29"/>
      <c r="F13" s="25">
        <f>'4横須賀市'!$D$25</f>
        <v>14</v>
      </c>
      <c r="G13" s="26">
        <f>'4横須賀市'!$E$25</f>
        <v>8</v>
      </c>
      <c r="H13" s="45">
        <f>'4横須賀市'!$F$25</f>
        <v>25</v>
      </c>
      <c r="I13" s="27">
        <f>'4横須賀市'!$G$25</f>
        <v>28</v>
      </c>
      <c r="J13" s="28">
        <f>G13+H13+I13</f>
        <v>61</v>
      </c>
      <c r="K13" s="23">
        <f>'4横須賀市'!$H$25</f>
        <v>75</v>
      </c>
      <c r="L13" s="29"/>
      <c r="M13" s="25">
        <f>'4横須賀市'!$J$25</f>
        <v>14</v>
      </c>
      <c r="N13" s="26">
        <f>'4横須賀市'!$K$25</f>
        <v>8</v>
      </c>
      <c r="O13" s="45">
        <f>'4横須賀市'!$L$25</f>
        <v>25</v>
      </c>
      <c r="P13" s="27">
        <f>'4横須賀市'!$M$25</f>
        <v>28</v>
      </c>
      <c r="Q13" s="28">
        <f>N13+O13+P13</f>
        <v>61</v>
      </c>
      <c r="R13" s="23">
        <f>'4横須賀市'!$N$25</f>
        <v>75</v>
      </c>
    </row>
    <row r="14" spans="1:23" ht="27" customHeight="1">
      <c r="B14" s="643"/>
      <c r="C14" s="647" t="s">
        <v>19</v>
      </c>
      <c r="D14" s="648"/>
      <c r="E14" s="29"/>
      <c r="F14" s="20"/>
      <c r="G14" s="26">
        <f>'4横須賀市'!$E$26</f>
        <v>0</v>
      </c>
      <c r="H14" s="45">
        <f>'4横須賀市'!$F$26</f>
        <v>0</v>
      </c>
      <c r="I14" s="27">
        <f>'4横須賀市'!$G$26</f>
        <v>54</v>
      </c>
      <c r="J14" s="28">
        <f>G14+H14+I14</f>
        <v>54</v>
      </c>
      <c r="K14" s="23">
        <f>'4横須賀市'!$H$26</f>
        <v>54</v>
      </c>
      <c r="L14" s="29"/>
      <c r="M14" s="20"/>
      <c r="N14" s="26">
        <f>'4横須賀市'!$K$26</f>
        <v>0</v>
      </c>
      <c r="O14" s="45">
        <f>'4横須賀市'!$L$26</f>
        <v>0</v>
      </c>
      <c r="P14" s="27">
        <f>'4横須賀市'!$M$26</f>
        <v>54</v>
      </c>
      <c r="Q14" s="28">
        <f>N14+O14+P14</f>
        <v>54</v>
      </c>
      <c r="R14" s="23">
        <f>'4横須賀市'!$N$26</f>
        <v>54</v>
      </c>
    </row>
    <row r="15" spans="1:23" ht="27" customHeight="1" thickBot="1">
      <c r="B15" s="644"/>
      <c r="C15" s="630" t="s">
        <v>6</v>
      </c>
      <c r="D15" s="630"/>
      <c r="E15" s="19">
        <f>'4横須賀市'!$C$27</f>
        <v>4371</v>
      </c>
      <c r="F15" s="31">
        <f>'4横須賀市'!$D$27</f>
        <v>3042</v>
      </c>
      <c r="G15" s="32">
        <f>'4横須賀市'!$E$27</f>
        <v>400</v>
      </c>
      <c r="H15" s="51">
        <f>'4横須賀市'!$F$27</f>
        <v>769</v>
      </c>
      <c r="I15" s="33">
        <f>'4横須賀市'!$G$27</f>
        <v>941</v>
      </c>
      <c r="J15" s="31">
        <f>G15+H15+I15</f>
        <v>2110</v>
      </c>
      <c r="K15" s="34">
        <f>'4横須賀市'!$H$27</f>
        <v>9523</v>
      </c>
      <c r="L15" s="19">
        <f>'4横須賀市'!$I$27</f>
        <v>4220</v>
      </c>
      <c r="M15" s="31">
        <f>'4横須賀市'!$J$27</f>
        <v>3028</v>
      </c>
      <c r="N15" s="32">
        <f>'4横須賀市'!$K$27</f>
        <v>422</v>
      </c>
      <c r="O15" s="51">
        <f>'4横須賀市'!$L$27</f>
        <v>771</v>
      </c>
      <c r="P15" s="33">
        <f>'4横須賀市'!$M$27</f>
        <v>914</v>
      </c>
      <c r="Q15" s="31">
        <f>N15+O15+P15</f>
        <v>2107</v>
      </c>
      <c r="R15" s="34">
        <f>'4横須賀市'!$N$27</f>
        <v>9355</v>
      </c>
    </row>
    <row r="16" spans="1:23" ht="27" customHeight="1" thickBot="1">
      <c r="B16" s="631" t="s">
        <v>7</v>
      </c>
      <c r="C16" s="632"/>
      <c r="D16" s="633"/>
      <c r="E16" s="35">
        <f>E15-E7</f>
        <v>581</v>
      </c>
      <c r="F16" s="37">
        <f t="shared" ref="F16:K16" si="0">F15-F7</f>
        <v>130</v>
      </c>
      <c r="G16" s="36">
        <f t="shared" si="0"/>
        <v>87</v>
      </c>
      <c r="H16" s="52">
        <f t="shared" si="0"/>
        <v>-25</v>
      </c>
      <c r="I16" s="37">
        <f t="shared" si="0"/>
        <v>103</v>
      </c>
      <c r="J16" s="38">
        <f t="shared" si="0"/>
        <v>165</v>
      </c>
      <c r="K16" s="39">
        <f t="shared" si="0"/>
        <v>876</v>
      </c>
      <c r="L16" s="35">
        <f>L15-L7</f>
        <v>547</v>
      </c>
      <c r="M16" s="37">
        <f>M15-M7</f>
        <v>95</v>
      </c>
      <c r="N16" s="36">
        <f t="shared" ref="N16:R16" si="1">N15-N7</f>
        <v>127</v>
      </c>
      <c r="O16" s="52">
        <f t="shared" si="1"/>
        <v>42</v>
      </c>
      <c r="P16" s="37">
        <f t="shared" si="1"/>
        <v>131</v>
      </c>
      <c r="Q16" s="38">
        <f t="shared" si="1"/>
        <v>300</v>
      </c>
      <c r="R16" s="39">
        <f t="shared" si="1"/>
        <v>942</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'4横須賀市総括表'!$F$22</f>
        <v>3556</v>
      </c>
      <c r="F22" s="9">
        <f>'4横須賀市総括表'!$F$19</f>
        <v>2954</v>
      </c>
      <c r="G22" s="281">
        <f>'4横須賀市総括表'!$F$16</f>
        <v>277</v>
      </c>
      <c r="H22" s="280">
        <f>'4横須賀市総括表'!$F$17</f>
        <v>664</v>
      </c>
      <c r="I22" s="10">
        <f>'4横須賀市総括表'!$F$18</f>
        <v>728</v>
      </c>
      <c r="J22" s="11">
        <f>G22+H22+I22</f>
        <v>1669</v>
      </c>
      <c r="K22" s="12">
        <f>'4横須賀市総括表'!$F$23</f>
        <v>8179</v>
      </c>
      <c r="L22" s="8">
        <f>'4横須賀市総括表'!$G$22</f>
        <v>3439</v>
      </c>
      <c r="M22" s="9">
        <f>'4横須賀市総括表'!$G$19</f>
        <v>2975</v>
      </c>
      <c r="N22" s="281">
        <f>'4横須賀市総括表'!$G$16</f>
        <v>259</v>
      </c>
      <c r="O22" s="280">
        <f>'4横須賀市総括表'!$G$17</f>
        <v>599</v>
      </c>
      <c r="P22" s="10">
        <f>'4横須賀市総括表'!$G$18</f>
        <v>673</v>
      </c>
      <c r="Q22" s="11">
        <f>N22+O22+P22</f>
        <v>1531</v>
      </c>
      <c r="R22" s="12">
        <f>'4横須賀市総括表'!$G$23</f>
        <v>7945</v>
      </c>
    </row>
    <row r="23" spans="2:23" ht="27.75" customHeight="1">
      <c r="B23" s="641" t="s">
        <v>14</v>
      </c>
      <c r="C23" s="645" t="s">
        <v>11</v>
      </c>
      <c r="D23" s="646"/>
      <c r="E23" s="13">
        <f>'4横須賀市'!$O$12</f>
        <v>3989</v>
      </c>
      <c r="F23" s="14">
        <f>'4横須賀市'!$P$12</f>
        <v>3005</v>
      </c>
      <c r="G23" s="15">
        <f>'4横須賀市'!$Q$12</f>
        <v>391</v>
      </c>
      <c r="H23" s="49">
        <f>'4横須賀市'!$R$12</f>
        <v>691</v>
      </c>
      <c r="I23" s="16">
        <f>'4横須賀市'!$S$12</f>
        <v>771</v>
      </c>
      <c r="J23" s="17">
        <f>G23+H23+I23</f>
        <v>1853</v>
      </c>
      <c r="K23" s="18">
        <f>'4横須賀市'!$T$12</f>
        <v>8847</v>
      </c>
      <c r="L23" s="13">
        <f>'4横須賀市'!$U$12</f>
        <v>3945</v>
      </c>
      <c r="M23" s="14">
        <f>'4横須賀市'!$V$12</f>
        <v>2996</v>
      </c>
      <c r="N23" s="15">
        <f>'4横須賀市'!$W$12</f>
        <v>390</v>
      </c>
      <c r="O23" s="49">
        <f>'4横須賀市'!$X$12</f>
        <v>688</v>
      </c>
      <c r="P23" s="16">
        <f>'4横須賀市'!$Y$12</f>
        <v>768</v>
      </c>
      <c r="Q23" s="17">
        <f>N23+O23+P23</f>
        <v>1846</v>
      </c>
      <c r="R23" s="18">
        <f>'4横須賀市'!$Z$12</f>
        <v>8787</v>
      </c>
    </row>
    <row r="24" spans="2:23" ht="27.75" customHeight="1">
      <c r="B24" s="642"/>
      <c r="C24" s="647" t="s">
        <v>16</v>
      </c>
      <c r="D24" s="648"/>
      <c r="E24" s="19">
        <f>'4横須賀市'!$O$13</f>
        <v>175</v>
      </c>
      <c r="F24" s="20"/>
      <c r="G24" s="21"/>
      <c r="H24" s="50"/>
      <c r="I24" s="22"/>
      <c r="J24" s="20"/>
      <c r="K24" s="23">
        <f>'4横須賀市'!$T$13</f>
        <v>175</v>
      </c>
      <c r="L24" s="19">
        <f>'4横須賀市'!$U$13</f>
        <v>175</v>
      </c>
      <c r="M24" s="20"/>
      <c r="N24" s="21"/>
      <c r="O24" s="50"/>
      <c r="P24" s="22"/>
      <c r="Q24" s="20"/>
      <c r="R24" s="23">
        <f>'4横須賀市'!$Z$13</f>
        <v>175</v>
      </c>
    </row>
    <row r="25" spans="2:23" ht="27.75" customHeight="1">
      <c r="B25" s="643"/>
      <c r="C25" s="647" t="s">
        <v>12</v>
      </c>
      <c r="D25" s="649"/>
      <c r="E25" s="24"/>
      <c r="F25" s="25">
        <f>'4横須賀市'!$P$22</f>
        <v>0</v>
      </c>
      <c r="G25" s="26">
        <f>'4横須賀市'!$Q$22</f>
        <v>22</v>
      </c>
      <c r="H25" s="45">
        <f>'4横須賀市'!$R$22</f>
        <v>57</v>
      </c>
      <c r="I25" s="27">
        <f>'4横須賀市'!$S$22</f>
        <v>68</v>
      </c>
      <c r="J25" s="28">
        <f>G25+H25+I25</f>
        <v>147</v>
      </c>
      <c r="K25" s="23">
        <f>'4横須賀市'!$T$22</f>
        <v>147</v>
      </c>
      <c r="L25" s="24"/>
      <c r="M25" s="25">
        <f>'4横須賀市'!$V$22</f>
        <v>0</v>
      </c>
      <c r="N25" s="26">
        <f>'4横須賀市'!$W$22</f>
        <v>22</v>
      </c>
      <c r="O25" s="45">
        <f>'4横須賀市'!$X$22</f>
        <v>57</v>
      </c>
      <c r="P25" s="27">
        <f>'4横須賀市'!$Y$22</f>
        <v>68</v>
      </c>
      <c r="Q25" s="28">
        <f>N25+O25+P25</f>
        <v>147</v>
      </c>
      <c r="R25" s="23">
        <f>'4横須賀市'!$Z$22</f>
        <v>147</v>
      </c>
    </row>
    <row r="26" spans="2:23" ht="27.75" customHeight="1">
      <c r="B26" s="643"/>
      <c r="C26" s="647" t="s">
        <v>13</v>
      </c>
      <c r="D26" s="648"/>
      <c r="E26" s="29"/>
      <c r="F26" s="25">
        <f>'4横須賀市'!$P$23</f>
        <v>0</v>
      </c>
      <c r="G26" s="26">
        <f>'4横須賀市'!$Q$23</f>
        <v>0</v>
      </c>
      <c r="H26" s="45">
        <f>'4横須賀市'!$R$23</f>
        <v>0</v>
      </c>
      <c r="I26" s="27">
        <f>'4横須賀市'!$S$23</f>
        <v>0</v>
      </c>
      <c r="J26" s="28">
        <f>G26+H26+I26</f>
        <v>0</v>
      </c>
      <c r="K26" s="23">
        <f>'4横須賀市'!$T$23</f>
        <v>0</v>
      </c>
      <c r="L26" s="29"/>
      <c r="M26" s="25">
        <f>'4横須賀市'!$V$23</f>
        <v>0</v>
      </c>
      <c r="N26" s="26">
        <f>'4横須賀市'!$W$23</f>
        <v>0</v>
      </c>
      <c r="O26" s="45">
        <f>'4横須賀市'!$X$23</f>
        <v>0</v>
      </c>
      <c r="P26" s="27">
        <f>'4横須賀市'!$Y$23</f>
        <v>0</v>
      </c>
      <c r="Q26" s="28">
        <f>N26+O26+P26</f>
        <v>0</v>
      </c>
      <c r="R26" s="23">
        <f>'4横須賀市'!$Z$23</f>
        <v>0</v>
      </c>
    </row>
    <row r="27" spans="2:23" ht="27.75" customHeight="1">
      <c r="B27" s="643"/>
      <c r="C27" s="647" t="s">
        <v>17</v>
      </c>
      <c r="D27" s="648"/>
      <c r="E27" s="29"/>
      <c r="F27" s="25">
        <f>'4横須賀市'!$P$24</f>
        <v>0</v>
      </c>
      <c r="G27" s="21"/>
      <c r="H27" s="50"/>
      <c r="I27" s="22"/>
      <c r="J27" s="30"/>
      <c r="K27" s="23">
        <f>'4横須賀市'!$T$24</f>
        <v>0</v>
      </c>
      <c r="L27" s="29"/>
      <c r="M27" s="25">
        <f>'4横須賀市'!$V$24</f>
        <v>0</v>
      </c>
      <c r="N27" s="21"/>
      <c r="O27" s="50"/>
      <c r="P27" s="22"/>
      <c r="Q27" s="30"/>
      <c r="R27" s="23">
        <f>'4横須賀市'!$Z$24</f>
        <v>0</v>
      </c>
    </row>
    <row r="28" spans="2:23" ht="27.75" customHeight="1">
      <c r="B28" s="643"/>
      <c r="C28" s="647" t="s">
        <v>18</v>
      </c>
      <c r="D28" s="650"/>
      <c r="E28" s="29"/>
      <c r="F28" s="25">
        <f>'4横須賀市'!$P$25</f>
        <v>14</v>
      </c>
      <c r="G28" s="26">
        <f>'4横須賀市'!$Q$25</f>
        <v>8</v>
      </c>
      <c r="H28" s="45">
        <f>'4横須賀市'!$R$25</f>
        <v>25</v>
      </c>
      <c r="I28" s="27">
        <f>'4横須賀市'!$S$25</f>
        <v>28</v>
      </c>
      <c r="J28" s="28">
        <f>G28+H28+I28</f>
        <v>61</v>
      </c>
      <c r="K28" s="23">
        <f>'4横須賀市'!$T$25</f>
        <v>75</v>
      </c>
      <c r="L28" s="29"/>
      <c r="M28" s="25">
        <f>'4横須賀市'!$V$25</f>
        <v>14</v>
      </c>
      <c r="N28" s="26">
        <f>'4横須賀市'!$W$25</f>
        <v>8</v>
      </c>
      <c r="O28" s="45">
        <f>'4横須賀市'!$X$25</f>
        <v>25</v>
      </c>
      <c r="P28" s="27">
        <f>'4横須賀市'!$Y$25</f>
        <v>28</v>
      </c>
      <c r="Q28" s="28">
        <f>N28+O28+P28</f>
        <v>61</v>
      </c>
      <c r="R28" s="23">
        <f>'4横須賀市'!$Z$25</f>
        <v>75</v>
      </c>
    </row>
    <row r="29" spans="2:23" ht="27.75" customHeight="1">
      <c r="B29" s="643"/>
      <c r="C29" s="647" t="s">
        <v>19</v>
      </c>
      <c r="D29" s="648"/>
      <c r="E29" s="29"/>
      <c r="F29" s="20"/>
      <c r="G29" s="26">
        <f>'4横須賀市'!$Q$26</f>
        <v>0</v>
      </c>
      <c r="H29" s="45">
        <f>'4横須賀市'!$R$26</f>
        <v>0</v>
      </c>
      <c r="I29" s="27">
        <f>'4横須賀市'!$S$26</f>
        <v>54</v>
      </c>
      <c r="J29" s="28">
        <f>G29+H29+I29</f>
        <v>54</v>
      </c>
      <c r="K29" s="23">
        <f>'4横須賀市'!$T$26</f>
        <v>54</v>
      </c>
      <c r="L29" s="29"/>
      <c r="M29" s="20"/>
      <c r="N29" s="26">
        <f>'4横須賀市'!$W$26</f>
        <v>0</v>
      </c>
      <c r="O29" s="45">
        <f>'4横須賀市'!$X$26</f>
        <v>0</v>
      </c>
      <c r="P29" s="27">
        <f>'4横須賀市'!$Y$26</f>
        <v>54</v>
      </c>
      <c r="Q29" s="28">
        <f>N29+O29+P29</f>
        <v>54</v>
      </c>
      <c r="R29" s="23">
        <f>'4横須賀市'!$Z$26</f>
        <v>54</v>
      </c>
    </row>
    <row r="30" spans="2:23" ht="27.75" customHeight="1" thickBot="1">
      <c r="B30" s="644"/>
      <c r="C30" s="630" t="s">
        <v>6</v>
      </c>
      <c r="D30" s="630"/>
      <c r="E30" s="19">
        <f>'4横須賀市'!$O$27</f>
        <v>4164</v>
      </c>
      <c r="F30" s="31">
        <f>'4横須賀市'!$P$27</f>
        <v>3019</v>
      </c>
      <c r="G30" s="32">
        <f>'4横須賀市'!$Q$27</f>
        <v>421</v>
      </c>
      <c r="H30" s="51">
        <f>'4横須賀市'!$R$27</f>
        <v>773</v>
      </c>
      <c r="I30" s="33">
        <f>'4横須賀市'!$S$27</f>
        <v>921</v>
      </c>
      <c r="J30" s="31">
        <f>G30+H30+I30</f>
        <v>2115</v>
      </c>
      <c r="K30" s="34">
        <f>'4横須賀市'!$T$27</f>
        <v>9298</v>
      </c>
      <c r="L30" s="19">
        <f>'4横須賀市'!$U$27</f>
        <v>4120</v>
      </c>
      <c r="M30" s="31">
        <f>'4横須賀市'!$V$27</f>
        <v>3010</v>
      </c>
      <c r="N30" s="32">
        <f>'4横須賀市'!$W$27</f>
        <v>420</v>
      </c>
      <c r="O30" s="51">
        <f>'4横須賀市'!$X$27</f>
        <v>770</v>
      </c>
      <c r="P30" s="33">
        <f>'4横須賀市'!$Y$27</f>
        <v>918</v>
      </c>
      <c r="Q30" s="31">
        <f>N30+O30+P30</f>
        <v>2108</v>
      </c>
      <c r="R30" s="34">
        <f>'4横須賀市'!$Z$27</f>
        <v>9238</v>
      </c>
    </row>
    <row r="31" spans="2:23" ht="27.75" customHeight="1" thickBot="1">
      <c r="B31" s="631" t="s">
        <v>7</v>
      </c>
      <c r="C31" s="632"/>
      <c r="D31" s="633"/>
      <c r="E31" s="35">
        <f>E30-E22</f>
        <v>608</v>
      </c>
      <c r="F31" s="37">
        <f t="shared" ref="F31:K31" si="2">F30-F22</f>
        <v>65</v>
      </c>
      <c r="G31" s="36">
        <f t="shared" si="2"/>
        <v>144</v>
      </c>
      <c r="H31" s="52">
        <f t="shared" si="2"/>
        <v>109</v>
      </c>
      <c r="I31" s="37">
        <f t="shared" si="2"/>
        <v>193</v>
      </c>
      <c r="J31" s="38">
        <f t="shared" si="2"/>
        <v>446</v>
      </c>
      <c r="K31" s="39">
        <f t="shared" si="2"/>
        <v>1119</v>
      </c>
      <c r="L31" s="35">
        <f>L30-L22</f>
        <v>681</v>
      </c>
      <c r="M31" s="37">
        <f t="shared" ref="M31:R31" si="3">M30-M22</f>
        <v>35</v>
      </c>
      <c r="N31" s="36">
        <f t="shared" si="3"/>
        <v>161</v>
      </c>
      <c r="O31" s="52">
        <f t="shared" si="3"/>
        <v>171</v>
      </c>
      <c r="P31" s="37">
        <f t="shared" si="3"/>
        <v>245</v>
      </c>
      <c r="Q31" s="38">
        <f t="shared" si="3"/>
        <v>577</v>
      </c>
      <c r="R31" s="39">
        <f t="shared" si="3"/>
        <v>1293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'4横須賀市総括表'!$H$22</f>
        <v>3317</v>
      </c>
      <c r="F37" s="9">
        <f>'4横須賀市総括表'!$H$19</f>
        <v>2994</v>
      </c>
      <c r="G37" s="281">
        <f>'4横須賀市総括表'!$H$16</f>
        <v>241</v>
      </c>
      <c r="H37" s="280">
        <f>'4横須賀市総括表'!$H$17</f>
        <v>535</v>
      </c>
      <c r="I37" s="10">
        <f>'4横須賀市総括表'!$H$18</f>
        <v>619</v>
      </c>
      <c r="J37" s="11">
        <f>G37+H37+I37</f>
        <v>1395</v>
      </c>
      <c r="K37" s="12">
        <f>'4横須賀市総括表'!$H$23</f>
        <v>7706</v>
      </c>
      <c r="L37" s="60">
        <f>E37-E7</f>
        <v>-473</v>
      </c>
      <c r="M37" s="53">
        <f t="shared" ref="M37:R37" si="4">F37-F7</f>
        <v>82</v>
      </c>
      <c r="N37" s="71">
        <f t="shared" si="4"/>
        <v>-72</v>
      </c>
      <c r="O37" s="78">
        <f t="shared" si="4"/>
        <v>-259</v>
      </c>
      <c r="P37" s="77">
        <f t="shared" si="4"/>
        <v>-219</v>
      </c>
      <c r="Q37" s="53">
        <f t="shared" si="4"/>
        <v>-550</v>
      </c>
      <c r="R37" s="61">
        <f t="shared" si="4"/>
        <v>-941</v>
      </c>
    </row>
    <row r="38" spans="2:23" ht="27.75" customHeight="1">
      <c r="B38" s="641" t="s">
        <v>14</v>
      </c>
      <c r="C38" s="645" t="s">
        <v>11</v>
      </c>
      <c r="D38" s="646"/>
      <c r="E38" s="13">
        <f>'4横須賀市'!$AA$12</f>
        <v>3901</v>
      </c>
      <c r="F38" s="14">
        <f>'4横須賀市'!$AB$12</f>
        <v>3000</v>
      </c>
      <c r="G38" s="15">
        <f>'4横須賀市'!$AC$12</f>
        <v>393</v>
      </c>
      <c r="H38" s="49">
        <f>'4横須賀市'!$AD$12</f>
        <v>697</v>
      </c>
      <c r="I38" s="16">
        <f>'4横須賀市'!$AE$12</f>
        <v>777</v>
      </c>
      <c r="J38" s="17">
        <f>G38+H38+I38</f>
        <v>1867</v>
      </c>
      <c r="K38" s="18">
        <f>'4横須賀市'!$AF$12</f>
        <v>8768</v>
      </c>
      <c r="L38" s="63">
        <f t="shared" ref="L38:R46" si="5">E38-E8</f>
        <v>-85</v>
      </c>
      <c r="M38" s="62">
        <f t="shared" si="5"/>
        <v>-28</v>
      </c>
      <c r="N38" s="76">
        <f t="shared" si="5"/>
        <v>23</v>
      </c>
      <c r="O38" s="79">
        <f t="shared" si="5"/>
        <v>11</v>
      </c>
      <c r="P38" s="72">
        <f t="shared" si="5"/>
        <v>-12</v>
      </c>
      <c r="Q38" s="62">
        <f t="shared" si="5"/>
        <v>22</v>
      </c>
      <c r="R38" s="64">
        <f t="shared" si="5"/>
        <v>-91</v>
      </c>
    </row>
    <row r="39" spans="2:23" ht="27.75" customHeight="1">
      <c r="B39" s="642"/>
      <c r="C39" s="647" t="s">
        <v>16</v>
      </c>
      <c r="D39" s="648"/>
      <c r="E39" s="19">
        <f>'4横須賀市'!$AA$13</f>
        <v>175</v>
      </c>
      <c r="F39" s="20"/>
      <c r="G39" s="21"/>
      <c r="H39" s="50"/>
      <c r="I39" s="22"/>
      <c r="J39" s="20"/>
      <c r="K39" s="23">
        <f>'4横須賀市'!$AF$13</f>
        <v>175</v>
      </c>
      <c r="L39" s="65">
        <f t="shared" si="5"/>
        <v>-210</v>
      </c>
      <c r="M39" s="56">
        <f t="shared" si="5"/>
        <v>0</v>
      </c>
      <c r="N39" s="55">
        <f t="shared" si="5"/>
        <v>0</v>
      </c>
      <c r="O39" s="80">
        <f t="shared" si="5"/>
        <v>0</v>
      </c>
      <c r="P39" s="73">
        <f t="shared" si="5"/>
        <v>0</v>
      </c>
      <c r="Q39" s="56">
        <f t="shared" si="5"/>
        <v>0</v>
      </c>
      <c r="R39" s="66">
        <f t="shared" si="5"/>
        <v>-210</v>
      </c>
    </row>
    <row r="40" spans="2:23" ht="27.75" customHeight="1">
      <c r="B40" s="643"/>
      <c r="C40" s="647" t="s">
        <v>12</v>
      </c>
      <c r="D40" s="649"/>
      <c r="E40" s="24"/>
      <c r="F40" s="25">
        <f>'4横須賀市'!$AB$22</f>
        <v>0</v>
      </c>
      <c r="G40" s="26">
        <f>'4横須賀市'!$AC$22</f>
        <v>22</v>
      </c>
      <c r="H40" s="45">
        <f>'4横須賀市'!$AD$22</f>
        <v>57</v>
      </c>
      <c r="I40" s="27">
        <f>'4横須賀市'!$AE$22</f>
        <v>68</v>
      </c>
      <c r="J40" s="28">
        <f>G40+H40+I40</f>
        <v>147</v>
      </c>
      <c r="K40" s="23">
        <f>'4横須賀市'!$AF$22</f>
        <v>147</v>
      </c>
      <c r="L40" s="65">
        <f t="shared" si="5"/>
        <v>0</v>
      </c>
      <c r="M40" s="56">
        <f t="shared" si="5"/>
        <v>0</v>
      </c>
      <c r="N40" s="55">
        <f t="shared" si="5"/>
        <v>0</v>
      </c>
      <c r="O40" s="80">
        <f t="shared" si="5"/>
        <v>-1</v>
      </c>
      <c r="P40" s="73">
        <f t="shared" si="5"/>
        <v>-2</v>
      </c>
      <c r="Q40" s="56">
        <f t="shared" si="5"/>
        <v>-3</v>
      </c>
      <c r="R40" s="66">
        <f t="shared" si="5"/>
        <v>-3</v>
      </c>
    </row>
    <row r="41" spans="2:23" ht="27.75" customHeight="1">
      <c r="B41" s="643"/>
      <c r="C41" s="647" t="s">
        <v>13</v>
      </c>
      <c r="D41" s="648"/>
      <c r="E41" s="29"/>
      <c r="F41" s="25">
        <f>'4横須賀市'!$AB$23</f>
        <v>0</v>
      </c>
      <c r="G41" s="26">
        <f>'4横須賀市'!$AC$23</f>
        <v>0</v>
      </c>
      <c r="H41" s="45">
        <f>'4横須賀市'!$AD$23</f>
        <v>0</v>
      </c>
      <c r="I41" s="27">
        <f>'4横須賀市'!$AE$23</f>
        <v>0</v>
      </c>
      <c r="J41" s="28">
        <f>G41+H41+I41</f>
        <v>0</v>
      </c>
      <c r="K41" s="23">
        <f>'4横須賀市'!$AF$23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'4横須賀市'!$AB$24</f>
        <v>0</v>
      </c>
      <c r="G42" s="21"/>
      <c r="H42" s="50"/>
      <c r="I42" s="22"/>
      <c r="J42" s="30"/>
      <c r="K42" s="23">
        <f>'4横須賀市'!$AF$24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'4横須賀市'!$AB$25</f>
        <v>14</v>
      </c>
      <c r="G43" s="26">
        <f>'4横須賀市'!$AC$25</f>
        <v>8</v>
      </c>
      <c r="H43" s="45">
        <f>'4横須賀市'!$AD$25</f>
        <v>25</v>
      </c>
      <c r="I43" s="27">
        <f>'4横須賀市'!$AE$25</f>
        <v>28</v>
      </c>
      <c r="J43" s="28">
        <f>G43+H43+I43</f>
        <v>61</v>
      </c>
      <c r="K43" s="23">
        <f>'4横須賀市'!$AF$25</f>
        <v>75</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'4横須賀市'!$AC$26</f>
        <v>0</v>
      </c>
      <c r="H44" s="45">
        <f>'4横須賀市'!$AD$26</f>
        <v>0</v>
      </c>
      <c r="I44" s="27">
        <f>'4横須賀市'!$AE$26</f>
        <v>54</v>
      </c>
      <c r="J44" s="28">
        <f>G44+H44+I44</f>
        <v>54</v>
      </c>
      <c r="K44" s="23">
        <f>'4横須賀市'!$AF$26</f>
        <v>54</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'4横須賀市'!$AA$27</f>
        <v>4076</v>
      </c>
      <c r="F45" s="31">
        <f>'4横須賀市'!$AB$27</f>
        <v>3014</v>
      </c>
      <c r="G45" s="32">
        <f>'4横須賀市'!$AC$27</f>
        <v>423</v>
      </c>
      <c r="H45" s="51">
        <f>'4横須賀市'!$AD$27</f>
        <v>779</v>
      </c>
      <c r="I45" s="33">
        <f>'4横須賀市'!$AE$27</f>
        <v>927</v>
      </c>
      <c r="J45" s="31">
        <f>G45+H45+I45</f>
        <v>2129</v>
      </c>
      <c r="K45" s="34">
        <f>'4横須賀市'!$AF$27</f>
        <v>9219</v>
      </c>
      <c r="L45" s="67">
        <f t="shared" si="5"/>
        <v>-295</v>
      </c>
      <c r="M45" s="58">
        <f t="shared" si="5"/>
        <v>-28</v>
      </c>
      <c r="N45" s="57">
        <f t="shared" si="5"/>
        <v>23</v>
      </c>
      <c r="O45" s="81">
        <f t="shared" si="5"/>
        <v>10</v>
      </c>
      <c r="P45" s="74">
        <f t="shared" si="5"/>
        <v>-14</v>
      </c>
      <c r="Q45" s="58">
        <f t="shared" si="5"/>
        <v>19</v>
      </c>
      <c r="R45" s="59">
        <f t="shared" si="5"/>
        <v>-304</v>
      </c>
    </row>
    <row r="46" spans="2:23" ht="27.75" customHeight="1" thickBot="1">
      <c r="B46" s="631" t="s">
        <v>7</v>
      </c>
      <c r="C46" s="632"/>
      <c r="D46" s="633"/>
      <c r="E46" s="35">
        <f>E45-E37</f>
        <v>759</v>
      </c>
      <c r="F46" s="37">
        <f t="shared" ref="F46:K46" si="6">F45-F37</f>
        <v>20</v>
      </c>
      <c r="G46" s="36">
        <f t="shared" si="6"/>
        <v>182</v>
      </c>
      <c r="H46" s="52">
        <f t="shared" si="6"/>
        <v>244</v>
      </c>
      <c r="I46" s="37">
        <f t="shared" si="6"/>
        <v>308</v>
      </c>
      <c r="J46" s="38">
        <f t="shared" si="6"/>
        <v>734</v>
      </c>
      <c r="K46" s="39">
        <f t="shared" si="6"/>
        <v>1513</v>
      </c>
      <c r="L46" s="68">
        <f t="shared" si="5"/>
        <v>178</v>
      </c>
      <c r="M46" s="69">
        <f t="shared" si="5"/>
        <v>-110</v>
      </c>
      <c r="N46" s="54">
        <f t="shared" si="5"/>
        <v>95</v>
      </c>
      <c r="O46" s="82">
        <f t="shared" si="5"/>
        <v>269</v>
      </c>
      <c r="P46" s="75">
        <f t="shared" si="5"/>
        <v>205</v>
      </c>
      <c r="Q46" s="69">
        <f t="shared" si="5"/>
        <v>569</v>
      </c>
      <c r="R46" s="70">
        <f t="shared" si="5"/>
        <v>637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45:D45"/>
    <mergeCell ref="B46:D46"/>
    <mergeCell ref="B47:R47"/>
    <mergeCell ref="B37:D37"/>
    <mergeCell ref="B38:B45"/>
    <mergeCell ref="C38:D38"/>
    <mergeCell ref="C39:D39"/>
    <mergeCell ref="C40:D40"/>
    <mergeCell ref="C41:D41"/>
    <mergeCell ref="C42:D42"/>
    <mergeCell ref="C43:D43"/>
    <mergeCell ref="C44:D44"/>
    <mergeCell ref="B34:D36"/>
    <mergeCell ref="F35:F36"/>
    <mergeCell ref="C29:D29"/>
    <mergeCell ref="C30:D30"/>
    <mergeCell ref="B31:D31"/>
    <mergeCell ref="B32:K32"/>
    <mergeCell ref="J33:K33"/>
    <mergeCell ref="E35:E36"/>
    <mergeCell ref="G35:J35"/>
    <mergeCell ref="K35:K36"/>
    <mergeCell ref="E34:K34"/>
    <mergeCell ref="B22:D22"/>
    <mergeCell ref="B23:B30"/>
    <mergeCell ref="C23:D23"/>
    <mergeCell ref="C24:D24"/>
    <mergeCell ref="C25:D25"/>
    <mergeCell ref="C26:D26"/>
    <mergeCell ref="C27:D27"/>
    <mergeCell ref="C28:D28"/>
    <mergeCell ref="B4:D6"/>
    <mergeCell ref="E5:E6"/>
    <mergeCell ref="L5:L6"/>
    <mergeCell ref="B16:D16"/>
    <mergeCell ref="B19:D21"/>
    <mergeCell ref="E20:E21"/>
    <mergeCell ref="L20:L21"/>
    <mergeCell ref="F20:F21"/>
    <mergeCell ref="B17:K17"/>
    <mergeCell ref="G20:J20"/>
    <mergeCell ref="K20:K21"/>
    <mergeCell ref="B7:D7"/>
    <mergeCell ref="B8:B15"/>
    <mergeCell ref="C8:D8"/>
    <mergeCell ref="C9:D9"/>
    <mergeCell ref="C10:D10"/>
    <mergeCell ref="C11:D11"/>
    <mergeCell ref="C12:D12"/>
    <mergeCell ref="C13:D13"/>
    <mergeCell ref="C14:D14"/>
    <mergeCell ref="C15:D15"/>
    <mergeCell ref="J3:K3"/>
    <mergeCell ref="F5:F6"/>
    <mergeCell ref="G5:J5"/>
    <mergeCell ref="K5:K6"/>
    <mergeCell ref="Q3:R3"/>
    <mergeCell ref="E4:K4"/>
    <mergeCell ref="L4:R4"/>
    <mergeCell ref="N5:Q5"/>
    <mergeCell ref="R5:R6"/>
    <mergeCell ref="J18:K18"/>
    <mergeCell ref="Q18:R18"/>
    <mergeCell ref="E19:K19"/>
    <mergeCell ref="L19:R19"/>
    <mergeCell ref="M5:M6"/>
    <mergeCell ref="N35:Q35"/>
    <mergeCell ref="R35:R36"/>
    <mergeCell ref="L35:L36"/>
    <mergeCell ref="M35:M36"/>
    <mergeCell ref="N20:Q20"/>
    <mergeCell ref="R20:R21"/>
    <mergeCell ref="Q33:R33"/>
    <mergeCell ref="L34:R34"/>
    <mergeCell ref="M20:M21"/>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193</v>
      </c>
      <c r="H3" s="755"/>
    </row>
    <row r="4" spans="1:9" ht="16.5" customHeight="1">
      <c r="A4" s="83"/>
      <c r="B4" s="83"/>
      <c r="C4" s="83"/>
      <c r="D4" s="83"/>
      <c r="E4" s="83"/>
      <c r="F4" s="84" t="s">
        <v>33</v>
      </c>
      <c r="G4" s="754" t="s">
        <v>194</v>
      </c>
      <c r="H4" s="755"/>
    </row>
    <row r="5" spans="1:9" ht="16.5" customHeight="1">
      <c r="A5" s="83"/>
      <c r="B5" s="83"/>
      <c r="C5" s="83"/>
      <c r="D5" s="83"/>
      <c r="E5" s="83"/>
      <c r="F5" s="84" t="s">
        <v>35</v>
      </c>
      <c r="G5" s="754" t="s">
        <v>195</v>
      </c>
      <c r="H5" s="755"/>
    </row>
    <row r="6" spans="1:9" ht="16.5" customHeight="1">
      <c r="A6" s="83"/>
      <c r="B6" s="83"/>
      <c r="C6" s="83"/>
      <c r="D6" s="83"/>
      <c r="E6" s="83"/>
      <c r="F6" s="84" t="s">
        <v>37</v>
      </c>
      <c r="G6" s="754" t="s">
        <v>196</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1094</v>
      </c>
      <c r="E11" s="171">
        <v>1098</v>
      </c>
      <c r="F11" s="171">
        <v>1102</v>
      </c>
      <c r="G11" s="171">
        <v>1102</v>
      </c>
      <c r="H11" s="172">
        <v>1106</v>
      </c>
    </row>
    <row r="12" spans="1:9" ht="24" customHeight="1">
      <c r="A12" s="710"/>
      <c r="B12" s="715" t="s">
        <v>49</v>
      </c>
      <c r="C12" s="716"/>
      <c r="D12" s="170">
        <v>1146</v>
      </c>
      <c r="E12" s="171">
        <v>1159</v>
      </c>
      <c r="F12" s="171">
        <v>1163</v>
      </c>
      <c r="G12" s="171">
        <v>1168</v>
      </c>
      <c r="H12" s="172">
        <v>1168</v>
      </c>
    </row>
    <row r="13" spans="1:9" ht="24" customHeight="1">
      <c r="A13" s="711"/>
      <c r="B13" s="715" t="s">
        <v>22</v>
      </c>
      <c r="C13" s="716"/>
      <c r="D13" s="173">
        <v>1179</v>
      </c>
      <c r="E13" s="174">
        <v>1167</v>
      </c>
      <c r="F13" s="174">
        <v>1180</v>
      </c>
      <c r="G13" s="174">
        <v>1184</v>
      </c>
      <c r="H13" s="175">
        <v>1189</v>
      </c>
    </row>
    <row r="14" spans="1:9" ht="24" customHeight="1" thickBot="1">
      <c r="A14" s="711"/>
      <c r="B14" s="717" t="s">
        <v>50</v>
      </c>
      <c r="C14" s="718"/>
      <c r="D14" s="176">
        <v>3550</v>
      </c>
      <c r="E14" s="177">
        <v>3533</v>
      </c>
      <c r="F14" s="177">
        <v>3600</v>
      </c>
      <c r="G14" s="177">
        <v>3589</v>
      </c>
      <c r="H14" s="178">
        <v>3595</v>
      </c>
    </row>
    <row r="15" spans="1:9" ht="24" customHeight="1" thickTop="1" thickBot="1">
      <c r="A15" s="749"/>
      <c r="B15" s="719" t="s">
        <v>51</v>
      </c>
      <c r="C15" s="720"/>
      <c r="D15" s="125">
        <f>SUM(D11:D14)</f>
        <v>6969</v>
      </c>
      <c r="E15" s="158">
        <f>SUM(E11:E14)</f>
        <v>6957</v>
      </c>
      <c r="F15" s="158">
        <f>SUM(F11:F14)</f>
        <v>7045</v>
      </c>
      <c r="G15" s="158">
        <f>SUM(G11:G14)</f>
        <v>7043</v>
      </c>
      <c r="H15" s="159">
        <f>SUM(H11:H14)</f>
        <v>7058</v>
      </c>
    </row>
    <row r="16" spans="1:9" ht="24" customHeight="1">
      <c r="A16" s="721" t="s">
        <v>52</v>
      </c>
      <c r="B16" s="736" t="s">
        <v>53</v>
      </c>
      <c r="C16" s="724"/>
      <c r="D16" s="179">
        <v>222</v>
      </c>
      <c r="E16" s="180">
        <v>229</v>
      </c>
      <c r="F16" s="180">
        <v>236</v>
      </c>
      <c r="G16" s="180">
        <v>240</v>
      </c>
      <c r="H16" s="181">
        <v>242</v>
      </c>
    </row>
    <row r="17" spans="1:8" ht="24" customHeight="1">
      <c r="A17" s="728"/>
      <c r="B17" s="737" t="s">
        <v>54</v>
      </c>
      <c r="C17" s="726"/>
      <c r="D17" s="182">
        <v>622</v>
      </c>
      <c r="E17" s="183">
        <v>644</v>
      </c>
      <c r="F17" s="183">
        <v>661</v>
      </c>
      <c r="G17" s="183">
        <v>672</v>
      </c>
      <c r="H17" s="184">
        <v>679</v>
      </c>
    </row>
    <row r="18" spans="1:8" ht="24" customHeight="1">
      <c r="A18" s="722"/>
      <c r="B18" s="737" t="s">
        <v>55</v>
      </c>
      <c r="C18" s="726"/>
      <c r="D18" s="185">
        <v>652</v>
      </c>
      <c r="E18" s="186">
        <v>674</v>
      </c>
      <c r="F18" s="186">
        <v>692</v>
      </c>
      <c r="G18" s="186">
        <v>704</v>
      </c>
      <c r="H18" s="187">
        <v>711</v>
      </c>
    </row>
    <row r="19" spans="1:8" ht="24" customHeight="1">
      <c r="A19" s="722"/>
      <c r="B19" s="717" t="s">
        <v>56</v>
      </c>
      <c r="C19" s="726"/>
      <c r="D19" s="149">
        <f>D20+D21</f>
        <v>1760</v>
      </c>
      <c r="E19" s="150">
        <f>E20+E21</f>
        <v>1822</v>
      </c>
      <c r="F19" s="150">
        <f t="shared" ref="F19:H19" si="0">F20+F21</f>
        <v>1889</v>
      </c>
      <c r="G19" s="150">
        <f t="shared" si="0"/>
        <v>1957</v>
      </c>
      <c r="H19" s="151">
        <f t="shared" si="0"/>
        <v>2010</v>
      </c>
    </row>
    <row r="20" spans="1:8" ht="26.25" customHeight="1">
      <c r="A20" s="722"/>
      <c r="B20" s="113"/>
      <c r="C20" s="114" t="s">
        <v>57</v>
      </c>
      <c r="D20" s="188">
        <v>0</v>
      </c>
      <c r="E20" s="189">
        <v>0</v>
      </c>
      <c r="F20" s="189">
        <v>0</v>
      </c>
      <c r="G20" s="189">
        <v>0</v>
      </c>
      <c r="H20" s="190">
        <v>0</v>
      </c>
    </row>
    <row r="21" spans="1:8" ht="24" customHeight="1">
      <c r="A21" s="722"/>
      <c r="B21" s="113"/>
      <c r="C21" s="118" t="s">
        <v>58</v>
      </c>
      <c r="D21" s="191">
        <v>1760</v>
      </c>
      <c r="E21" s="192">
        <v>1822</v>
      </c>
      <c r="F21" s="192">
        <v>1889</v>
      </c>
      <c r="G21" s="192">
        <v>1957</v>
      </c>
      <c r="H21" s="193">
        <v>2010</v>
      </c>
    </row>
    <row r="22" spans="1:8" ht="24" customHeight="1" thickBot="1">
      <c r="A22" s="722"/>
      <c r="B22" s="738" t="s">
        <v>59</v>
      </c>
      <c r="C22" s="739"/>
      <c r="D22" s="194">
        <v>1869</v>
      </c>
      <c r="E22" s="195">
        <v>1869</v>
      </c>
      <c r="F22" s="195">
        <v>1869</v>
      </c>
      <c r="G22" s="195">
        <v>1869</v>
      </c>
      <c r="H22" s="196">
        <v>1869</v>
      </c>
    </row>
    <row r="23" spans="1:8" ht="24" customHeight="1" thickTop="1" thickBot="1">
      <c r="A23" s="723"/>
      <c r="B23" s="740" t="s">
        <v>51</v>
      </c>
      <c r="C23" s="727"/>
      <c r="D23" s="125">
        <f>D16+D17+D18+D19+D22</f>
        <v>5125</v>
      </c>
      <c r="E23" s="126">
        <f t="shared" ref="E23:H23" si="1">E16+E17+E18+E19+E22</f>
        <v>5238</v>
      </c>
      <c r="F23" s="126">
        <f t="shared" si="1"/>
        <v>5347</v>
      </c>
      <c r="G23" s="126">
        <f t="shared" si="1"/>
        <v>5442</v>
      </c>
      <c r="H23" s="127">
        <f t="shared" si="1"/>
        <v>5511</v>
      </c>
    </row>
    <row r="24" spans="1:8" ht="24" hidden="1" customHeight="1">
      <c r="A24" s="728" t="s">
        <v>60</v>
      </c>
      <c r="B24" s="713" t="s">
        <v>53</v>
      </c>
      <c r="C24" s="724"/>
      <c r="D24" s="128">
        <f>D16/D11</f>
        <v>0.20292504570383912</v>
      </c>
      <c r="E24" s="129">
        <f t="shared" ref="E24:H24" si="2">E16/E11</f>
        <v>0.20856102003642987</v>
      </c>
      <c r="F24" s="129">
        <f t="shared" si="2"/>
        <v>0.21415607985480944</v>
      </c>
      <c r="G24" s="129">
        <f t="shared" si="2"/>
        <v>0.21778584392014519</v>
      </c>
      <c r="H24" s="130">
        <f t="shared" si="2"/>
        <v>0.21880650994575046</v>
      </c>
    </row>
    <row r="25" spans="1:8" ht="24" hidden="1" customHeight="1">
      <c r="A25" s="722"/>
      <c r="B25" s="715" t="s">
        <v>61</v>
      </c>
      <c r="C25" s="725"/>
      <c r="D25" s="131">
        <f>D18/D13</f>
        <v>0.55301102629346899</v>
      </c>
      <c r="E25" s="132">
        <f t="shared" ref="E25:H26" si="3">E18/E13</f>
        <v>0.57754927163667524</v>
      </c>
      <c r="F25" s="132">
        <f t="shared" si="3"/>
        <v>0.58644067796610166</v>
      </c>
      <c r="G25" s="132">
        <f t="shared" si="3"/>
        <v>0.59459459459459463</v>
      </c>
      <c r="H25" s="133">
        <f t="shared" si="3"/>
        <v>0.59798149705634984</v>
      </c>
    </row>
    <row r="26" spans="1:8" ht="24" hidden="1" customHeight="1">
      <c r="A26" s="722"/>
      <c r="B26" s="730" t="s">
        <v>56</v>
      </c>
      <c r="C26" s="731"/>
      <c r="D26" s="134">
        <f>D19/D14</f>
        <v>0.49577464788732395</v>
      </c>
      <c r="E26" s="135">
        <f t="shared" si="3"/>
        <v>0.51570902915369377</v>
      </c>
      <c r="F26" s="135">
        <f t="shared" si="3"/>
        <v>0.5247222222222222</v>
      </c>
      <c r="G26" s="135">
        <f t="shared" si="3"/>
        <v>0.54527723599888545</v>
      </c>
      <c r="H26" s="136">
        <f t="shared" si="3"/>
        <v>0.55910987482614738</v>
      </c>
    </row>
    <row r="27" spans="1:8" ht="24" hidden="1" customHeight="1">
      <c r="A27" s="722"/>
      <c r="B27" s="730" t="s">
        <v>59</v>
      </c>
      <c r="C27" s="731"/>
      <c r="D27" s="134">
        <f>D22/D14</f>
        <v>0.52647887323943665</v>
      </c>
      <c r="E27" s="135">
        <f t="shared" ref="E27:G27" si="4">E22/E14</f>
        <v>0.52901217095952446</v>
      </c>
      <c r="F27" s="135">
        <f t="shared" si="4"/>
        <v>0.51916666666666667</v>
      </c>
      <c r="G27" s="135">
        <f t="shared" si="4"/>
        <v>0.52075787127333517</v>
      </c>
      <c r="H27" s="136">
        <f>H22/H14</f>
        <v>0.51988873435326843</v>
      </c>
    </row>
    <row r="28" spans="1:8" ht="24" hidden="1" customHeight="1" thickBot="1">
      <c r="A28" s="722"/>
      <c r="B28" s="732" t="s">
        <v>62</v>
      </c>
      <c r="C28" s="733"/>
      <c r="D28" s="137">
        <f>(D19+D22)/D14</f>
        <v>1.0222535211267605</v>
      </c>
      <c r="E28" s="138">
        <f t="shared" ref="E28:G28" si="5">(E19+E22)/E14</f>
        <v>1.0447212001132182</v>
      </c>
      <c r="F28" s="138">
        <f t="shared" si="5"/>
        <v>1.0438888888888889</v>
      </c>
      <c r="G28" s="138">
        <f t="shared" si="5"/>
        <v>1.0660351072722207</v>
      </c>
      <c r="H28" s="139">
        <f>(H19+H22)/H14</f>
        <v>1.0789986091794159</v>
      </c>
    </row>
    <row r="29" spans="1:8" ht="24" hidden="1" customHeight="1" thickTop="1" thickBot="1">
      <c r="A29" s="729"/>
      <c r="B29" s="734" t="s">
        <v>51</v>
      </c>
      <c r="C29" s="735"/>
      <c r="D29" s="140">
        <f>D23/D15</f>
        <v>0.73539962691921368</v>
      </c>
      <c r="E29" s="141">
        <f>E23/E15</f>
        <v>0.7529107373868047</v>
      </c>
      <c r="F29" s="141">
        <f t="shared" ref="F29:G29" si="6">F23/F15</f>
        <v>0.75897799858055359</v>
      </c>
      <c r="G29" s="141">
        <f t="shared" si="6"/>
        <v>0.77268209569785606</v>
      </c>
      <c r="H29" s="142">
        <f>H23/H15</f>
        <v>0.78081609521110795</v>
      </c>
    </row>
    <row r="30" spans="1:8" ht="24" customHeight="1">
      <c r="A30" s="721" t="s">
        <v>63</v>
      </c>
      <c r="B30" s="713" t="s">
        <v>53</v>
      </c>
      <c r="C30" s="724"/>
      <c r="D30" s="197">
        <f>'[7]確保の内容の内訳表【様式1-2】'!E27</f>
        <v>248</v>
      </c>
      <c r="E30" s="144">
        <f>'[7]確保の内容の内訳表【様式1-2】'!K27</f>
        <v>266</v>
      </c>
      <c r="F30" s="144">
        <f>'[7]確保の内容の内訳表【様式1-2】'!Q27</f>
        <v>284</v>
      </c>
      <c r="G30" s="144">
        <f>'[7]確保の内容の内訳表【様式1-2】'!W27</f>
        <v>284</v>
      </c>
      <c r="H30" s="145">
        <f>'[7]確保の内容の内訳表【様式1-2】'!AC27</f>
        <v>290</v>
      </c>
    </row>
    <row r="31" spans="1:8" ht="24" customHeight="1">
      <c r="A31" s="722"/>
      <c r="B31" s="715" t="s">
        <v>54</v>
      </c>
      <c r="C31" s="725"/>
      <c r="D31" s="146">
        <f>'[7]確保の内容の内訳表【様式1-2】'!F27</f>
        <v>469</v>
      </c>
      <c r="E31" s="147">
        <f>'[7]確保の内容の内訳表【様式1-2】'!L27</f>
        <v>523</v>
      </c>
      <c r="F31" s="147">
        <f>'[7]確保の内容の内訳表【様式1-2】'!R27</f>
        <v>601</v>
      </c>
      <c r="G31" s="147">
        <f>'[7]確保の内容の内訳表【様式1-2】'!X27</f>
        <v>629</v>
      </c>
      <c r="H31" s="148">
        <f>'[7]確保の内容の内訳表【様式1-2】'!AD27</f>
        <v>679</v>
      </c>
    </row>
    <row r="32" spans="1:8" ht="24" customHeight="1">
      <c r="A32" s="722"/>
      <c r="B32" s="715" t="s">
        <v>55</v>
      </c>
      <c r="C32" s="725"/>
      <c r="D32" s="146">
        <f>'[7]確保の内容の内訳表【様式1-2】'!G27</f>
        <v>559</v>
      </c>
      <c r="E32" s="147">
        <f>'[7]確保の内容の内訳表【様式1-2】'!M27</f>
        <v>615</v>
      </c>
      <c r="F32" s="147">
        <f>'[7]確保の内容の内訳表【様式1-2】'!S27</f>
        <v>702</v>
      </c>
      <c r="G32" s="147">
        <f>'[7]確保の内容の内訳表【様式1-2】'!Y27</f>
        <v>719</v>
      </c>
      <c r="H32" s="148">
        <f>'[7]確保の内容の内訳表【様式1-2】'!AE27</f>
        <v>795</v>
      </c>
    </row>
    <row r="33" spans="1:9" ht="24" customHeight="1">
      <c r="A33" s="722"/>
      <c r="B33" s="715" t="s">
        <v>56</v>
      </c>
      <c r="C33" s="725"/>
      <c r="D33" s="146">
        <f>'[7]確保の内容の内訳表【様式1-2】'!D27</f>
        <v>2146</v>
      </c>
      <c r="E33" s="147">
        <f>'[7]確保の内容の内訳表【様式1-2】'!J27</f>
        <v>2338</v>
      </c>
      <c r="F33" s="147">
        <f>'[7]確保の内容の内訳表【様式1-2】'!P27</f>
        <v>2518</v>
      </c>
      <c r="G33" s="147">
        <f>'[7]確保の内容の内訳表【様式1-2】'!V27</f>
        <v>2518</v>
      </c>
      <c r="H33" s="148">
        <f>'[7]確保の内容の内訳表【様式1-2】'!AB27</f>
        <v>2593</v>
      </c>
    </row>
    <row r="34" spans="1:9" ht="24" customHeight="1" thickBot="1">
      <c r="A34" s="722"/>
      <c r="B34" s="717" t="s">
        <v>59</v>
      </c>
      <c r="C34" s="726"/>
      <c r="D34" s="149">
        <f>'[7]確保の内容の内訳表【様式1-2】'!C27</f>
        <v>2008</v>
      </c>
      <c r="E34" s="150">
        <f>'[7]確保の内容の内訳表【様式1-2】'!I27</f>
        <v>2008</v>
      </c>
      <c r="F34" s="150">
        <f>'[7]確保の内容の内訳表【様式1-2】'!O27</f>
        <v>2008</v>
      </c>
      <c r="G34" s="150">
        <f>'[7]確保の内容の内訳表【様式1-2】'!U27</f>
        <v>2008</v>
      </c>
      <c r="H34" s="151">
        <f>'[7]確保の内容の内訳表【様式1-2】'!AA27</f>
        <v>2008</v>
      </c>
    </row>
    <row r="35" spans="1:9" ht="24" customHeight="1" thickTop="1" thickBot="1">
      <c r="A35" s="723"/>
      <c r="B35" s="719" t="s">
        <v>51</v>
      </c>
      <c r="C35" s="727"/>
      <c r="D35" s="152">
        <f>SUM(D30:D34)</f>
        <v>5430</v>
      </c>
      <c r="E35" s="153">
        <f t="shared" ref="E35:G35" si="7">SUM(E30:E34)</f>
        <v>5750</v>
      </c>
      <c r="F35" s="153">
        <f t="shared" si="7"/>
        <v>6113</v>
      </c>
      <c r="G35" s="153">
        <f t="shared" si="7"/>
        <v>6158</v>
      </c>
      <c r="H35" s="154">
        <f>SUM(H30:H34)</f>
        <v>6365</v>
      </c>
    </row>
    <row r="36" spans="1:9" ht="24" customHeight="1">
      <c r="A36" s="710" t="s">
        <v>64</v>
      </c>
      <c r="B36" s="713" t="s">
        <v>53</v>
      </c>
      <c r="C36" s="714"/>
      <c r="D36" s="155">
        <f>D30-D16</f>
        <v>26</v>
      </c>
      <c r="E36" s="156">
        <f>E30-E16</f>
        <v>37</v>
      </c>
      <c r="F36" s="156">
        <f t="shared" ref="F36:G36" si="8">F30-F16</f>
        <v>48</v>
      </c>
      <c r="G36" s="156">
        <f t="shared" si="8"/>
        <v>44</v>
      </c>
      <c r="H36" s="157">
        <f>H30-H16</f>
        <v>48</v>
      </c>
    </row>
    <row r="37" spans="1:9" ht="24" customHeight="1">
      <c r="A37" s="710"/>
      <c r="B37" s="715" t="s">
        <v>54</v>
      </c>
      <c r="C37" s="716"/>
      <c r="D37" s="155">
        <f>D31-D17</f>
        <v>-153</v>
      </c>
      <c r="E37" s="156">
        <f t="shared" ref="E37:H38" si="9">E31-E17</f>
        <v>-121</v>
      </c>
      <c r="F37" s="156">
        <f t="shared" si="9"/>
        <v>-60</v>
      </c>
      <c r="G37" s="156">
        <f t="shared" si="9"/>
        <v>-43</v>
      </c>
      <c r="H37" s="157">
        <f t="shared" si="9"/>
        <v>0</v>
      </c>
    </row>
    <row r="38" spans="1:9" ht="24" customHeight="1">
      <c r="A38" s="711"/>
      <c r="B38" s="715" t="s">
        <v>55</v>
      </c>
      <c r="C38" s="716"/>
      <c r="D38" s="155">
        <f>D32-D18</f>
        <v>-93</v>
      </c>
      <c r="E38" s="156">
        <f>E32-E18</f>
        <v>-59</v>
      </c>
      <c r="F38" s="156">
        <f t="shared" si="9"/>
        <v>10</v>
      </c>
      <c r="G38" s="156">
        <f t="shared" si="9"/>
        <v>15</v>
      </c>
      <c r="H38" s="157">
        <f t="shared" si="9"/>
        <v>84</v>
      </c>
    </row>
    <row r="39" spans="1:9" ht="24" customHeight="1">
      <c r="A39" s="711"/>
      <c r="B39" s="715" t="s">
        <v>56</v>
      </c>
      <c r="C39" s="716"/>
      <c r="D39" s="146">
        <f>D33-D19</f>
        <v>386</v>
      </c>
      <c r="E39" s="147">
        <f t="shared" ref="E39:G39" si="10">E33-E19</f>
        <v>516</v>
      </c>
      <c r="F39" s="147">
        <f t="shared" si="10"/>
        <v>629</v>
      </c>
      <c r="G39" s="147">
        <f t="shared" si="10"/>
        <v>561</v>
      </c>
      <c r="H39" s="148">
        <f>H33-H19</f>
        <v>583</v>
      </c>
    </row>
    <row r="40" spans="1:9" ht="24" customHeight="1" thickBot="1">
      <c r="A40" s="711"/>
      <c r="B40" s="717" t="s">
        <v>59</v>
      </c>
      <c r="C40" s="718"/>
      <c r="D40" s="149">
        <f>D34-D22</f>
        <v>139</v>
      </c>
      <c r="E40" s="150">
        <f t="shared" ref="E40:G41" si="11">E34-E22</f>
        <v>139</v>
      </c>
      <c r="F40" s="150">
        <f t="shared" si="11"/>
        <v>139</v>
      </c>
      <c r="G40" s="150">
        <f t="shared" si="11"/>
        <v>139</v>
      </c>
      <c r="H40" s="151">
        <f>H34-H22</f>
        <v>139</v>
      </c>
    </row>
    <row r="41" spans="1:9" ht="24" customHeight="1" thickTop="1" thickBot="1">
      <c r="A41" s="712"/>
      <c r="B41" s="719" t="s">
        <v>51</v>
      </c>
      <c r="C41" s="720"/>
      <c r="D41" s="125">
        <f>D35-D23</f>
        <v>305</v>
      </c>
      <c r="E41" s="158">
        <f t="shared" si="11"/>
        <v>512</v>
      </c>
      <c r="F41" s="158">
        <f>F35-F23</f>
        <v>766</v>
      </c>
      <c r="G41" s="158">
        <f>G35-G23</f>
        <v>716</v>
      </c>
      <c r="H41" s="159">
        <f>H35-H23</f>
        <v>854</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6"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19" t="s">
        <v>197</v>
      </c>
      <c r="H3" s="820"/>
    </row>
    <row r="4" spans="1:9" ht="16.5" customHeight="1">
      <c r="A4" s="83"/>
      <c r="B4" s="83"/>
      <c r="C4" s="83"/>
      <c r="D4" s="83"/>
      <c r="E4" s="83"/>
      <c r="F4" s="84" t="s">
        <v>33</v>
      </c>
      <c r="G4" s="819" t="s">
        <v>198</v>
      </c>
      <c r="H4" s="820"/>
    </row>
    <row r="5" spans="1:9" ht="16.5" customHeight="1">
      <c r="A5" s="83"/>
      <c r="B5" s="83"/>
      <c r="C5" s="83"/>
      <c r="D5" s="83"/>
      <c r="E5" s="83"/>
      <c r="F5" s="84" t="s">
        <v>35</v>
      </c>
      <c r="G5" s="819" t="s">
        <v>199</v>
      </c>
      <c r="H5" s="820"/>
    </row>
    <row r="6" spans="1:9" ht="16.5" customHeight="1">
      <c r="A6" s="83"/>
      <c r="B6" s="83"/>
      <c r="C6" s="83"/>
      <c r="D6" s="83"/>
      <c r="E6" s="83"/>
      <c r="F6" s="84" t="s">
        <v>37</v>
      </c>
      <c r="G6" s="819" t="s">
        <v>200</v>
      </c>
      <c r="H6" s="820"/>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89">
        <v>711</v>
      </c>
      <c r="E11" s="90">
        <v>701</v>
      </c>
      <c r="F11" s="90">
        <v>691</v>
      </c>
      <c r="G11" s="90">
        <v>683</v>
      </c>
      <c r="H11" s="91">
        <v>676</v>
      </c>
    </row>
    <row r="12" spans="1:9" ht="24" customHeight="1">
      <c r="A12" s="710"/>
      <c r="B12" s="715" t="s">
        <v>49</v>
      </c>
      <c r="C12" s="716"/>
      <c r="D12" s="89">
        <v>728</v>
      </c>
      <c r="E12" s="90">
        <v>716</v>
      </c>
      <c r="F12" s="90">
        <v>706</v>
      </c>
      <c r="G12" s="90">
        <v>696</v>
      </c>
      <c r="H12" s="91">
        <v>688</v>
      </c>
    </row>
    <row r="13" spans="1:9" ht="24" customHeight="1">
      <c r="A13" s="711"/>
      <c r="B13" s="715" t="s">
        <v>22</v>
      </c>
      <c r="C13" s="716"/>
      <c r="D13" s="92">
        <v>782</v>
      </c>
      <c r="E13" s="93">
        <v>730</v>
      </c>
      <c r="F13" s="93">
        <v>718</v>
      </c>
      <c r="G13" s="93">
        <v>708</v>
      </c>
      <c r="H13" s="94">
        <v>698</v>
      </c>
    </row>
    <row r="14" spans="1:9" ht="24" customHeight="1" thickBot="1">
      <c r="A14" s="711"/>
      <c r="B14" s="717" t="s">
        <v>50</v>
      </c>
      <c r="C14" s="718"/>
      <c r="D14" s="95">
        <v>2567</v>
      </c>
      <c r="E14" s="96">
        <v>2491</v>
      </c>
      <c r="F14" s="96">
        <v>2361</v>
      </c>
      <c r="G14" s="96">
        <v>2221</v>
      </c>
      <c r="H14" s="97">
        <v>2147</v>
      </c>
    </row>
    <row r="15" spans="1:9" ht="24" customHeight="1" thickTop="1" thickBot="1">
      <c r="A15" s="749"/>
      <c r="B15" s="719" t="s">
        <v>51</v>
      </c>
      <c r="C15" s="720"/>
      <c r="D15" s="98">
        <v>4788</v>
      </c>
      <c r="E15" s="99">
        <v>4638</v>
      </c>
      <c r="F15" s="99">
        <v>4476</v>
      </c>
      <c r="G15" s="99">
        <v>4308</v>
      </c>
      <c r="H15" s="100">
        <v>4209</v>
      </c>
    </row>
    <row r="16" spans="1:9" ht="24" customHeight="1">
      <c r="A16" s="721" t="s">
        <v>52</v>
      </c>
      <c r="B16" s="736" t="s">
        <v>53</v>
      </c>
      <c r="C16" s="724"/>
      <c r="D16" s="101">
        <v>151</v>
      </c>
      <c r="E16" s="102">
        <v>155</v>
      </c>
      <c r="F16" s="102">
        <v>158</v>
      </c>
      <c r="G16" s="102">
        <v>161</v>
      </c>
      <c r="H16" s="103">
        <v>164</v>
      </c>
    </row>
    <row r="17" spans="1:8" ht="24" customHeight="1">
      <c r="A17" s="728"/>
      <c r="B17" s="737" t="s">
        <v>54</v>
      </c>
      <c r="C17" s="726"/>
      <c r="D17" s="104">
        <v>355</v>
      </c>
      <c r="E17" s="105">
        <v>359</v>
      </c>
      <c r="F17" s="105">
        <v>364</v>
      </c>
      <c r="G17" s="105">
        <v>369</v>
      </c>
      <c r="H17" s="106">
        <v>374</v>
      </c>
    </row>
    <row r="18" spans="1:8" ht="24" customHeight="1">
      <c r="A18" s="722"/>
      <c r="B18" s="737" t="s">
        <v>55</v>
      </c>
      <c r="C18" s="726"/>
      <c r="D18" s="107">
        <v>370</v>
      </c>
      <c r="E18" s="108">
        <v>356</v>
      </c>
      <c r="F18" s="108">
        <v>360</v>
      </c>
      <c r="G18" s="108">
        <v>365</v>
      </c>
      <c r="H18" s="109">
        <v>370</v>
      </c>
    </row>
    <row r="19" spans="1:8" ht="24" customHeight="1">
      <c r="A19" s="722"/>
      <c r="B19" s="717" t="s">
        <v>56</v>
      </c>
      <c r="C19" s="726"/>
      <c r="D19" s="110">
        <v>1357</v>
      </c>
      <c r="E19" s="111">
        <v>1352</v>
      </c>
      <c r="F19" s="111">
        <v>1315</v>
      </c>
      <c r="G19" s="111">
        <v>1278</v>
      </c>
      <c r="H19" s="112">
        <v>1267</v>
      </c>
    </row>
    <row r="20" spans="1:8" ht="26.25" customHeight="1">
      <c r="A20" s="722"/>
      <c r="B20" s="113"/>
      <c r="C20" s="114" t="s">
        <v>57</v>
      </c>
      <c r="D20" s="115">
        <v>291</v>
      </c>
      <c r="E20" s="116">
        <v>281</v>
      </c>
      <c r="F20" s="116">
        <v>264</v>
      </c>
      <c r="G20" s="116">
        <v>244</v>
      </c>
      <c r="H20" s="117">
        <v>234</v>
      </c>
    </row>
    <row r="21" spans="1:8" ht="24" customHeight="1">
      <c r="A21" s="722"/>
      <c r="B21" s="113"/>
      <c r="C21" s="118" t="s">
        <v>58</v>
      </c>
      <c r="D21" s="119">
        <v>1066</v>
      </c>
      <c r="E21" s="120">
        <v>1071</v>
      </c>
      <c r="F21" s="120">
        <v>1051</v>
      </c>
      <c r="G21" s="120">
        <v>1034</v>
      </c>
      <c r="H21" s="121">
        <v>1033</v>
      </c>
    </row>
    <row r="22" spans="1:8" ht="24" customHeight="1" thickBot="1">
      <c r="A22" s="722"/>
      <c r="B22" s="738" t="s">
        <v>59</v>
      </c>
      <c r="C22" s="739"/>
      <c r="D22" s="122">
        <v>1230</v>
      </c>
      <c r="E22" s="123">
        <v>1164</v>
      </c>
      <c r="F22" s="123">
        <v>1075</v>
      </c>
      <c r="G22" s="123">
        <v>987</v>
      </c>
      <c r="H22" s="124">
        <v>929</v>
      </c>
    </row>
    <row r="23" spans="1:8" ht="24" customHeight="1" thickTop="1" thickBot="1">
      <c r="A23" s="723"/>
      <c r="B23" s="740" t="s">
        <v>51</v>
      </c>
      <c r="C23" s="727"/>
      <c r="D23" s="125">
        <v>3463</v>
      </c>
      <c r="E23" s="126">
        <v>3386</v>
      </c>
      <c r="F23" s="126">
        <v>3272</v>
      </c>
      <c r="G23" s="126">
        <v>3160</v>
      </c>
      <c r="H23" s="127">
        <v>3104</v>
      </c>
    </row>
    <row r="24" spans="1:8" ht="24" hidden="1" customHeight="1">
      <c r="A24" s="728" t="s">
        <v>60</v>
      </c>
      <c r="B24" s="713" t="s">
        <v>53</v>
      </c>
      <c r="C24" s="724"/>
      <c r="D24" s="128">
        <v>0.21237693389592124</v>
      </c>
      <c r="E24" s="129">
        <v>0.22111269614835949</v>
      </c>
      <c r="F24" s="129">
        <v>0.22865412445730826</v>
      </c>
      <c r="G24" s="129">
        <v>0.23572474377745242</v>
      </c>
      <c r="H24" s="130">
        <v>0.24260355029585798</v>
      </c>
    </row>
    <row r="25" spans="1:8" ht="24" hidden="1" customHeight="1">
      <c r="A25" s="722"/>
      <c r="B25" s="715" t="s">
        <v>61</v>
      </c>
      <c r="C25" s="725"/>
      <c r="D25" s="131">
        <v>0.47314578005115088</v>
      </c>
      <c r="E25" s="132">
        <v>0.48767123287671232</v>
      </c>
      <c r="F25" s="132">
        <v>0.50139275766016711</v>
      </c>
      <c r="G25" s="132">
        <v>0.5155367231638418</v>
      </c>
      <c r="H25" s="133">
        <v>0.53008595988538687</v>
      </c>
    </row>
    <row r="26" spans="1:8" ht="24" hidden="1" customHeight="1">
      <c r="A26" s="722"/>
      <c r="B26" s="730" t="s">
        <v>56</v>
      </c>
      <c r="C26" s="731"/>
      <c r="D26" s="134">
        <v>0.52863264511102459</v>
      </c>
      <c r="E26" s="135">
        <v>0.5427539140907266</v>
      </c>
      <c r="F26" s="135">
        <v>0.55696738670055057</v>
      </c>
      <c r="G26" s="135">
        <v>0.57541647906348492</v>
      </c>
      <c r="H26" s="136">
        <v>0.5901257568700512</v>
      </c>
    </row>
    <row r="27" spans="1:8" ht="24" hidden="1" customHeight="1">
      <c r="A27" s="722"/>
      <c r="B27" s="730" t="s">
        <v>59</v>
      </c>
      <c r="C27" s="731"/>
      <c r="D27" s="134">
        <v>0.47915855083755354</v>
      </c>
      <c r="E27" s="135">
        <v>0.46728221597751907</v>
      </c>
      <c r="F27" s="135">
        <v>0.45531554426090637</v>
      </c>
      <c r="G27" s="135">
        <v>0.44439441692931114</v>
      </c>
      <c r="H27" s="136">
        <v>0.43269678621332092</v>
      </c>
    </row>
    <row r="28" spans="1:8" ht="24" hidden="1" customHeight="1" thickBot="1">
      <c r="A28" s="722"/>
      <c r="B28" s="732" t="s">
        <v>62</v>
      </c>
      <c r="C28" s="733"/>
      <c r="D28" s="137">
        <v>1.0077911959485781</v>
      </c>
      <c r="E28" s="138">
        <v>1.0100361300682457</v>
      </c>
      <c r="F28" s="138">
        <v>1.0122829309614569</v>
      </c>
      <c r="G28" s="138">
        <v>1.0198108959927961</v>
      </c>
      <c r="H28" s="139">
        <v>1.0228225430833722</v>
      </c>
    </row>
    <row r="29" spans="1:8" ht="24" hidden="1" customHeight="1" thickTop="1" thickBot="1">
      <c r="A29" s="729"/>
      <c r="B29" s="734" t="s">
        <v>51</v>
      </c>
      <c r="C29" s="735"/>
      <c r="D29" s="140">
        <v>0.72326649958228906</v>
      </c>
      <c r="E29" s="141">
        <v>0.73005605864596812</v>
      </c>
      <c r="F29" s="141">
        <v>0.73100983020554067</v>
      </c>
      <c r="G29" s="141">
        <v>0.7335190343546889</v>
      </c>
      <c r="H29" s="142">
        <v>0.73746733190781655</v>
      </c>
    </row>
    <row r="30" spans="1:8" ht="24" customHeight="1">
      <c r="A30" s="721" t="s">
        <v>63</v>
      </c>
      <c r="B30" s="713" t="s">
        <v>53</v>
      </c>
      <c r="C30" s="724"/>
      <c r="D30" s="197">
        <v>167</v>
      </c>
      <c r="E30" s="144">
        <v>173</v>
      </c>
      <c r="F30" s="144">
        <v>173</v>
      </c>
      <c r="G30" s="144">
        <v>180</v>
      </c>
      <c r="H30" s="145">
        <v>180</v>
      </c>
    </row>
    <row r="31" spans="1:8" ht="24" customHeight="1">
      <c r="A31" s="722"/>
      <c r="B31" s="715" t="s">
        <v>54</v>
      </c>
      <c r="C31" s="725"/>
      <c r="D31" s="146">
        <v>328</v>
      </c>
      <c r="E31" s="147">
        <v>344</v>
      </c>
      <c r="F31" s="147">
        <v>344</v>
      </c>
      <c r="G31" s="147">
        <v>350</v>
      </c>
      <c r="H31" s="148">
        <v>375</v>
      </c>
    </row>
    <row r="32" spans="1:8" ht="24" customHeight="1">
      <c r="A32" s="722"/>
      <c r="B32" s="715" t="s">
        <v>55</v>
      </c>
      <c r="C32" s="725"/>
      <c r="D32" s="146">
        <v>372</v>
      </c>
      <c r="E32" s="147">
        <v>388</v>
      </c>
      <c r="F32" s="147">
        <v>388</v>
      </c>
      <c r="G32" s="147">
        <v>394</v>
      </c>
      <c r="H32" s="148">
        <v>408</v>
      </c>
    </row>
    <row r="33" spans="1:9" ht="24" customHeight="1">
      <c r="A33" s="722"/>
      <c r="B33" s="715" t="s">
        <v>56</v>
      </c>
      <c r="C33" s="725"/>
      <c r="D33" s="146">
        <v>1599</v>
      </c>
      <c r="E33" s="147">
        <v>1599</v>
      </c>
      <c r="F33" s="147">
        <v>1599</v>
      </c>
      <c r="G33" s="147">
        <v>1591</v>
      </c>
      <c r="H33" s="148">
        <v>1594</v>
      </c>
    </row>
    <row r="34" spans="1:9" ht="24" customHeight="1" thickBot="1">
      <c r="A34" s="722"/>
      <c r="B34" s="717" t="s">
        <v>59</v>
      </c>
      <c r="C34" s="726"/>
      <c r="D34" s="149">
        <v>1268</v>
      </c>
      <c r="E34" s="150">
        <v>1268</v>
      </c>
      <c r="F34" s="150">
        <v>1268</v>
      </c>
      <c r="G34" s="150">
        <v>1268</v>
      </c>
      <c r="H34" s="151">
        <v>1268</v>
      </c>
    </row>
    <row r="35" spans="1:9" ht="24" customHeight="1" thickTop="1" thickBot="1">
      <c r="A35" s="723"/>
      <c r="B35" s="719" t="s">
        <v>51</v>
      </c>
      <c r="C35" s="727"/>
      <c r="D35" s="152">
        <v>3734</v>
      </c>
      <c r="E35" s="153">
        <v>3772</v>
      </c>
      <c r="F35" s="153">
        <v>3772</v>
      </c>
      <c r="G35" s="153">
        <v>3783</v>
      </c>
      <c r="H35" s="154">
        <v>3825</v>
      </c>
    </row>
    <row r="36" spans="1:9" ht="24" customHeight="1">
      <c r="A36" s="710" t="s">
        <v>64</v>
      </c>
      <c r="B36" s="713" t="s">
        <v>53</v>
      </c>
      <c r="C36" s="714"/>
      <c r="D36" s="155">
        <v>16</v>
      </c>
      <c r="E36" s="156">
        <v>18</v>
      </c>
      <c r="F36" s="156">
        <v>15</v>
      </c>
      <c r="G36" s="156">
        <v>19</v>
      </c>
      <c r="H36" s="157">
        <v>16</v>
      </c>
    </row>
    <row r="37" spans="1:9" ht="24" customHeight="1">
      <c r="A37" s="710"/>
      <c r="B37" s="715" t="s">
        <v>54</v>
      </c>
      <c r="C37" s="716"/>
      <c r="D37" s="155">
        <v>-27</v>
      </c>
      <c r="E37" s="156">
        <v>-15</v>
      </c>
      <c r="F37" s="156">
        <v>-20</v>
      </c>
      <c r="G37" s="156">
        <v>-19</v>
      </c>
      <c r="H37" s="157">
        <v>1</v>
      </c>
    </row>
    <row r="38" spans="1:9" ht="24" customHeight="1">
      <c r="A38" s="711"/>
      <c r="B38" s="715" t="s">
        <v>55</v>
      </c>
      <c r="C38" s="716"/>
      <c r="D38" s="155">
        <v>2</v>
      </c>
      <c r="E38" s="156">
        <v>32</v>
      </c>
      <c r="F38" s="156">
        <v>28</v>
      </c>
      <c r="G38" s="156">
        <v>29</v>
      </c>
      <c r="H38" s="157">
        <v>38</v>
      </c>
    </row>
    <row r="39" spans="1:9" ht="24" customHeight="1">
      <c r="A39" s="711"/>
      <c r="B39" s="715" t="s">
        <v>56</v>
      </c>
      <c r="C39" s="716"/>
      <c r="D39" s="146">
        <v>242</v>
      </c>
      <c r="E39" s="147">
        <v>247</v>
      </c>
      <c r="F39" s="147">
        <v>284</v>
      </c>
      <c r="G39" s="147">
        <v>313</v>
      </c>
      <c r="H39" s="148">
        <v>327</v>
      </c>
    </row>
    <row r="40" spans="1:9" ht="24" customHeight="1" thickBot="1">
      <c r="A40" s="711"/>
      <c r="B40" s="717" t="s">
        <v>59</v>
      </c>
      <c r="C40" s="718"/>
      <c r="D40" s="149">
        <v>38</v>
      </c>
      <c r="E40" s="150">
        <v>104</v>
      </c>
      <c r="F40" s="150">
        <v>193</v>
      </c>
      <c r="G40" s="150">
        <v>281</v>
      </c>
      <c r="H40" s="151">
        <v>339</v>
      </c>
    </row>
    <row r="41" spans="1:9" ht="24" customHeight="1" thickTop="1" thickBot="1">
      <c r="A41" s="712"/>
      <c r="B41" s="719" t="s">
        <v>51</v>
      </c>
      <c r="C41" s="720"/>
      <c r="D41" s="125">
        <v>271</v>
      </c>
      <c r="E41" s="158">
        <v>386</v>
      </c>
      <c r="F41" s="158">
        <v>500</v>
      </c>
      <c r="G41" s="158">
        <v>623</v>
      </c>
      <c r="H41" s="159">
        <v>721</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201</v>
      </c>
      <c r="B50" s="699"/>
      <c r="C50" s="700"/>
      <c r="D50" s="168" t="s">
        <v>70</v>
      </c>
      <c r="E50" s="704" t="s">
        <v>202</v>
      </c>
      <c r="F50" s="705"/>
      <c r="G50" s="705"/>
      <c r="H50" s="705"/>
      <c r="I50" s="706"/>
    </row>
    <row r="51" spans="1:9" ht="80.099999999999994" customHeight="1" thickBot="1">
      <c r="A51" s="701"/>
      <c r="B51" s="702"/>
      <c r="C51" s="703"/>
      <c r="D51" s="167" t="s">
        <v>72</v>
      </c>
      <c r="E51" s="756" t="s">
        <v>203</v>
      </c>
      <c r="F51" s="757"/>
      <c r="G51" s="757"/>
      <c r="H51" s="757"/>
      <c r="I51" s="758"/>
    </row>
    <row r="52" spans="1:9" ht="100.2"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204</v>
      </c>
      <c r="H3" s="755"/>
    </row>
    <row r="4" spans="1:9" ht="16.5" customHeight="1">
      <c r="A4" s="83"/>
      <c r="B4" s="83"/>
      <c r="C4" s="83"/>
      <c r="D4" s="83"/>
      <c r="E4" s="83"/>
      <c r="F4" s="84" t="s">
        <v>33</v>
      </c>
      <c r="G4" s="754" t="s">
        <v>205</v>
      </c>
      <c r="H4" s="755"/>
    </row>
    <row r="5" spans="1:9" ht="16.5" customHeight="1">
      <c r="A5" s="83"/>
      <c r="B5" s="83"/>
      <c r="C5" s="83"/>
      <c r="D5" s="83"/>
      <c r="E5" s="83"/>
      <c r="F5" s="84" t="s">
        <v>35</v>
      </c>
      <c r="G5" s="754" t="s">
        <v>206</v>
      </c>
      <c r="H5" s="755"/>
    </row>
    <row r="6" spans="1:9" ht="16.5" customHeight="1">
      <c r="A6" s="83"/>
      <c r="B6" s="83"/>
      <c r="C6" s="83"/>
      <c r="D6" s="83"/>
      <c r="E6" s="83"/>
      <c r="F6" s="84" t="s">
        <v>37</v>
      </c>
      <c r="G6" s="754" t="s">
        <v>207</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141</v>
      </c>
      <c r="E11" s="171">
        <v>136</v>
      </c>
      <c r="F11" s="171">
        <v>133</v>
      </c>
      <c r="G11" s="171">
        <v>131</v>
      </c>
      <c r="H11" s="172">
        <v>127</v>
      </c>
    </row>
    <row r="12" spans="1:9" ht="24" customHeight="1">
      <c r="A12" s="710"/>
      <c r="B12" s="715" t="s">
        <v>49</v>
      </c>
      <c r="C12" s="716"/>
      <c r="D12" s="170">
        <v>130</v>
      </c>
      <c r="E12" s="171">
        <v>152</v>
      </c>
      <c r="F12" s="171">
        <v>145</v>
      </c>
      <c r="G12" s="171">
        <v>142</v>
      </c>
      <c r="H12" s="172">
        <v>140</v>
      </c>
    </row>
    <row r="13" spans="1:9" ht="24" customHeight="1">
      <c r="A13" s="711"/>
      <c r="B13" s="715" t="s">
        <v>22</v>
      </c>
      <c r="C13" s="716"/>
      <c r="D13" s="173">
        <v>169</v>
      </c>
      <c r="E13" s="174">
        <v>133</v>
      </c>
      <c r="F13" s="174">
        <v>155</v>
      </c>
      <c r="G13" s="174">
        <v>148</v>
      </c>
      <c r="H13" s="175">
        <v>145</v>
      </c>
    </row>
    <row r="14" spans="1:9" ht="24" customHeight="1" thickBot="1">
      <c r="A14" s="711"/>
      <c r="B14" s="717" t="s">
        <v>50</v>
      </c>
      <c r="C14" s="718"/>
      <c r="D14" s="176">
        <v>609</v>
      </c>
      <c r="E14" s="177">
        <v>536</v>
      </c>
      <c r="F14" s="177">
        <v>495</v>
      </c>
      <c r="G14" s="177">
        <v>465</v>
      </c>
      <c r="H14" s="178">
        <v>443</v>
      </c>
    </row>
    <row r="15" spans="1:9" ht="24" customHeight="1" thickTop="1" thickBot="1">
      <c r="A15" s="749"/>
      <c r="B15" s="719" t="s">
        <v>51</v>
      </c>
      <c r="C15" s="720"/>
      <c r="D15" s="125">
        <v>1049</v>
      </c>
      <c r="E15" s="158">
        <v>957</v>
      </c>
      <c r="F15" s="158">
        <v>928</v>
      </c>
      <c r="G15" s="158">
        <v>886</v>
      </c>
      <c r="H15" s="159">
        <v>855</v>
      </c>
    </row>
    <row r="16" spans="1:9" ht="24" customHeight="1">
      <c r="A16" s="721" t="s">
        <v>52</v>
      </c>
      <c r="B16" s="736" t="s">
        <v>53</v>
      </c>
      <c r="C16" s="724"/>
      <c r="D16" s="179">
        <v>48</v>
      </c>
      <c r="E16" s="180">
        <v>46</v>
      </c>
      <c r="F16" s="180">
        <v>45</v>
      </c>
      <c r="G16" s="180">
        <v>44</v>
      </c>
      <c r="H16" s="181">
        <v>43</v>
      </c>
    </row>
    <row r="17" spans="1:8" ht="24" customHeight="1">
      <c r="A17" s="728"/>
      <c r="B17" s="737" t="s">
        <v>54</v>
      </c>
      <c r="C17" s="726"/>
      <c r="D17" s="182">
        <v>41</v>
      </c>
      <c r="E17" s="183">
        <v>48</v>
      </c>
      <c r="F17" s="183">
        <v>46</v>
      </c>
      <c r="G17" s="183">
        <v>45</v>
      </c>
      <c r="H17" s="184">
        <v>44</v>
      </c>
    </row>
    <row r="18" spans="1:8" ht="24" customHeight="1">
      <c r="A18" s="722"/>
      <c r="B18" s="737" t="s">
        <v>55</v>
      </c>
      <c r="C18" s="726"/>
      <c r="D18" s="185">
        <v>102</v>
      </c>
      <c r="E18" s="186">
        <v>41</v>
      </c>
      <c r="F18" s="186">
        <v>48</v>
      </c>
      <c r="G18" s="186">
        <v>45</v>
      </c>
      <c r="H18" s="187">
        <v>44</v>
      </c>
    </row>
    <row r="19" spans="1:8" ht="24" customHeight="1">
      <c r="A19" s="722"/>
      <c r="B19" s="717" t="s">
        <v>56</v>
      </c>
      <c r="C19" s="726"/>
      <c r="D19" s="149">
        <v>378</v>
      </c>
      <c r="E19" s="150">
        <v>333</v>
      </c>
      <c r="F19" s="150">
        <v>308</v>
      </c>
      <c r="G19" s="150">
        <v>289</v>
      </c>
      <c r="H19" s="151">
        <v>276</v>
      </c>
    </row>
    <row r="20" spans="1:8" ht="26.25" customHeight="1">
      <c r="A20" s="722"/>
      <c r="B20" s="113"/>
      <c r="C20" s="114" t="s">
        <v>57</v>
      </c>
      <c r="D20" s="188">
        <v>35</v>
      </c>
      <c r="E20" s="189">
        <v>31</v>
      </c>
      <c r="F20" s="189">
        <v>29</v>
      </c>
      <c r="G20" s="189">
        <v>27</v>
      </c>
      <c r="H20" s="190">
        <v>26</v>
      </c>
    </row>
    <row r="21" spans="1:8" ht="24" customHeight="1">
      <c r="A21" s="722"/>
      <c r="B21" s="113"/>
      <c r="C21" s="118" t="s">
        <v>58</v>
      </c>
      <c r="D21" s="191">
        <v>343</v>
      </c>
      <c r="E21" s="192">
        <v>302</v>
      </c>
      <c r="F21" s="192">
        <v>279</v>
      </c>
      <c r="G21" s="192">
        <v>262</v>
      </c>
      <c r="H21" s="193">
        <v>250</v>
      </c>
    </row>
    <row r="22" spans="1:8" ht="24" customHeight="1" thickBot="1">
      <c r="A22" s="722"/>
      <c r="B22" s="738" t="s">
        <v>59</v>
      </c>
      <c r="C22" s="739"/>
      <c r="D22" s="194">
        <v>210</v>
      </c>
      <c r="E22" s="195">
        <v>185</v>
      </c>
      <c r="F22" s="195">
        <v>171</v>
      </c>
      <c r="G22" s="195">
        <v>160</v>
      </c>
      <c r="H22" s="196">
        <v>153</v>
      </c>
    </row>
    <row r="23" spans="1:8" ht="24" customHeight="1" thickTop="1" thickBot="1">
      <c r="A23" s="723"/>
      <c r="B23" s="740" t="s">
        <v>51</v>
      </c>
      <c r="C23" s="727"/>
      <c r="D23" s="125">
        <v>779</v>
      </c>
      <c r="E23" s="126">
        <v>653</v>
      </c>
      <c r="F23" s="126">
        <v>618</v>
      </c>
      <c r="G23" s="126">
        <v>583</v>
      </c>
      <c r="H23" s="127">
        <v>560</v>
      </c>
    </row>
    <row r="24" spans="1:8" ht="24" hidden="1" customHeight="1">
      <c r="A24" s="728" t="s">
        <v>60</v>
      </c>
      <c r="B24" s="713" t="s">
        <v>53</v>
      </c>
      <c r="C24" s="724"/>
      <c r="D24" s="128">
        <v>0.34042553191489361</v>
      </c>
      <c r="E24" s="129">
        <v>0.33823529411764708</v>
      </c>
      <c r="F24" s="129">
        <v>0.33834586466165412</v>
      </c>
      <c r="G24" s="129">
        <v>0.33587786259541985</v>
      </c>
      <c r="H24" s="130">
        <v>0.33858267716535434</v>
      </c>
    </row>
    <row r="25" spans="1:8" ht="24" hidden="1" customHeight="1">
      <c r="A25" s="722"/>
      <c r="B25" s="715" t="s">
        <v>61</v>
      </c>
      <c r="C25" s="725"/>
      <c r="D25" s="131">
        <v>0.60355029585798814</v>
      </c>
      <c r="E25" s="132">
        <v>0.30827067669172931</v>
      </c>
      <c r="F25" s="132">
        <v>0.30967741935483872</v>
      </c>
      <c r="G25" s="132">
        <v>0.30405405405405406</v>
      </c>
      <c r="H25" s="133">
        <v>0.30344827586206896</v>
      </c>
    </row>
    <row r="26" spans="1:8" ht="24" hidden="1" customHeight="1">
      <c r="A26" s="722"/>
      <c r="B26" s="730" t="s">
        <v>56</v>
      </c>
      <c r="C26" s="731"/>
      <c r="D26" s="134">
        <v>0.62068965517241381</v>
      </c>
      <c r="E26" s="135">
        <v>0.62126865671641796</v>
      </c>
      <c r="F26" s="135">
        <v>0.62222222222222223</v>
      </c>
      <c r="G26" s="135">
        <v>0.62150537634408598</v>
      </c>
      <c r="H26" s="136">
        <v>0.62302483069977421</v>
      </c>
    </row>
    <row r="27" spans="1:8" ht="24" hidden="1" customHeight="1">
      <c r="A27" s="722"/>
      <c r="B27" s="730" t="s">
        <v>59</v>
      </c>
      <c r="C27" s="731"/>
      <c r="D27" s="134">
        <v>0.34482758620689657</v>
      </c>
      <c r="E27" s="135">
        <v>0.34514925373134331</v>
      </c>
      <c r="F27" s="135">
        <v>0.34545454545454546</v>
      </c>
      <c r="G27" s="135">
        <v>0.34408602150537637</v>
      </c>
      <c r="H27" s="136">
        <v>0.34537246049661402</v>
      </c>
    </row>
    <row r="28" spans="1:8" ht="24" hidden="1" customHeight="1" thickBot="1">
      <c r="A28" s="722"/>
      <c r="B28" s="732" t="s">
        <v>62</v>
      </c>
      <c r="C28" s="733"/>
      <c r="D28" s="137">
        <v>0.96551724137931039</v>
      </c>
      <c r="E28" s="138">
        <v>0.96641791044776115</v>
      </c>
      <c r="F28" s="138">
        <v>0.96767676767676769</v>
      </c>
      <c r="G28" s="138">
        <v>0.96559139784946235</v>
      </c>
      <c r="H28" s="139">
        <v>0.96839729119638829</v>
      </c>
    </row>
    <row r="29" spans="1:8" ht="24" hidden="1" customHeight="1" thickTop="1" thickBot="1">
      <c r="A29" s="729"/>
      <c r="B29" s="734" t="s">
        <v>51</v>
      </c>
      <c r="C29" s="735"/>
      <c r="D29" s="140">
        <v>0.7426120114394662</v>
      </c>
      <c r="E29" s="141">
        <v>0.68234064785788928</v>
      </c>
      <c r="F29" s="141">
        <v>0.66594827586206895</v>
      </c>
      <c r="G29" s="141">
        <v>0.65801354401805867</v>
      </c>
      <c r="H29" s="142">
        <v>0.65497076023391809</v>
      </c>
    </row>
    <row r="30" spans="1:8" ht="24" customHeight="1">
      <c r="A30" s="721" t="s">
        <v>63</v>
      </c>
      <c r="B30" s="713" t="s">
        <v>53</v>
      </c>
      <c r="C30" s="724"/>
      <c r="D30" s="197">
        <v>63</v>
      </c>
      <c r="E30" s="144">
        <v>63</v>
      </c>
      <c r="F30" s="144">
        <v>63</v>
      </c>
      <c r="G30" s="144">
        <v>63</v>
      </c>
      <c r="H30" s="145">
        <v>63</v>
      </c>
    </row>
    <row r="31" spans="1:8" ht="24" customHeight="1">
      <c r="A31" s="722"/>
      <c r="B31" s="715" t="s">
        <v>54</v>
      </c>
      <c r="C31" s="725"/>
      <c r="D31" s="146">
        <v>94</v>
      </c>
      <c r="E31" s="147">
        <v>94</v>
      </c>
      <c r="F31" s="147">
        <v>94</v>
      </c>
      <c r="G31" s="147">
        <v>94</v>
      </c>
      <c r="H31" s="148">
        <v>94</v>
      </c>
    </row>
    <row r="32" spans="1:8" ht="24" customHeight="1">
      <c r="A32" s="722"/>
      <c r="B32" s="715" t="s">
        <v>55</v>
      </c>
      <c r="C32" s="725"/>
      <c r="D32" s="146">
        <v>115</v>
      </c>
      <c r="E32" s="147">
        <v>115</v>
      </c>
      <c r="F32" s="147">
        <v>115</v>
      </c>
      <c r="G32" s="147">
        <v>115</v>
      </c>
      <c r="H32" s="148">
        <v>115</v>
      </c>
    </row>
    <row r="33" spans="1:9" ht="24" customHeight="1">
      <c r="A33" s="722"/>
      <c r="B33" s="715" t="s">
        <v>56</v>
      </c>
      <c r="C33" s="725"/>
      <c r="D33" s="146">
        <v>449</v>
      </c>
      <c r="E33" s="147">
        <v>449</v>
      </c>
      <c r="F33" s="147">
        <v>449</v>
      </c>
      <c r="G33" s="147">
        <v>449</v>
      </c>
      <c r="H33" s="148">
        <v>449</v>
      </c>
    </row>
    <row r="34" spans="1:9" ht="24" customHeight="1" thickBot="1">
      <c r="A34" s="722"/>
      <c r="B34" s="717" t="s">
        <v>59</v>
      </c>
      <c r="C34" s="726"/>
      <c r="D34" s="149">
        <v>304</v>
      </c>
      <c r="E34" s="150">
        <v>304</v>
      </c>
      <c r="F34" s="150">
        <v>304</v>
      </c>
      <c r="G34" s="150">
        <v>304</v>
      </c>
      <c r="H34" s="151">
        <v>304</v>
      </c>
    </row>
    <row r="35" spans="1:9" ht="24" customHeight="1" thickTop="1" thickBot="1">
      <c r="A35" s="723"/>
      <c r="B35" s="719" t="s">
        <v>51</v>
      </c>
      <c r="C35" s="727"/>
      <c r="D35" s="152">
        <v>1025</v>
      </c>
      <c r="E35" s="153">
        <v>1025</v>
      </c>
      <c r="F35" s="153">
        <v>1025</v>
      </c>
      <c r="G35" s="153">
        <v>1025</v>
      </c>
      <c r="H35" s="154">
        <v>1025</v>
      </c>
    </row>
    <row r="36" spans="1:9" ht="24" customHeight="1">
      <c r="A36" s="710" t="s">
        <v>64</v>
      </c>
      <c r="B36" s="713" t="s">
        <v>53</v>
      </c>
      <c r="C36" s="714"/>
      <c r="D36" s="155">
        <v>15</v>
      </c>
      <c r="E36" s="156">
        <v>17</v>
      </c>
      <c r="F36" s="156">
        <v>18</v>
      </c>
      <c r="G36" s="156">
        <v>19</v>
      </c>
      <c r="H36" s="157">
        <v>20</v>
      </c>
    </row>
    <row r="37" spans="1:9" ht="24" customHeight="1">
      <c r="A37" s="710"/>
      <c r="B37" s="715" t="s">
        <v>54</v>
      </c>
      <c r="C37" s="716"/>
      <c r="D37" s="155">
        <v>53</v>
      </c>
      <c r="E37" s="156">
        <v>46</v>
      </c>
      <c r="F37" s="156">
        <v>48</v>
      </c>
      <c r="G37" s="156">
        <v>49</v>
      </c>
      <c r="H37" s="157">
        <v>50</v>
      </c>
    </row>
    <row r="38" spans="1:9" ht="24" customHeight="1">
      <c r="A38" s="711"/>
      <c r="B38" s="715" t="s">
        <v>55</v>
      </c>
      <c r="C38" s="716"/>
      <c r="D38" s="155">
        <v>13</v>
      </c>
      <c r="E38" s="156">
        <v>74</v>
      </c>
      <c r="F38" s="156">
        <v>67</v>
      </c>
      <c r="G38" s="156">
        <v>70</v>
      </c>
      <c r="H38" s="157">
        <v>71</v>
      </c>
    </row>
    <row r="39" spans="1:9" ht="24" customHeight="1">
      <c r="A39" s="711"/>
      <c r="B39" s="715" t="s">
        <v>56</v>
      </c>
      <c r="C39" s="716"/>
      <c r="D39" s="146">
        <v>71</v>
      </c>
      <c r="E39" s="147">
        <v>116</v>
      </c>
      <c r="F39" s="147">
        <v>141</v>
      </c>
      <c r="G39" s="147">
        <v>160</v>
      </c>
      <c r="H39" s="148">
        <v>173</v>
      </c>
    </row>
    <row r="40" spans="1:9" ht="24" customHeight="1" thickBot="1">
      <c r="A40" s="711"/>
      <c r="B40" s="717" t="s">
        <v>59</v>
      </c>
      <c r="C40" s="718"/>
      <c r="D40" s="149">
        <v>94</v>
      </c>
      <c r="E40" s="150">
        <v>119</v>
      </c>
      <c r="F40" s="150">
        <v>133</v>
      </c>
      <c r="G40" s="150">
        <v>144</v>
      </c>
      <c r="H40" s="151">
        <v>151</v>
      </c>
    </row>
    <row r="41" spans="1:9" ht="24" customHeight="1" thickTop="1" thickBot="1">
      <c r="A41" s="712"/>
      <c r="B41" s="719" t="s">
        <v>51</v>
      </c>
      <c r="C41" s="720"/>
      <c r="D41" s="125">
        <v>246</v>
      </c>
      <c r="E41" s="158">
        <v>372</v>
      </c>
      <c r="F41" s="158">
        <v>407</v>
      </c>
      <c r="G41" s="158">
        <v>442</v>
      </c>
      <c r="H41" s="159">
        <v>465</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174"/>
  <sheetViews>
    <sheetView topLeftCell="A4"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208</v>
      </c>
      <c r="H3" s="755"/>
    </row>
    <row r="4" spans="1:9" ht="16.5" customHeight="1">
      <c r="A4" s="83"/>
      <c r="B4" s="83"/>
      <c r="C4" s="83"/>
      <c r="D4" s="83"/>
      <c r="E4" s="83"/>
      <c r="F4" s="84" t="s">
        <v>33</v>
      </c>
      <c r="G4" s="754" t="s">
        <v>81</v>
      </c>
      <c r="H4" s="755"/>
    </row>
    <row r="5" spans="1:9" ht="16.5" customHeight="1">
      <c r="A5" s="83"/>
      <c r="B5" s="83"/>
      <c r="C5" s="83"/>
      <c r="D5" s="83"/>
      <c r="E5" s="83"/>
      <c r="F5" s="84" t="s">
        <v>35</v>
      </c>
      <c r="G5" s="754" t="s">
        <v>209</v>
      </c>
      <c r="H5" s="755"/>
    </row>
    <row r="6" spans="1:9" ht="16.5" customHeight="1">
      <c r="A6" s="83"/>
      <c r="B6" s="83"/>
      <c r="C6" s="83"/>
      <c r="D6" s="83"/>
      <c r="E6" s="83"/>
      <c r="F6" s="84" t="s">
        <v>37</v>
      </c>
      <c r="G6" s="754" t="s">
        <v>210</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463</v>
      </c>
      <c r="E11" s="171">
        <v>463</v>
      </c>
      <c r="F11" s="171">
        <v>465</v>
      </c>
      <c r="G11" s="171">
        <v>469</v>
      </c>
      <c r="H11" s="172">
        <v>475</v>
      </c>
    </row>
    <row r="12" spans="1:9" ht="24" customHeight="1">
      <c r="A12" s="710"/>
      <c r="B12" s="715" t="s">
        <v>49</v>
      </c>
      <c r="C12" s="716"/>
      <c r="D12" s="170">
        <v>486</v>
      </c>
      <c r="E12" s="171">
        <v>480</v>
      </c>
      <c r="F12" s="171">
        <v>481</v>
      </c>
      <c r="G12" s="171">
        <v>482</v>
      </c>
      <c r="H12" s="172">
        <v>487</v>
      </c>
    </row>
    <row r="13" spans="1:9" ht="24" customHeight="1">
      <c r="A13" s="711"/>
      <c r="B13" s="715" t="s">
        <v>22</v>
      </c>
      <c r="C13" s="716"/>
      <c r="D13" s="173">
        <v>556</v>
      </c>
      <c r="E13" s="174">
        <v>512</v>
      </c>
      <c r="F13" s="174">
        <v>504</v>
      </c>
      <c r="G13" s="174">
        <v>504</v>
      </c>
      <c r="H13" s="175">
        <v>505</v>
      </c>
    </row>
    <row r="14" spans="1:9" ht="24" customHeight="1" thickBot="1">
      <c r="A14" s="711"/>
      <c r="B14" s="717" t="s">
        <v>50</v>
      </c>
      <c r="C14" s="718"/>
      <c r="D14" s="176">
        <v>1815</v>
      </c>
      <c r="E14" s="177">
        <v>1799</v>
      </c>
      <c r="F14" s="177">
        <v>1755</v>
      </c>
      <c r="G14" s="177">
        <v>1670</v>
      </c>
      <c r="H14" s="178">
        <v>1613</v>
      </c>
    </row>
    <row r="15" spans="1:9" ht="24" customHeight="1" thickTop="1" thickBot="1">
      <c r="A15" s="749"/>
      <c r="B15" s="719" t="s">
        <v>51</v>
      </c>
      <c r="C15" s="720"/>
      <c r="D15" s="125">
        <v>3320</v>
      </c>
      <c r="E15" s="158">
        <v>3254</v>
      </c>
      <c r="F15" s="158">
        <v>3205</v>
      </c>
      <c r="G15" s="158">
        <v>3125</v>
      </c>
      <c r="H15" s="159">
        <v>3080</v>
      </c>
    </row>
    <row r="16" spans="1:9" ht="24" customHeight="1">
      <c r="A16" s="721" t="s">
        <v>52</v>
      </c>
      <c r="B16" s="736" t="s">
        <v>53</v>
      </c>
      <c r="C16" s="724"/>
      <c r="D16" s="179">
        <v>84</v>
      </c>
      <c r="E16" s="180">
        <v>87</v>
      </c>
      <c r="F16" s="180">
        <v>89</v>
      </c>
      <c r="G16" s="180">
        <v>89</v>
      </c>
      <c r="H16" s="181">
        <v>89</v>
      </c>
    </row>
    <row r="17" spans="1:8" ht="24" customHeight="1">
      <c r="A17" s="728"/>
      <c r="B17" s="737" t="s">
        <v>54</v>
      </c>
      <c r="C17" s="726"/>
      <c r="D17" s="182">
        <v>250</v>
      </c>
      <c r="E17" s="183">
        <v>252</v>
      </c>
      <c r="F17" s="183">
        <v>253</v>
      </c>
      <c r="G17" s="183">
        <v>255</v>
      </c>
      <c r="H17" s="184">
        <v>256</v>
      </c>
    </row>
    <row r="18" spans="1:8" ht="24" customHeight="1">
      <c r="A18" s="722"/>
      <c r="B18" s="737" t="s">
        <v>55</v>
      </c>
      <c r="C18" s="726"/>
      <c r="D18" s="185">
        <v>246</v>
      </c>
      <c r="E18" s="186">
        <v>246</v>
      </c>
      <c r="F18" s="186">
        <v>247</v>
      </c>
      <c r="G18" s="186">
        <v>247</v>
      </c>
      <c r="H18" s="187">
        <v>248</v>
      </c>
    </row>
    <row r="19" spans="1:8" ht="24" customHeight="1">
      <c r="A19" s="722"/>
      <c r="B19" s="717" t="s">
        <v>56</v>
      </c>
      <c r="C19" s="726"/>
      <c r="D19" s="149">
        <v>715</v>
      </c>
      <c r="E19" s="150">
        <v>708</v>
      </c>
      <c r="F19" s="150">
        <v>691</v>
      </c>
      <c r="G19" s="150">
        <v>658</v>
      </c>
      <c r="H19" s="151">
        <v>635</v>
      </c>
    </row>
    <row r="20" spans="1:8" ht="26.25" customHeight="1">
      <c r="A20" s="722"/>
      <c r="B20" s="113"/>
      <c r="C20" s="114" t="s">
        <v>57</v>
      </c>
      <c r="D20" s="188">
        <v>175</v>
      </c>
      <c r="E20" s="189">
        <v>173</v>
      </c>
      <c r="F20" s="189">
        <v>170</v>
      </c>
      <c r="G20" s="189">
        <v>161</v>
      </c>
      <c r="H20" s="190">
        <v>155</v>
      </c>
    </row>
    <row r="21" spans="1:8" ht="24" customHeight="1">
      <c r="A21" s="722"/>
      <c r="B21" s="113"/>
      <c r="C21" s="118" t="s">
        <v>58</v>
      </c>
      <c r="D21" s="191">
        <v>540</v>
      </c>
      <c r="E21" s="192">
        <v>535</v>
      </c>
      <c r="F21" s="192">
        <v>521</v>
      </c>
      <c r="G21" s="192">
        <v>497</v>
      </c>
      <c r="H21" s="193">
        <v>480</v>
      </c>
    </row>
    <row r="22" spans="1:8" ht="24" customHeight="1" thickBot="1">
      <c r="A22" s="722"/>
      <c r="B22" s="738" t="s">
        <v>59</v>
      </c>
      <c r="C22" s="739"/>
      <c r="D22" s="194">
        <v>1030</v>
      </c>
      <c r="E22" s="195">
        <v>990</v>
      </c>
      <c r="F22" s="195">
        <v>954</v>
      </c>
      <c r="G22" s="195">
        <v>921</v>
      </c>
      <c r="H22" s="196">
        <v>892</v>
      </c>
    </row>
    <row r="23" spans="1:8" ht="24" customHeight="1" thickTop="1" thickBot="1">
      <c r="A23" s="723"/>
      <c r="B23" s="740" t="s">
        <v>51</v>
      </c>
      <c r="C23" s="727"/>
      <c r="D23" s="125">
        <v>2325</v>
      </c>
      <c r="E23" s="126">
        <v>2283</v>
      </c>
      <c r="F23" s="126">
        <v>2234</v>
      </c>
      <c r="G23" s="126">
        <v>2170</v>
      </c>
      <c r="H23" s="127">
        <v>2120</v>
      </c>
    </row>
    <row r="24" spans="1:8" ht="24" hidden="1" customHeight="1">
      <c r="A24" s="728" t="s">
        <v>60</v>
      </c>
      <c r="B24" s="713" t="s">
        <v>53</v>
      </c>
      <c r="C24" s="724"/>
      <c r="D24" s="128">
        <v>0.18142548596112312</v>
      </c>
      <c r="E24" s="129">
        <v>0.18790496760259179</v>
      </c>
      <c r="F24" s="129">
        <v>0.1913978494623656</v>
      </c>
      <c r="G24" s="129">
        <v>0.18976545842217485</v>
      </c>
      <c r="H24" s="130">
        <v>0.18736842105263157</v>
      </c>
    </row>
    <row r="25" spans="1:8" ht="24" hidden="1" customHeight="1">
      <c r="A25" s="722"/>
      <c r="B25" s="715" t="s">
        <v>61</v>
      </c>
      <c r="C25" s="725"/>
      <c r="D25" s="131">
        <v>0.44244604316546765</v>
      </c>
      <c r="E25" s="132">
        <v>0.48046875</v>
      </c>
      <c r="F25" s="132">
        <v>0.49007936507936506</v>
      </c>
      <c r="G25" s="132">
        <v>0.49007936507936506</v>
      </c>
      <c r="H25" s="133">
        <v>0.49108910891089108</v>
      </c>
    </row>
    <row r="26" spans="1:8" ht="24" hidden="1" customHeight="1">
      <c r="A26" s="722"/>
      <c r="B26" s="730" t="s">
        <v>56</v>
      </c>
      <c r="C26" s="731"/>
      <c r="D26" s="134">
        <v>0.39393939393939392</v>
      </c>
      <c r="E26" s="135">
        <v>0.39355197331851027</v>
      </c>
      <c r="F26" s="135">
        <v>0.39373219373219376</v>
      </c>
      <c r="G26" s="135">
        <v>0.39401197604790417</v>
      </c>
      <c r="H26" s="136">
        <v>0.39367637941723499</v>
      </c>
    </row>
    <row r="27" spans="1:8" ht="24" hidden="1" customHeight="1">
      <c r="A27" s="722"/>
      <c r="B27" s="730" t="s">
        <v>59</v>
      </c>
      <c r="C27" s="731"/>
      <c r="D27" s="134">
        <v>0.56749311294765836</v>
      </c>
      <c r="E27" s="135">
        <v>0.55030572540300171</v>
      </c>
      <c r="F27" s="135">
        <v>0.54358974358974355</v>
      </c>
      <c r="G27" s="135">
        <v>0.55149700598802398</v>
      </c>
      <c r="H27" s="136">
        <v>0.55300681959082454</v>
      </c>
    </row>
    <row r="28" spans="1:8" ht="24" hidden="1" customHeight="1" thickBot="1">
      <c r="A28" s="722"/>
      <c r="B28" s="732" t="s">
        <v>62</v>
      </c>
      <c r="C28" s="733"/>
      <c r="D28" s="137">
        <v>0.9614325068870524</v>
      </c>
      <c r="E28" s="138">
        <v>0.94385769872151193</v>
      </c>
      <c r="F28" s="138">
        <v>0.93732193732193736</v>
      </c>
      <c r="G28" s="138">
        <v>0.94550898203592815</v>
      </c>
      <c r="H28" s="139">
        <v>0.94668319900805953</v>
      </c>
    </row>
    <row r="29" spans="1:8" ht="24" hidden="1" customHeight="1" thickTop="1" thickBot="1">
      <c r="A29" s="729"/>
      <c r="B29" s="734" t="s">
        <v>51</v>
      </c>
      <c r="C29" s="735"/>
      <c r="D29" s="140">
        <v>0.70030120481927716</v>
      </c>
      <c r="E29" s="141">
        <v>0.70159803318992009</v>
      </c>
      <c r="F29" s="141">
        <v>0.69703588143525741</v>
      </c>
      <c r="G29" s="141">
        <v>0.69440000000000002</v>
      </c>
      <c r="H29" s="142">
        <v>0.68831168831168832</v>
      </c>
    </row>
    <row r="30" spans="1:8" ht="24" customHeight="1">
      <c r="A30" s="721" t="s">
        <v>63</v>
      </c>
      <c r="B30" s="713" t="s">
        <v>53</v>
      </c>
      <c r="C30" s="724"/>
      <c r="D30" s="197">
        <v>105</v>
      </c>
      <c r="E30" s="144">
        <v>105</v>
      </c>
      <c r="F30" s="144">
        <v>95</v>
      </c>
      <c r="G30" s="144">
        <v>92</v>
      </c>
      <c r="H30" s="145">
        <v>92</v>
      </c>
    </row>
    <row r="31" spans="1:8" ht="24" customHeight="1">
      <c r="A31" s="722"/>
      <c r="B31" s="715" t="s">
        <v>54</v>
      </c>
      <c r="C31" s="725"/>
      <c r="D31" s="146">
        <v>227</v>
      </c>
      <c r="E31" s="147">
        <v>227</v>
      </c>
      <c r="F31" s="147">
        <v>241</v>
      </c>
      <c r="G31" s="147">
        <v>256</v>
      </c>
      <c r="H31" s="148">
        <v>256</v>
      </c>
    </row>
    <row r="32" spans="1:8" ht="24" customHeight="1">
      <c r="A32" s="722"/>
      <c r="B32" s="715" t="s">
        <v>55</v>
      </c>
      <c r="C32" s="725"/>
      <c r="D32" s="146">
        <v>265</v>
      </c>
      <c r="E32" s="147">
        <v>265</v>
      </c>
      <c r="F32" s="147">
        <v>261</v>
      </c>
      <c r="G32" s="147">
        <v>249</v>
      </c>
      <c r="H32" s="148">
        <v>249</v>
      </c>
    </row>
    <row r="33" spans="1:9" ht="24" customHeight="1">
      <c r="A33" s="722"/>
      <c r="B33" s="715" t="s">
        <v>56</v>
      </c>
      <c r="C33" s="725"/>
      <c r="D33" s="146">
        <v>677</v>
      </c>
      <c r="E33" s="147">
        <v>677</v>
      </c>
      <c r="F33" s="147">
        <v>677</v>
      </c>
      <c r="G33" s="147">
        <v>677</v>
      </c>
      <c r="H33" s="148">
        <v>677</v>
      </c>
    </row>
    <row r="34" spans="1:9" ht="24" customHeight="1" thickBot="1">
      <c r="A34" s="722"/>
      <c r="B34" s="717" t="s">
        <v>59</v>
      </c>
      <c r="C34" s="726"/>
      <c r="D34" s="149">
        <v>1646</v>
      </c>
      <c r="E34" s="150">
        <v>1646</v>
      </c>
      <c r="F34" s="150">
        <v>1646</v>
      </c>
      <c r="G34" s="150">
        <v>1646</v>
      </c>
      <c r="H34" s="151">
        <v>1646</v>
      </c>
    </row>
    <row r="35" spans="1:9" ht="24" customHeight="1" thickTop="1" thickBot="1">
      <c r="A35" s="723"/>
      <c r="B35" s="719" t="s">
        <v>51</v>
      </c>
      <c r="C35" s="727"/>
      <c r="D35" s="152">
        <v>2920</v>
      </c>
      <c r="E35" s="153">
        <v>2920</v>
      </c>
      <c r="F35" s="153">
        <v>2920</v>
      </c>
      <c r="G35" s="153">
        <v>2920</v>
      </c>
      <c r="H35" s="154">
        <v>2920</v>
      </c>
    </row>
    <row r="36" spans="1:9" ht="24" customHeight="1">
      <c r="A36" s="710" t="s">
        <v>64</v>
      </c>
      <c r="B36" s="713" t="s">
        <v>53</v>
      </c>
      <c r="C36" s="714"/>
      <c r="D36" s="155">
        <v>21</v>
      </c>
      <c r="E36" s="156">
        <v>18</v>
      </c>
      <c r="F36" s="156">
        <v>6</v>
      </c>
      <c r="G36" s="156">
        <v>3</v>
      </c>
      <c r="H36" s="157">
        <v>3</v>
      </c>
    </row>
    <row r="37" spans="1:9" ht="24" customHeight="1">
      <c r="A37" s="710"/>
      <c r="B37" s="715" t="s">
        <v>54</v>
      </c>
      <c r="C37" s="716"/>
      <c r="D37" s="155">
        <v>-23</v>
      </c>
      <c r="E37" s="156">
        <v>-25</v>
      </c>
      <c r="F37" s="156">
        <v>-12</v>
      </c>
      <c r="G37" s="156">
        <v>1</v>
      </c>
      <c r="H37" s="157">
        <v>0</v>
      </c>
    </row>
    <row r="38" spans="1:9" ht="24" customHeight="1">
      <c r="A38" s="711"/>
      <c r="B38" s="715" t="s">
        <v>55</v>
      </c>
      <c r="C38" s="716"/>
      <c r="D38" s="155">
        <v>19</v>
      </c>
      <c r="E38" s="156">
        <v>19</v>
      </c>
      <c r="F38" s="156">
        <v>14</v>
      </c>
      <c r="G38" s="156">
        <v>2</v>
      </c>
      <c r="H38" s="157">
        <v>1</v>
      </c>
    </row>
    <row r="39" spans="1:9" ht="24" customHeight="1">
      <c r="A39" s="711"/>
      <c r="B39" s="715" t="s">
        <v>56</v>
      </c>
      <c r="C39" s="716"/>
      <c r="D39" s="146">
        <v>-38</v>
      </c>
      <c r="E39" s="147">
        <v>-31</v>
      </c>
      <c r="F39" s="147">
        <v>-14</v>
      </c>
      <c r="G39" s="147">
        <v>19</v>
      </c>
      <c r="H39" s="148">
        <v>42</v>
      </c>
    </row>
    <row r="40" spans="1:9" ht="24" customHeight="1" thickBot="1">
      <c r="A40" s="711"/>
      <c r="B40" s="717" t="s">
        <v>59</v>
      </c>
      <c r="C40" s="718"/>
      <c r="D40" s="149">
        <v>616</v>
      </c>
      <c r="E40" s="150">
        <v>656</v>
      </c>
      <c r="F40" s="150">
        <v>692</v>
      </c>
      <c r="G40" s="150">
        <v>725</v>
      </c>
      <c r="H40" s="151">
        <v>754</v>
      </c>
    </row>
    <row r="41" spans="1:9" ht="24" customHeight="1" thickTop="1" thickBot="1">
      <c r="A41" s="712"/>
      <c r="B41" s="719" t="s">
        <v>51</v>
      </c>
      <c r="C41" s="720"/>
      <c r="D41" s="125">
        <v>595</v>
      </c>
      <c r="E41" s="158">
        <v>637</v>
      </c>
      <c r="F41" s="158">
        <v>686</v>
      </c>
      <c r="G41" s="158">
        <v>750</v>
      </c>
      <c r="H41" s="159">
        <v>800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184</v>
      </c>
      <c r="B50" s="699"/>
      <c r="C50" s="700"/>
      <c r="D50" s="168" t="s">
        <v>70</v>
      </c>
      <c r="E50" s="763" t="s">
        <v>211</v>
      </c>
      <c r="F50" s="764"/>
      <c r="G50" s="764"/>
      <c r="H50" s="764"/>
      <c r="I50" s="765"/>
    </row>
    <row r="51" spans="1:9" ht="117.75" customHeight="1" thickBot="1">
      <c r="A51" s="701"/>
      <c r="B51" s="702"/>
      <c r="C51" s="703"/>
      <c r="D51" s="167" t="s">
        <v>72</v>
      </c>
      <c r="E51" s="756" t="s">
        <v>212</v>
      </c>
      <c r="F51" s="757"/>
      <c r="G51" s="757"/>
      <c r="H51" s="757"/>
      <c r="I51" s="758"/>
    </row>
    <row r="52" spans="1:9" ht="48" customHeight="1">
      <c r="A52" s="698" t="s">
        <v>187</v>
      </c>
      <c r="B52" s="699"/>
      <c r="C52" s="700"/>
      <c r="D52" s="168" t="s">
        <v>70</v>
      </c>
      <c r="E52" s="763" t="s">
        <v>211</v>
      </c>
      <c r="F52" s="764"/>
      <c r="G52" s="764"/>
      <c r="H52" s="764"/>
      <c r="I52" s="765"/>
    </row>
    <row r="53" spans="1:9" ht="100.5" customHeight="1" thickBot="1">
      <c r="A53" s="701"/>
      <c r="B53" s="702"/>
      <c r="C53" s="703"/>
      <c r="D53" s="167" t="s">
        <v>72</v>
      </c>
      <c r="E53" s="756" t="s">
        <v>213</v>
      </c>
      <c r="F53" s="757"/>
      <c r="G53" s="757"/>
      <c r="H53" s="757"/>
      <c r="I53" s="758"/>
    </row>
    <row r="54" spans="1:9" ht="48" customHeight="1">
      <c r="A54" s="698" t="s">
        <v>190</v>
      </c>
      <c r="B54" s="699"/>
      <c r="C54" s="700"/>
      <c r="D54" s="168" t="s">
        <v>70</v>
      </c>
      <c r="E54" s="763" t="s">
        <v>211</v>
      </c>
      <c r="F54" s="764"/>
      <c r="G54" s="764"/>
      <c r="H54" s="764"/>
      <c r="I54" s="765"/>
    </row>
    <row r="55" spans="1:9" ht="97.5" customHeight="1" thickBot="1">
      <c r="A55" s="701"/>
      <c r="B55" s="702"/>
      <c r="C55" s="703"/>
      <c r="D55" s="167" t="s">
        <v>72</v>
      </c>
      <c r="E55" s="756" t="s">
        <v>213</v>
      </c>
      <c r="F55" s="757"/>
      <c r="G55" s="757"/>
      <c r="H55" s="757"/>
      <c r="I55" s="758"/>
    </row>
    <row r="56" spans="1:9" ht="48" customHeight="1">
      <c r="A56" s="698" t="s">
        <v>104</v>
      </c>
      <c r="B56" s="699"/>
      <c r="C56" s="700"/>
      <c r="D56" s="168" t="s">
        <v>70</v>
      </c>
      <c r="E56" s="763" t="s">
        <v>211</v>
      </c>
      <c r="F56" s="764"/>
      <c r="G56" s="764"/>
      <c r="H56" s="764"/>
      <c r="I56" s="765"/>
    </row>
    <row r="57" spans="1:9" ht="105" customHeight="1" thickBot="1">
      <c r="A57" s="701"/>
      <c r="B57" s="702"/>
      <c r="C57" s="703"/>
      <c r="D57" s="167" t="s">
        <v>72</v>
      </c>
      <c r="E57" s="756" t="s">
        <v>213</v>
      </c>
      <c r="F57" s="757"/>
      <c r="G57" s="757"/>
      <c r="H57" s="757"/>
      <c r="I57" s="758"/>
    </row>
    <row r="58" spans="1:9" ht="48" customHeight="1">
      <c r="A58" s="698" t="s">
        <v>214</v>
      </c>
      <c r="B58" s="699"/>
      <c r="C58" s="700"/>
      <c r="D58" s="168" t="s">
        <v>70</v>
      </c>
      <c r="E58" s="763" t="s">
        <v>211</v>
      </c>
      <c r="F58" s="764"/>
      <c r="G58" s="764"/>
      <c r="H58" s="764"/>
      <c r="I58" s="765"/>
    </row>
    <row r="59" spans="1:9" ht="105" customHeight="1" thickBot="1">
      <c r="A59" s="701"/>
      <c r="B59" s="702"/>
      <c r="C59" s="703"/>
      <c r="D59" s="167" t="s">
        <v>72</v>
      </c>
      <c r="E59" s="756" t="s">
        <v>215</v>
      </c>
      <c r="F59" s="757"/>
      <c r="G59" s="757"/>
      <c r="H59" s="757"/>
      <c r="I59" s="758"/>
    </row>
    <row r="60" spans="1:9" ht="99.9" customHeight="1" thickBot="1">
      <c r="A60" s="680" t="s">
        <v>75</v>
      </c>
      <c r="B60" s="681"/>
      <c r="C60" s="682"/>
      <c r="D60" s="683"/>
      <c r="E60" s="684"/>
      <c r="F60" s="684"/>
      <c r="G60" s="684"/>
      <c r="H60" s="684"/>
      <c r="I60" s="685"/>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row r="171" spans="4:9">
      <c r="D171" s="169"/>
      <c r="E171" s="169"/>
      <c r="F171" s="169"/>
      <c r="G171" s="169"/>
      <c r="H171" s="169"/>
      <c r="I171" s="169"/>
    </row>
    <row r="172" spans="4:9">
      <c r="D172" s="169"/>
      <c r="E172" s="169"/>
      <c r="F172" s="169"/>
      <c r="G172" s="169"/>
      <c r="H172" s="169"/>
      <c r="I172" s="169"/>
    </row>
    <row r="173" spans="4:9">
      <c r="D173" s="169"/>
      <c r="E173" s="169"/>
      <c r="F173" s="169"/>
      <c r="G173" s="169"/>
      <c r="H173" s="169"/>
      <c r="I173" s="169"/>
    </row>
    <row r="174" spans="4:9">
      <c r="D174" s="169"/>
      <c r="E174" s="169"/>
      <c r="F174" s="169"/>
      <c r="G174" s="169"/>
      <c r="H174" s="169"/>
      <c r="I174" s="169"/>
    </row>
  </sheetData>
  <mergeCells count="62">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5"/>
    <mergeCell ref="E54:I54"/>
    <mergeCell ref="E55:I55"/>
    <mergeCell ref="A60:C60"/>
    <mergeCell ref="D60:I60"/>
    <mergeCell ref="A56:C57"/>
    <mergeCell ref="E56:I56"/>
    <mergeCell ref="E57:I57"/>
    <mergeCell ref="A58:C59"/>
    <mergeCell ref="E58:I58"/>
    <mergeCell ref="E59:I59"/>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70"/>
  <sheetViews>
    <sheetView topLeftCell="A54"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216</v>
      </c>
      <c r="H3" s="755"/>
    </row>
    <row r="4" spans="1:9" ht="16.5" customHeight="1">
      <c r="A4" s="83"/>
      <c r="B4" s="83"/>
      <c r="C4" s="83"/>
      <c r="D4" s="83"/>
      <c r="E4" s="83"/>
      <c r="F4" s="84" t="s">
        <v>33</v>
      </c>
      <c r="G4" s="754" t="s">
        <v>217</v>
      </c>
      <c r="H4" s="755"/>
    </row>
    <row r="5" spans="1:9" ht="16.5" customHeight="1">
      <c r="A5" s="83"/>
      <c r="B5" s="83"/>
      <c r="C5" s="83"/>
      <c r="D5" s="83"/>
      <c r="E5" s="83"/>
      <c r="F5" s="84" t="s">
        <v>35</v>
      </c>
      <c r="G5" s="754" t="s">
        <v>218</v>
      </c>
      <c r="H5" s="755"/>
    </row>
    <row r="6" spans="1:9" ht="16.5" customHeight="1">
      <c r="A6" s="83"/>
      <c r="B6" s="83"/>
      <c r="C6" s="83"/>
      <c r="D6" s="83"/>
      <c r="E6" s="83"/>
      <c r="F6" s="84" t="s">
        <v>37</v>
      </c>
      <c r="G6" s="754" t="s">
        <v>219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129</v>
      </c>
      <c r="E11" s="171">
        <v>126</v>
      </c>
      <c r="F11" s="171">
        <v>121</v>
      </c>
      <c r="G11" s="171">
        <v>120</v>
      </c>
      <c r="H11" s="172">
        <v>119</v>
      </c>
    </row>
    <row r="12" spans="1:9" ht="24" customHeight="1">
      <c r="A12" s="710"/>
      <c r="B12" s="715" t="s">
        <v>49</v>
      </c>
      <c r="C12" s="716"/>
      <c r="D12" s="170">
        <v>143</v>
      </c>
      <c r="E12" s="171">
        <v>147</v>
      </c>
      <c r="F12" s="171">
        <v>143</v>
      </c>
      <c r="G12" s="171">
        <v>138</v>
      </c>
      <c r="H12" s="172">
        <v>137</v>
      </c>
    </row>
    <row r="13" spans="1:9" ht="24" customHeight="1">
      <c r="A13" s="711"/>
      <c r="B13" s="715" t="s">
        <v>22</v>
      </c>
      <c r="C13" s="716"/>
      <c r="D13" s="173">
        <v>146</v>
      </c>
      <c r="E13" s="174">
        <v>153</v>
      </c>
      <c r="F13" s="174">
        <v>156</v>
      </c>
      <c r="G13" s="174">
        <v>153</v>
      </c>
      <c r="H13" s="175">
        <v>147</v>
      </c>
    </row>
    <row r="14" spans="1:9" ht="24" customHeight="1" thickBot="1">
      <c r="A14" s="711"/>
      <c r="B14" s="717" t="s">
        <v>50</v>
      </c>
      <c r="C14" s="718"/>
      <c r="D14" s="176">
        <v>598</v>
      </c>
      <c r="E14" s="177">
        <v>555</v>
      </c>
      <c r="F14" s="177">
        <v>544</v>
      </c>
      <c r="G14" s="177">
        <v>531</v>
      </c>
      <c r="H14" s="178">
        <v>539</v>
      </c>
    </row>
    <row r="15" spans="1:9" ht="24" customHeight="1" thickTop="1" thickBot="1">
      <c r="A15" s="749"/>
      <c r="B15" s="719" t="s">
        <v>51</v>
      </c>
      <c r="C15" s="720"/>
      <c r="D15" s="125">
        <f>SUM(D11:D14)</f>
        <v>1016</v>
      </c>
      <c r="E15" s="158">
        <f>SUM(E11:E14)</f>
        <v>981</v>
      </c>
      <c r="F15" s="158">
        <f>SUM(F11:F14)</f>
        <v>964</v>
      </c>
      <c r="G15" s="158">
        <f>SUM(G11:G14)</f>
        <v>942</v>
      </c>
      <c r="H15" s="159">
        <f>SUM(H11:H14)</f>
        <v>942</v>
      </c>
    </row>
    <row r="16" spans="1:9" ht="24" customHeight="1">
      <c r="A16" s="721" t="s">
        <v>52</v>
      </c>
      <c r="B16" s="736" t="s">
        <v>53</v>
      </c>
      <c r="C16" s="724"/>
      <c r="D16" s="179">
        <v>41</v>
      </c>
      <c r="E16" s="180">
        <v>41</v>
      </c>
      <c r="F16" s="180">
        <v>41</v>
      </c>
      <c r="G16" s="180">
        <v>43</v>
      </c>
      <c r="H16" s="181">
        <v>42</v>
      </c>
    </row>
    <row r="17" spans="1:8" ht="24" customHeight="1">
      <c r="A17" s="728"/>
      <c r="B17" s="737" t="s">
        <v>54</v>
      </c>
      <c r="C17" s="726"/>
      <c r="D17" s="182">
        <v>73</v>
      </c>
      <c r="E17" s="183">
        <v>76</v>
      </c>
      <c r="F17" s="183">
        <v>75</v>
      </c>
      <c r="G17" s="183">
        <v>73</v>
      </c>
      <c r="H17" s="184">
        <v>74</v>
      </c>
    </row>
    <row r="18" spans="1:8" ht="24" customHeight="1">
      <c r="A18" s="722"/>
      <c r="B18" s="737" t="s">
        <v>55</v>
      </c>
      <c r="C18" s="726"/>
      <c r="D18" s="185">
        <v>80</v>
      </c>
      <c r="E18" s="186">
        <v>88</v>
      </c>
      <c r="F18" s="186">
        <v>93</v>
      </c>
      <c r="G18" s="186">
        <v>91</v>
      </c>
      <c r="H18" s="187">
        <v>87</v>
      </c>
    </row>
    <row r="19" spans="1:8" ht="24" customHeight="1">
      <c r="A19" s="722"/>
      <c r="B19" s="717" t="s">
        <v>56</v>
      </c>
      <c r="C19" s="726"/>
      <c r="D19" s="208">
        <f>D20+D21</f>
        <v>366</v>
      </c>
      <c r="E19" s="209">
        <f>E20+E21</f>
        <v>339</v>
      </c>
      <c r="F19" s="209">
        <f t="shared" ref="F19:H19" si="0">F20+F21</f>
        <v>333</v>
      </c>
      <c r="G19" s="209">
        <f t="shared" si="0"/>
        <v>325</v>
      </c>
      <c r="H19" s="210">
        <f t="shared" si="0"/>
        <v>330</v>
      </c>
    </row>
    <row r="20" spans="1:8" ht="26.25" customHeight="1">
      <c r="A20" s="722"/>
      <c r="B20" s="113"/>
      <c r="C20" s="114" t="s">
        <v>57</v>
      </c>
      <c r="D20" s="188">
        <v>78</v>
      </c>
      <c r="E20" s="189">
        <v>73</v>
      </c>
      <c r="F20" s="189">
        <v>71</v>
      </c>
      <c r="G20" s="189">
        <v>70</v>
      </c>
      <c r="H20" s="190">
        <v>71</v>
      </c>
    </row>
    <row r="21" spans="1:8" ht="24" customHeight="1">
      <c r="A21" s="722"/>
      <c r="B21" s="113"/>
      <c r="C21" s="118" t="s">
        <v>58</v>
      </c>
      <c r="D21" s="191">
        <v>288</v>
      </c>
      <c r="E21" s="192">
        <v>266</v>
      </c>
      <c r="F21" s="192">
        <v>262</v>
      </c>
      <c r="G21" s="192">
        <v>255</v>
      </c>
      <c r="H21" s="193">
        <v>259</v>
      </c>
    </row>
    <row r="22" spans="1:8" ht="24" customHeight="1" thickBot="1">
      <c r="A22" s="722"/>
      <c r="B22" s="738" t="s">
        <v>59</v>
      </c>
      <c r="C22" s="739"/>
      <c r="D22" s="194">
        <v>232.25076452599387</v>
      </c>
      <c r="E22" s="195">
        <v>215.55045871559633</v>
      </c>
      <c r="F22" s="195">
        <v>211.27828746177369</v>
      </c>
      <c r="G22" s="195">
        <v>206.22935779816513</v>
      </c>
      <c r="H22" s="196">
        <v>209.33639143730886</v>
      </c>
    </row>
    <row r="23" spans="1:8" ht="24" customHeight="1" thickTop="1" thickBot="1">
      <c r="A23" s="723"/>
      <c r="B23" s="740" t="s">
        <v>51</v>
      </c>
      <c r="C23" s="727"/>
      <c r="D23" s="125">
        <f>D16+D17+D18+D19+D22</f>
        <v>792.25076452599387</v>
      </c>
      <c r="E23" s="126">
        <f t="shared" ref="E23:H23" si="1">E16+E17+E18+E19+E22</f>
        <v>759.55045871559628</v>
      </c>
      <c r="F23" s="126">
        <f t="shared" si="1"/>
        <v>753.27828746177374</v>
      </c>
      <c r="G23" s="126">
        <f t="shared" si="1"/>
        <v>738.2293577981651</v>
      </c>
      <c r="H23" s="127">
        <f t="shared" si="1"/>
        <v>742.33639143730886</v>
      </c>
    </row>
    <row r="24" spans="1:8" ht="24" hidden="1" customHeight="1">
      <c r="A24" s="728" t="s">
        <v>60</v>
      </c>
      <c r="B24" s="713" t="s">
        <v>53</v>
      </c>
      <c r="C24" s="724"/>
      <c r="D24" s="128">
        <f>D16/D11</f>
        <v>0.31782945736434109</v>
      </c>
      <c r="E24" s="129">
        <f t="shared" ref="E24:H24" si="2">E16/E11</f>
        <v>0.32539682539682541</v>
      </c>
      <c r="F24" s="129">
        <f t="shared" si="2"/>
        <v>0.33884297520661155</v>
      </c>
      <c r="G24" s="129">
        <f t="shared" si="2"/>
        <v>0.35833333333333334</v>
      </c>
      <c r="H24" s="130">
        <f t="shared" si="2"/>
        <v>0.35294117647058826</v>
      </c>
    </row>
    <row r="25" spans="1:8" ht="24" hidden="1" customHeight="1">
      <c r="A25" s="722"/>
      <c r="B25" s="715" t="s">
        <v>61</v>
      </c>
      <c r="C25" s="725"/>
      <c r="D25" s="131">
        <f>D18/D13</f>
        <v>0.54794520547945202</v>
      </c>
      <c r="E25" s="132">
        <f t="shared" ref="E25:H26" si="3">E18/E13</f>
        <v>0.57516339869281041</v>
      </c>
      <c r="F25" s="132">
        <f t="shared" si="3"/>
        <v>0.59615384615384615</v>
      </c>
      <c r="G25" s="132">
        <f t="shared" si="3"/>
        <v>0.59477124183006536</v>
      </c>
      <c r="H25" s="133">
        <f t="shared" si="3"/>
        <v>0.59183673469387754</v>
      </c>
    </row>
    <row r="26" spans="1:8" ht="24" hidden="1" customHeight="1">
      <c r="A26" s="722"/>
      <c r="B26" s="730" t="s">
        <v>56</v>
      </c>
      <c r="C26" s="731"/>
      <c r="D26" s="134">
        <f>D19/D14</f>
        <v>0.61204013377926425</v>
      </c>
      <c r="E26" s="135">
        <f t="shared" si="3"/>
        <v>0.61081081081081079</v>
      </c>
      <c r="F26" s="135">
        <f t="shared" si="3"/>
        <v>0.61213235294117652</v>
      </c>
      <c r="G26" s="135">
        <f t="shared" si="3"/>
        <v>0.61205273069679844</v>
      </c>
      <c r="H26" s="136">
        <f t="shared" si="3"/>
        <v>0.61224489795918369</v>
      </c>
    </row>
    <row r="27" spans="1:8" ht="24" hidden="1" customHeight="1">
      <c r="A27" s="722"/>
      <c r="B27" s="730" t="s">
        <v>59</v>
      </c>
      <c r="C27" s="731"/>
      <c r="D27" s="134">
        <f>D22/D14</f>
        <v>0.38837920489296635</v>
      </c>
      <c r="E27" s="135">
        <f t="shared" ref="E27:G27" si="4">E22/E14</f>
        <v>0.38837920489296635</v>
      </c>
      <c r="F27" s="135">
        <f t="shared" si="4"/>
        <v>0.38837920489296635</v>
      </c>
      <c r="G27" s="135">
        <f t="shared" si="4"/>
        <v>0.38837920489296635</v>
      </c>
      <c r="H27" s="136">
        <f>H22/H14</f>
        <v>0.38837920489296635</v>
      </c>
    </row>
    <row r="28" spans="1:8" ht="24" hidden="1" customHeight="1" thickBot="1">
      <c r="A28" s="722"/>
      <c r="B28" s="732" t="s">
        <v>62</v>
      </c>
      <c r="C28" s="733"/>
      <c r="D28" s="137">
        <f>(D19+D22)/D14</f>
        <v>1.0004193386722307</v>
      </c>
      <c r="E28" s="138">
        <f t="shared" ref="E28:G28" si="5">(E19+E22)/E14</f>
        <v>0.99919001570377708</v>
      </c>
      <c r="F28" s="138">
        <f t="shared" si="5"/>
        <v>1.0005115578341428</v>
      </c>
      <c r="G28" s="138">
        <f t="shared" si="5"/>
        <v>1.0004319355897648</v>
      </c>
      <c r="H28" s="139">
        <f>(H19+H22)/H14</f>
        <v>1.0006241028521501</v>
      </c>
    </row>
    <row r="29" spans="1:8" ht="24" hidden="1" customHeight="1" thickTop="1" thickBot="1">
      <c r="A29" s="729"/>
      <c r="B29" s="734" t="s">
        <v>51</v>
      </c>
      <c r="C29" s="735"/>
      <c r="D29" s="140">
        <f>D23/D15</f>
        <v>0.77977437453345855</v>
      </c>
      <c r="E29" s="141">
        <f>E23/E15</f>
        <v>0.77426142580590851</v>
      </c>
      <c r="F29" s="141">
        <f t="shared" ref="F29:G29" si="6">F23/F15</f>
        <v>0.78140901188980683</v>
      </c>
      <c r="G29" s="141">
        <f t="shared" si="6"/>
        <v>0.78368297006174636</v>
      </c>
      <c r="H29" s="142">
        <f>H23/H15</f>
        <v>0.78804287838355502</v>
      </c>
    </row>
    <row r="30" spans="1:8" ht="24" customHeight="1">
      <c r="A30" s="721" t="s">
        <v>63</v>
      </c>
      <c r="B30" s="713" t="s">
        <v>53</v>
      </c>
      <c r="C30" s="724"/>
      <c r="D30" s="197">
        <f>'[8]確保の内容の内訳表【様式1-2】'!E27</f>
        <v>39</v>
      </c>
      <c r="E30" s="144">
        <f>'[8]確保の内容の内訳表【様式1-2】'!K27</f>
        <v>39</v>
      </c>
      <c r="F30" s="144">
        <f>'[8]確保の内容の内訳表【様式1-2】'!Q27</f>
        <v>42</v>
      </c>
      <c r="G30" s="144">
        <f>'[8]確保の内容の内訳表【様式1-2】'!W27</f>
        <v>42</v>
      </c>
      <c r="H30" s="145">
        <f>'[8]確保の内容の内訳表【様式1-2】'!AC27</f>
        <v>42</v>
      </c>
    </row>
    <row r="31" spans="1:8" ht="24" customHeight="1">
      <c r="A31" s="722"/>
      <c r="B31" s="715" t="s">
        <v>54</v>
      </c>
      <c r="C31" s="725"/>
      <c r="D31" s="146">
        <f>'[8]確保の内容の内訳表【様式1-2】'!F27</f>
        <v>67</v>
      </c>
      <c r="E31" s="147">
        <f>'[8]確保の内容の内訳表【様式1-2】'!L27</f>
        <v>67</v>
      </c>
      <c r="F31" s="147">
        <f>'[8]確保の内容の内訳表【様式1-2】'!R27</f>
        <v>75</v>
      </c>
      <c r="G31" s="147">
        <f>'[8]確保の内容の内訳表【様式1-2】'!X27</f>
        <v>75</v>
      </c>
      <c r="H31" s="148">
        <f>'[8]確保の内容の内訳表【様式1-2】'!AD27</f>
        <v>75</v>
      </c>
    </row>
    <row r="32" spans="1:8" ht="24" customHeight="1">
      <c r="A32" s="722"/>
      <c r="B32" s="715" t="s">
        <v>55</v>
      </c>
      <c r="C32" s="725"/>
      <c r="D32" s="146">
        <f>'[8]確保の内容の内訳表【様式1-2】'!G27</f>
        <v>81</v>
      </c>
      <c r="E32" s="147">
        <f>'[8]確保の内容の内訳表【様式1-2】'!M27</f>
        <v>81</v>
      </c>
      <c r="F32" s="147">
        <f>'[8]確保の内容の内訳表【様式1-2】'!S27</f>
        <v>89</v>
      </c>
      <c r="G32" s="147">
        <f>'[8]確保の内容の内訳表【様式1-2】'!Y27</f>
        <v>89</v>
      </c>
      <c r="H32" s="148">
        <f>'[8]確保の内容の内訳表【様式1-2】'!AE27</f>
        <v>89</v>
      </c>
    </row>
    <row r="33" spans="1:9" ht="24" customHeight="1">
      <c r="A33" s="722"/>
      <c r="B33" s="715" t="s">
        <v>56</v>
      </c>
      <c r="C33" s="725"/>
      <c r="D33" s="146">
        <f>'[8]確保の内容の内訳表【様式1-2】'!D27</f>
        <v>358</v>
      </c>
      <c r="E33" s="147">
        <f>'[8]確保の内容の内訳表【様式1-2】'!J27</f>
        <v>343</v>
      </c>
      <c r="F33" s="147">
        <f>'[8]確保の内容の内訳表【様式1-2】'!P27</f>
        <v>341</v>
      </c>
      <c r="G33" s="147">
        <v>340</v>
      </c>
      <c r="H33" s="148">
        <f>'[8]確保の内容の内訳表【様式1-2】'!AB27</f>
        <v>341</v>
      </c>
    </row>
    <row r="34" spans="1:9" ht="24" customHeight="1" thickBot="1">
      <c r="A34" s="722"/>
      <c r="B34" s="717" t="s">
        <v>59</v>
      </c>
      <c r="C34" s="726"/>
      <c r="D34" s="149">
        <f>'[8]確保の内容の内訳表【様式1-2】'!C27</f>
        <v>700</v>
      </c>
      <c r="E34" s="150">
        <f>'[8]確保の内容の内訳表【様式1-2】'!I27</f>
        <v>681</v>
      </c>
      <c r="F34" s="150">
        <f>'[8]確保の内容の内訳表【様式1-2】'!O27</f>
        <v>681</v>
      </c>
      <c r="G34" s="150">
        <f>'[8]確保の内容の内訳表【様式1-2】'!U27</f>
        <v>681</v>
      </c>
      <c r="H34" s="151">
        <f>'[8]確保の内容の内訳表【様式1-2】'!AA27</f>
        <v>681</v>
      </c>
    </row>
    <row r="35" spans="1:9" ht="24" customHeight="1" thickTop="1" thickBot="1">
      <c r="A35" s="723"/>
      <c r="B35" s="719" t="s">
        <v>51</v>
      </c>
      <c r="C35" s="727"/>
      <c r="D35" s="152">
        <f>SUM(D30:D34)</f>
        <v>1245</v>
      </c>
      <c r="E35" s="153">
        <f t="shared" ref="E35:G35" si="7">SUM(E30:E34)</f>
        <v>1211</v>
      </c>
      <c r="F35" s="153">
        <f t="shared" si="7"/>
        <v>1228</v>
      </c>
      <c r="G35" s="153">
        <f t="shared" si="7"/>
        <v>1227</v>
      </c>
      <c r="H35" s="154">
        <f>SUM(H30:H34)</f>
        <v>1228</v>
      </c>
    </row>
    <row r="36" spans="1:9" ht="24" customHeight="1">
      <c r="A36" s="710" t="s">
        <v>64</v>
      </c>
      <c r="B36" s="713" t="s">
        <v>53</v>
      </c>
      <c r="C36" s="714"/>
      <c r="D36" s="155">
        <f>D30-D16</f>
        <v>-2</v>
      </c>
      <c r="E36" s="156">
        <f>E30-E16</f>
        <v>-2</v>
      </c>
      <c r="F36" s="156">
        <f t="shared" ref="F36:G36" si="8">F30-F16</f>
        <v>1</v>
      </c>
      <c r="G36" s="156">
        <f t="shared" si="8"/>
        <v>-1</v>
      </c>
      <c r="H36" s="157">
        <f>H30-H16</f>
        <v>0</v>
      </c>
    </row>
    <row r="37" spans="1:9" ht="24" customHeight="1">
      <c r="A37" s="710"/>
      <c r="B37" s="715" t="s">
        <v>54</v>
      </c>
      <c r="C37" s="716"/>
      <c r="D37" s="155">
        <f>D31-D17</f>
        <v>-6</v>
      </c>
      <c r="E37" s="156">
        <f t="shared" ref="E37:H38" si="9">E31-E17</f>
        <v>-9</v>
      </c>
      <c r="F37" s="156">
        <f t="shared" si="9"/>
        <v>0</v>
      </c>
      <c r="G37" s="156">
        <f t="shared" si="9"/>
        <v>2</v>
      </c>
      <c r="H37" s="157">
        <f t="shared" si="9"/>
        <v>1</v>
      </c>
    </row>
    <row r="38" spans="1:9" ht="24" customHeight="1">
      <c r="A38" s="711"/>
      <c r="B38" s="715" t="s">
        <v>55</v>
      </c>
      <c r="C38" s="716"/>
      <c r="D38" s="155">
        <f>D32-D18</f>
        <v>1</v>
      </c>
      <c r="E38" s="156">
        <f>E32-E18</f>
        <v>-7</v>
      </c>
      <c r="F38" s="156">
        <f t="shared" si="9"/>
        <v>-4</v>
      </c>
      <c r="G38" s="156">
        <f t="shared" si="9"/>
        <v>-2</v>
      </c>
      <c r="H38" s="157">
        <f t="shared" si="9"/>
        <v>2</v>
      </c>
    </row>
    <row r="39" spans="1:9" ht="24" customHeight="1">
      <c r="A39" s="711"/>
      <c r="B39" s="715" t="s">
        <v>56</v>
      </c>
      <c r="C39" s="716"/>
      <c r="D39" s="146">
        <f>D33-D19</f>
        <v>-8</v>
      </c>
      <c r="E39" s="147">
        <f t="shared" ref="E39:G39" si="10">E33-E19</f>
        <v>4</v>
      </c>
      <c r="F39" s="147">
        <f t="shared" si="10"/>
        <v>8</v>
      </c>
      <c r="G39" s="147">
        <f t="shared" si="10"/>
        <v>15</v>
      </c>
      <c r="H39" s="148">
        <f>H33-H19</f>
        <v>11</v>
      </c>
    </row>
    <row r="40" spans="1:9" ht="24" customHeight="1" thickBot="1">
      <c r="A40" s="711"/>
      <c r="B40" s="717" t="s">
        <v>59</v>
      </c>
      <c r="C40" s="718"/>
      <c r="D40" s="149">
        <f>D34-D22</f>
        <v>467.74923547400613</v>
      </c>
      <c r="E40" s="150">
        <f t="shared" ref="E40:G41" si="11">E34-E22</f>
        <v>465.44954128440367</v>
      </c>
      <c r="F40" s="150">
        <f t="shared" si="11"/>
        <v>469.72171253822631</v>
      </c>
      <c r="G40" s="150">
        <f t="shared" si="11"/>
        <v>474.7706422018349</v>
      </c>
      <c r="H40" s="151">
        <f>H34-H22</f>
        <v>471.66360856269114</v>
      </c>
    </row>
    <row r="41" spans="1:9" ht="24" customHeight="1" thickTop="1" thickBot="1">
      <c r="A41" s="712"/>
      <c r="B41" s="719" t="s">
        <v>51</v>
      </c>
      <c r="C41" s="720"/>
      <c r="D41" s="125">
        <f>D35-D23</f>
        <v>452.74923547400613</v>
      </c>
      <c r="E41" s="158">
        <f t="shared" si="11"/>
        <v>451.44954128440372</v>
      </c>
      <c r="F41" s="158">
        <f>F35-F23</f>
        <v>474.72171253822626</v>
      </c>
      <c r="G41" s="158">
        <f>G35-G23</f>
        <v>488.7706422018349</v>
      </c>
      <c r="H41" s="159">
        <f>H35-H23</f>
        <v>485.66360856269114</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6.25" customHeight="1" thickBot="1">
      <c r="A49" s="689"/>
      <c r="B49" s="690"/>
      <c r="C49" s="691"/>
      <c r="D49" s="167" t="s">
        <v>72</v>
      </c>
      <c r="E49" s="695" t="s">
        <v>73</v>
      </c>
      <c r="F49" s="696"/>
      <c r="G49" s="696"/>
      <c r="H49" s="696"/>
      <c r="I49" s="697"/>
    </row>
    <row r="50" spans="1:9" ht="48" customHeight="1">
      <c r="A50" s="698" t="s">
        <v>106</v>
      </c>
      <c r="B50" s="699"/>
      <c r="C50" s="700"/>
      <c r="D50" s="168" t="s">
        <v>70</v>
      </c>
      <c r="E50" s="763" t="s">
        <v>220</v>
      </c>
      <c r="F50" s="764"/>
      <c r="G50" s="764"/>
      <c r="H50" s="764"/>
      <c r="I50" s="765"/>
    </row>
    <row r="51" spans="1:9" ht="95.25" customHeight="1" thickBot="1">
      <c r="A51" s="701"/>
      <c r="B51" s="702"/>
      <c r="C51" s="703"/>
      <c r="D51" s="167" t="s">
        <v>72</v>
      </c>
      <c r="E51" s="776" t="s">
        <v>221</v>
      </c>
      <c r="F51" s="777"/>
      <c r="G51" s="777"/>
      <c r="H51" s="777"/>
      <c r="I51" s="778"/>
    </row>
    <row r="52" spans="1:9" ht="48" customHeight="1">
      <c r="A52" s="698" t="s">
        <v>104</v>
      </c>
      <c r="B52" s="699"/>
      <c r="C52" s="700"/>
      <c r="D52" s="168" t="s">
        <v>70</v>
      </c>
      <c r="E52" s="763" t="s">
        <v>222</v>
      </c>
      <c r="F52" s="764"/>
      <c r="G52" s="764"/>
      <c r="H52" s="764"/>
      <c r="I52" s="765"/>
    </row>
    <row r="53" spans="1:9" ht="99.75" customHeight="1" thickBot="1">
      <c r="A53" s="701"/>
      <c r="B53" s="702"/>
      <c r="C53" s="703"/>
      <c r="D53" s="167" t="s">
        <v>72</v>
      </c>
      <c r="E53" s="776" t="s">
        <v>223</v>
      </c>
      <c r="F53" s="777"/>
      <c r="G53" s="777"/>
      <c r="H53" s="777"/>
      <c r="I53" s="778"/>
    </row>
    <row r="54" spans="1:9" ht="48" customHeight="1">
      <c r="A54" s="745" t="s">
        <v>90</v>
      </c>
      <c r="B54" s="759"/>
      <c r="C54" s="747"/>
      <c r="D54" s="168" t="s">
        <v>70</v>
      </c>
      <c r="E54" s="763" t="s">
        <v>224</v>
      </c>
      <c r="F54" s="764"/>
      <c r="G54" s="764"/>
      <c r="H54" s="764"/>
      <c r="I54" s="765"/>
    </row>
    <row r="55" spans="1:9" ht="125.25" customHeight="1" thickBot="1">
      <c r="A55" s="760"/>
      <c r="B55" s="761"/>
      <c r="C55" s="762"/>
      <c r="D55" s="167" t="s">
        <v>72</v>
      </c>
      <c r="E55" s="776" t="s">
        <v>225</v>
      </c>
      <c r="F55" s="777"/>
      <c r="G55" s="777"/>
      <c r="H55" s="777"/>
      <c r="I55" s="778"/>
    </row>
    <row r="56" spans="1:9" ht="44.25" customHeight="1" thickBot="1">
      <c r="A56" s="680" t="s">
        <v>75</v>
      </c>
      <c r="B56" s="681"/>
      <c r="C56" s="682"/>
      <c r="D56" s="683"/>
      <c r="E56" s="684"/>
      <c r="F56" s="684"/>
      <c r="G56" s="684"/>
      <c r="H56" s="684"/>
      <c r="I56" s="685"/>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sheetData>
  <mergeCells count="56">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6:C56"/>
    <mergeCell ref="D56:I56"/>
    <mergeCell ref="A52:C53"/>
    <mergeCell ref="E52:I52"/>
    <mergeCell ref="E53:I53"/>
    <mergeCell ref="A54:C55"/>
    <mergeCell ref="E54:I54"/>
    <mergeCell ref="E55:I55"/>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72"/>
  <sheetViews>
    <sheetView topLeftCell="A39" zoomScale="75" zoomScaleNormal="75" workbookViewId="0">
      <selection activeCell="S17" sqref="S17"/>
    </sheetView>
  </sheetViews>
  <sheetFormatPr defaultColWidth="8.88671875" defaultRowHeight="13.2"/>
  <cols>
    <col min="1" max="2" width="3.6640625" customWidth="1"/>
    <col min="3" max="3" width="15.6640625" customWidth="1"/>
    <col min="4" max="8" width="11.88671875" customWidth="1"/>
    <col min="9" max="9" width="20.3320312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226</v>
      </c>
      <c r="H3" s="755"/>
    </row>
    <row r="4" spans="1:9" ht="16.5" customHeight="1">
      <c r="A4" s="83"/>
      <c r="B4" s="83"/>
      <c r="C4" s="83"/>
      <c r="D4" s="83"/>
      <c r="E4" s="83"/>
      <c r="F4" s="84" t="s">
        <v>33</v>
      </c>
      <c r="G4" s="754" t="s">
        <v>227</v>
      </c>
      <c r="H4" s="755"/>
    </row>
    <row r="5" spans="1:9" ht="16.5" customHeight="1">
      <c r="A5" s="83"/>
      <c r="B5" s="83"/>
      <c r="C5" s="83"/>
      <c r="D5" s="83"/>
      <c r="E5" s="83"/>
      <c r="F5" s="84" t="s">
        <v>35</v>
      </c>
      <c r="G5" s="754" t="s">
        <v>228</v>
      </c>
      <c r="H5" s="755"/>
    </row>
    <row r="6" spans="1:9" ht="16.5" customHeight="1">
      <c r="A6" s="83"/>
      <c r="B6" s="83"/>
      <c r="C6" s="83"/>
      <c r="D6" s="83"/>
      <c r="E6" s="83"/>
      <c r="F6" s="84" t="s">
        <v>37</v>
      </c>
      <c r="G6" s="754" t="s">
        <v>229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293</v>
      </c>
      <c r="E11" s="171">
        <v>284</v>
      </c>
      <c r="F11" s="171">
        <v>276</v>
      </c>
      <c r="G11" s="171">
        <v>270</v>
      </c>
      <c r="H11" s="172">
        <v>264</v>
      </c>
    </row>
    <row r="12" spans="1:9" ht="24" customHeight="1">
      <c r="A12" s="710"/>
      <c r="B12" s="715" t="s">
        <v>49</v>
      </c>
      <c r="C12" s="716"/>
      <c r="D12" s="170">
        <v>323</v>
      </c>
      <c r="E12" s="171">
        <v>313</v>
      </c>
      <c r="F12" s="171">
        <v>304</v>
      </c>
      <c r="G12" s="171">
        <v>295</v>
      </c>
      <c r="H12" s="172">
        <v>288</v>
      </c>
    </row>
    <row r="13" spans="1:9" ht="24" customHeight="1">
      <c r="A13" s="711"/>
      <c r="B13" s="715" t="s">
        <v>22</v>
      </c>
      <c r="C13" s="716"/>
      <c r="D13" s="173">
        <v>341</v>
      </c>
      <c r="E13" s="174">
        <v>334</v>
      </c>
      <c r="F13" s="174">
        <v>324</v>
      </c>
      <c r="G13" s="174">
        <v>314</v>
      </c>
      <c r="H13" s="175">
        <v>305</v>
      </c>
    </row>
    <row r="14" spans="1:9" ht="24" customHeight="1" thickBot="1">
      <c r="A14" s="711"/>
      <c r="B14" s="717" t="s">
        <v>50</v>
      </c>
      <c r="C14" s="718"/>
      <c r="D14" s="176">
        <v>1093</v>
      </c>
      <c r="E14" s="177">
        <v>1044</v>
      </c>
      <c r="F14" s="177">
        <v>1048</v>
      </c>
      <c r="G14" s="177">
        <v>1039</v>
      </c>
      <c r="H14" s="178">
        <v>1010</v>
      </c>
    </row>
    <row r="15" spans="1:9" ht="24" customHeight="1" thickTop="1" thickBot="1">
      <c r="A15" s="749"/>
      <c r="B15" s="719" t="s">
        <v>51</v>
      </c>
      <c r="C15" s="720"/>
      <c r="D15" s="125">
        <f>SUM(D11:D14)</f>
        <v>2050</v>
      </c>
      <c r="E15" s="158">
        <f>SUM(E11:E14)</f>
        <v>1975</v>
      </c>
      <c r="F15" s="158">
        <f>SUM(F11:F14)</f>
        <v>1952</v>
      </c>
      <c r="G15" s="158">
        <f>SUM(G11:G14)</f>
        <v>1918</v>
      </c>
      <c r="H15" s="159">
        <f>SUM(H11:H14)</f>
        <v>1867</v>
      </c>
    </row>
    <row r="16" spans="1:9" ht="24" customHeight="1">
      <c r="A16" s="721" t="s">
        <v>52</v>
      </c>
      <c r="B16" s="736" t="s">
        <v>53</v>
      </c>
      <c r="C16" s="724"/>
      <c r="D16" s="179">
        <v>41</v>
      </c>
      <c r="E16" s="180">
        <v>40</v>
      </c>
      <c r="F16" s="180">
        <v>39</v>
      </c>
      <c r="G16" s="180">
        <v>38</v>
      </c>
      <c r="H16" s="181">
        <v>37</v>
      </c>
    </row>
    <row r="17" spans="1:8" ht="24" customHeight="1">
      <c r="A17" s="728"/>
      <c r="B17" s="737" t="s">
        <v>54</v>
      </c>
      <c r="C17" s="726"/>
      <c r="D17" s="182">
        <v>165</v>
      </c>
      <c r="E17" s="183">
        <v>160</v>
      </c>
      <c r="F17" s="183">
        <v>155</v>
      </c>
      <c r="G17" s="183">
        <v>150</v>
      </c>
      <c r="H17" s="184">
        <v>147</v>
      </c>
    </row>
    <row r="18" spans="1:8" ht="24" customHeight="1">
      <c r="A18" s="722"/>
      <c r="B18" s="737" t="s">
        <v>55</v>
      </c>
      <c r="C18" s="726"/>
      <c r="D18" s="185">
        <v>174</v>
      </c>
      <c r="E18" s="186">
        <v>170</v>
      </c>
      <c r="F18" s="186">
        <v>165</v>
      </c>
      <c r="G18" s="186">
        <v>160</v>
      </c>
      <c r="H18" s="187">
        <v>156</v>
      </c>
    </row>
    <row r="19" spans="1:8" ht="24" customHeight="1">
      <c r="A19" s="722"/>
      <c r="B19" s="717" t="s">
        <v>56</v>
      </c>
      <c r="C19" s="726"/>
      <c r="D19" s="149">
        <f>D20+D21</f>
        <v>465</v>
      </c>
      <c r="E19" s="150">
        <f>E20+E21</f>
        <v>444</v>
      </c>
      <c r="F19" s="150">
        <f t="shared" ref="F19:H19" si="0">F20+F21</f>
        <v>446</v>
      </c>
      <c r="G19" s="150">
        <f>G20+G21</f>
        <v>442</v>
      </c>
      <c r="H19" s="151">
        <f t="shared" si="0"/>
        <v>430</v>
      </c>
    </row>
    <row r="20" spans="1:8" ht="26.25" customHeight="1">
      <c r="A20" s="722"/>
      <c r="B20" s="113"/>
      <c r="C20" s="114" t="s">
        <v>57</v>
      </c>
      <c r="D20" s="188">
        <v>0</v>
      </c>
      <c r="E20" s="189">
        <v>0</v>
      </c>
      <c r="F20" s="189">
        <v>0</v>
      </c>
      <c r="G20" s="189">
        <v>0</v>
      </c>
      <c r="H20" s="190">
        <v>0</v>
      </c>
    </row>
    <row r="21" spans="1:8" ht="24" customHeight="1">
      <c r="A21" s="722"/>
      <c r="B21" s="113"/>
      <c r="C21" s="118" t="s">
        <v>58</v>
      </c>
      <c r="D21" s="191">
        <v>465</v>
      </c>
      <c r="E21" s="192">
        <v>444</v>
      </c>
      <c r="F21" s="192">
        <v>446</v>
      </c>
      <c r="G21" s="192">
        <v>442</v>
      </c>
      <c r="H21" s="193">
        <v>430</v>
      </c>
    </row>
    <row r="22" spans="1:8" ht="24" customHeight="1" thickBot="1">
      <c r="A22" s="722"/>
      <c r="B22" s="738" t="s">
        <v>59</v>
      </c>
      <c r="C22" s="739"/>
      <c r="D22" s="194">
        <v>550</v>
      </c>
      <c r="E22" s="195">
        <v>526</v>
      </c>
      <c r="F22" s="195">
        <v>527</v>
      </c>
      <c r="G22" s="195">
        <v>523</v>
      </c>
      <c r="H22" s="196">
        <v>509</v>
      </c>
    </row>
    <row r="23" spans="1:8" ht="24" customHeight="1" thickTop="1" thickBot="1">
      <c r="A23" s="723"/>
      <c r="B23" s="740" t="s">
        <v>51</v>
      </c>
      <c r="C23" s="727"/>
      <c r="D23" s="125">
        <f>D16+D17+D18+D19+D22</f>
        <v>1395</v>
      </c>
      <c r="E23" s="126">
        <f t="shared" ref="E23:H23" si="1">E16+E17+E18+E19+E22</f>
        <v>1340</v>
      </c>
      <c r="F23" s="126">
        <f t="shared" si="1"/>
        <v>1332</v>
      </c>
      <c r="G23" s="126">
        <f t="shared" si="1"/>
        <v>1313</v>
      </c>
      <c r="H23" s="127">
        <f t="shared" si="1"/>
        <v>1279</v>
      </c>
    </row>
    <row r="24" spans="1:8" ht="24" hidden="1" customHeight="1">
      <c r="A24" s="728" t="s">
        <v>60</v>
      </c>
      <c r="B24" s="713" t="s">
        <v>53</v>
      </c>
      <c r="C24" s="724"/>
      <c r="D24" s="128">
        <f>D16/D11</f>
        <v>0.13993174061433447</v>
      </c>
      <c r="E24" s="129">
        <f t="shared" ref="E24:H24" si="2">E16/E11</f>
        <v>0.14084507042253522</v>
      </c>
      <c r="F24" s="129">
        <f t="shared" si="2"/>
        <v>0.14130434782608695</v>
      </c>
      <c r="G24" s="129">
        <f t="shared" si="2"/>
        <v>0.14074074074074075</v>
      </c>
      <c r="H24" s="130">
        <f t="shared" si="2"/>
        <v>0.14015151515151514</v>
      </c>
    </row>
    <row r="25" spans="1:8" ht="24" hidden="1" customHeight="1">
      <c r="A25" s="722"/>
      <c r="B25" s="715" t="s">
        <v>61</v>
      </c>
      <c r="C25" s="725"/>
      <c r="D25" s="131">
        <f>D18/D13</f>
        <v>0.51026392961876832</v>
      </c>
      <c r="E25" s="132">
        <f t="shared" ref="E25:H26" si="3">E18/E13</f>
        <v>0.50898203592814373</v>
      </c>
      <c r="F25" s="132">
        <f t="shared" si="3"/>
        <v>0.5092592592592593</v>
      </c>
      <c r="G25" s="132">
        <f t="shared" si="3"/>
        <v>0.50955414012738853</v>
      </c>
      <c r="H25" s="133">
        <f t="shared" si="3"/>
        <v>0.51147540983606554</v>
      </c>
    </row>
    <row r="26" spans="1:8" ht="24" hidden="1" customHeight="1">
      <c r="A26" s="722"/>
      <c r="B26" s="730" t="s">
        <v>56</v>
      </c>
      <c r="C26" s="731"/>
      <c r="D26" s="134">
        <f>D19/D14</f>
        <v>0.42543458371454712</v>
      </c>
      <c r="E26" s="135">
        <f t="shared" si="3"/>
        <v>0.42528735632183906</v>
      </c>
      <c r="F26" s="135">
        <f t="shared" si="3"/>
        <v>0.42557251908396948</v>
      </c>
      <c r="G26" s="135">
        <f t="shared" si="3"/>
        <v>0.42540904716073147</v>
      </c>
      <c r="H26" s="136">
        <f t="shared" si="3"/>
        <v>0.42574257425742573</v>
      </c>
    </row>
    <row r="27" spans="1:8" ht="24" hidden="1" customHeight="1">
      <c r="A27" s="722"/>
      <c r="B27" s="730" t="s">
        <v>59</v>
      </c>
      <c r="C27" s="731"/>
      <c r="D27" s="134">
        <f>D22/D14</f>
        <v>0.5032021957913998</v>
      </c>
      <c r="E27" s="135">
        <f t="shared" ref="E27:G27" si="4">E22/E14</f>
        <v>0.50383141762452111</v>
      </c>
      <c r="F27" s="135">
        <f t="shared" si="4"/>
        <v>0.50286259541984735</v>
      </c>
      <c r="G27" s="135">
        <f t="shared" si="4"/>
        <v>0.50336862367661217</v>
      </c>
      <c r="H27" s="136">
        <f>H22/H14</f>
        <v>0.50396039603960396</v>
      </c>
    </row>
    <row r="28" spans="1:8" ht="24" hidden="1" customHeight="1" thickBot="1">
      <c r="A28" s="722"/>
      <c r="B28" s="732" t="s">
        <v>62</v>
      </c>
      <c r="C28" s="733"/>
      <c r="D28" s="137">
        <f>(D19+D22)/D14</f>
        <v>0.92863677950594692</v>
      </c>
      <c r="E28" s="138">
        <f t="shared" ref="E28:G28" si="5">(E19+E22)/E14</f>
        <v>0.92911877394636011</v>
      </c>
      <c r="F28" s="138">
        <f t="shared" si="5"/>
        <v>0.92843511450381677</v>
      </c>
      <c r="G28" s="138">
        <f t="shared" si="5"/>
        <v>0.92877767083734364</v>
      </c>
      <c r="H28" s="139">
        <f>(H19+H22)/H14</f>
        <v>0.92970297029702975</v>
      </c>
    </row>
    <row r="29" spans="1:8" ht="24" hidden="1" customHeight="1" thickTop="1" thickBot="1">
      <c r="A29" s="729"/>
      <c r="B29" s="734" t="s">
        <v>51</v>
      </c>
      <c r="C29" s="735"/>
      <c r="D29" s="140">
        <f>D23/D15</f>
        <v>0.68048780487804883</v>
      </c>
      <c r="E29" s="141">
        <f>E23/E15</f>
        <v>0.6784810126582278</v>
      </c>
      <c r="F29" s="141">
        <f t="shared" ref="F29:G29" si="6">F23/F15</f>
        <v>0.68237704918032782</v>
      </c>
      <c r="G29" s="141">
        <f t="shared" si="6"/>
        <v>0.68456725755995829</v>
      </c>
      <c r="H29" s="142">
        <f>H23/H15</f>
        <v>0.68505623995715048</v>
      </c>
    </row>
    <row r="30" spans="1:8" ht="24" customHeight="1">
      <c r="A30" s="721" t="s">
        <v>63</v>
      </c>
      <c r="B30" s="713" t="s">
        <v>53</v>
      </c>
      <c r="C30" s="724"/>
      <c r="D30" s="197">
        <f>'[9]確保の内容の内訳表【様式1-2】'!E27</f>
        <v>41</v>
      </c>
      <c r="E30" s="144">
        <f>'[9]確保の内容の内訳表【様式1-2】'!K27</f>
        <v>40</v>
      </c>
      <c r="F30" s="144">
        <f>'[9]確保の内容の内訳表【様式1-2】'!Q27</f>
        <v>39</v>
      </c>
      <c r="G30" s="144">
        <f>'[9]確保の内容の内訳表【様式1-2】'!W27</f>
        <v>38</v>
      </c>
      <c r="H30" s="145">
        <f>'[9]確保の内容の内訳表【様式1-2】'!AC27</f>
        <v>37</v>
      </c>
    </row>
    <row r="31" spans="1:8" ht="24" customHeight="1">
      <c r="A31" s="722"/>
      <c r="B31" s="715" t="s">
        <v>54</v>
      </c>
      <c r="C31" s="725"/>
      <c r="D31" s="146">
        <f>'[9]確保の内容の内訳表【様式1-2】'!F27</f>
        <v>142</v>
      </c>
      <c r="E31" s="147">
        <f>'[9]確保の内容の内訳表【様式1-2】'!L27</f>
        <v>157</v>
      </c>
      <c r="F31" s="147">
        <f>'[9]確保の内容の内訳表【様式1-2】'!R27</f>
        <v>155</v>
      </c>
      <c r="G31" s="147">
        <f>'[9]確保の内容の内訳表【様式1-2】'!X27</f>
        <v>150</v>
      </c>
      <c r="H31" s="148">
        <f>'[9]確保の内容の内訳表【様式1-2】'!AD27</f>
        <v>147</v>
      </c>
    </row>
    <row r="32" spans="1:8" ht="24" customHeight="1">
      <c r="A32" s="722"/>
      <c r="B32" s="715" t="s">
        <v>55</v>
      </c>
      <c r="C32" s="725"/>
      <c r="D32" s="146">
        <f>'[9]確保の内容の内訳表【様式1-2】'!G27</f>
        <v>166</v>
      </c>
      <c r="E32" s="147">
        <f>'[9]確保の内容の内訳表【様式1-2】'!M27</f>
        <v>170</v>
      </c>
      <c r="F32" s="147">
        <f>'[9]確保の内容の内訳表【様式1-2】'!S27</f>
        <v>166</v>
      </c>
      <c r="G32" s="147">
        <f>'[9]確保の内容の内訳表【様式1-2】'!Y27</f>
        <v>166</v>
      </c>
      <c r="H32" s="148">
        <f>'[9]確保の内容の内訳表【様式1-2】'!AE27</f>
        <v>166</v>
      </c>
    </row>
    <row r="33" spans="1:9" ht="24" customHeight="1">
      <c r="A33" s="722"/>
      <c r="B33" s="715" t="s">
        <v>56</v>
      </c>
      <c r="C33" s="725"/>
      <c r="D33" s="146">
        <f>'[9]確保の内容の内訳表【様式1-2】'!D27</f>
        <v>462</v>
      </c>
      <c r="E33" s="147">
        <f>'[9]確保の内容の内訳表【様式1-2】'!J27</f>
        <v>444</v>
      </c>
      <c r="F33" s="147">
        <f>'[9]確保の内容の内訳表【様式1-2】'!P27</f>
        <v>451</v>
      </c>
      <c r="G33" s="147">
        <f>'[9]確保の内容の内訳表【様式1-2】'!V27</f>
        <v>457</v>
      </c>
      <c r="H33" s="148">
        <f>'[9]確保の内容の内訳表【様式1-2】'!AB27</f>
        <v>461</v>
      </c>
    </row>
    <row r="34" spans="1:9" ht="24" customHeight="1" thickBot="1">
      <c r="A34" s="722"/>
      <c r="B34" s="717" t="s">
        <v>59</v>
      </c>
      <c r="C34" s="726"/>
      <c r="D34" s="149">
        <f>'[9]確保の内容の内訳表【様式1-2】'!C27</f>
        <v>838</v>
      </c>
      <c r="E34" s="150">
        <f>'[9]確保の内容の内訳表【様式1-2】'!I27</f>
        <v>838</v>
      </c>
      <c r="F34" s="150">
        <f>'[9]確保の内容の内訳表【様式1-2】'!O27</f>
        <v>838</v>
      </c>
      <c r="G34" s="150">
        <f>'[9]確保の内容の内訳表【様式1-2】'!U27</f>
        <v>838</v>
      </c>
      <c r="H34" s="151">
        <f>'[9]確保の内容の内訳表【様式1-2】'!AA27</f>
        <v>838</v>
      </c>
    </row>
    <row r="35" spans="1:9" ht="24" customHeight="1" thickTop="1" thickBot="1">
      <c r="A35" s="723"/>
      <c r="B35" s="719" t="s">
        <v>51</v>
      </c>
      <c r="C35" s="727"/>
      <c r="D35" s="152">
        <f>SUM(D30:D34)</f>
        <v>1649</v>
      </c>
      <c r="E35" s="153">
        <f t="shared" ref="E35:G35" si="7">SUM(E30:E34)</f>
        <v>1649</v>
      </c>
      <c r="F35" s="153">
        <f t="shared" si="7"/>
        <v>1649</v>
      </c>
      <c r="G35" s="153">
        <f t="shared" si="7"/>
        <v>1649</v>
      </c>
      <c r="H35" s="154">
        <f>SUM(H30:H34)</f>
        <v>1649</v>
      </c>
    </row>
    <row r="36" spans="1:9" ht="24" customHeight="1">
      <c r="A36" s="710" t="s">
        <v>64</v>
      </c>
      <c r="B36" s="713" t="s">
        <v>53</v>
      </c>
      <c r="C36" s="714"/>
      <c r="D36" s="155">
        <f>D30-D16</f>
        <v>0</v>
      </c>
      <c r="E36" s="156">
        <f>E30-E16</f>
        <v>0</v>
      </c>
      <c r="F36" s="156">
        <f t="shared" ref="F36:G36" si="8">F30-F16</f>
        <v>0</v>
      </c>
      <c r="G36" s="156">
        <f t="shared" si="8"/>
        <v>0</v>
      </c>
      <c r="H36" s="157">
        <f>H30-H16</f>
        <v>0</v>
      </c>
    </row>
    <row r="37" spans="1:9" ht="24" customHeight="1">
      <c r="A37" s="710"/>
      <c r="B37" s="715" t="s">
        <v>54</v>
      </c>
      <c r="C37" s="716"/>
      <c r="D37" s="155">
        <f>D31-D17</f>
        <v>-23</v>
      </c>
      <c r="E37" s="156">
        <f t="shared" ref="E37:H38" si="9">E31-E17</f>
        <v>-3</v>
      </c>
      <c r="F37" s="156">
        <f t="shared" si="9"/>
        <v>0</v>
      </c>
      <c r="G37" s="156">
        <f t="shared" si="9"/>
        <v>0</v>
      </c>
      <c r="H37" s="157">
        <f t="shared" si="9"/>
        <v>0</v>
      </c>
    </row>
    <row r="38" spans="1:9" ht="24" customHeight="1">
      <c r="A38" s="711"/>
      <c r="B38" s="715" t="s">
        <v>55</v>
      </c>
      <c r="C38" s="716"/>
      <c r="D38" s="155">
        <f>D32-D18</f>
        <v>-8</v>
      </c>
      <c r="E38" s="156">
        <f>E32-E18</f>
        <v>0</v>
      </c>
      <c r="F38" s="156">
        <f t="shared" si="9"/>
        <v>1</v>
      </c>
      <c r="G38" s="156">
        <f t="shared" si="9"/>
        <v>6</v>
      </c>
      <c r="H38" s="157">
        <f>H32-H18</f>
        <v>10</v>
      </c>
    </row>
    <row r="39" spans="1:9" ht="24" customHeight="1">
      <c r="A39" s="711"/>
      <c r="B39" s="715" t="s">
        <v>56</v>
      </c>
      <c r="C39" s="716"/>
      <c r="D39" s="146">
        <f>D33-D19</f>
        <v>-3</v>
      </c>
      <c r="E39" s="147">
        <f t="shared" ref="E39:G39" si="10">E33-E19</f>
        <v>0</v>
      </c>
      <c r="F39" s="147">
        <f t="shared" si="10"/>
        <v>5</v>
      </c>
      <c r="G39" s="147">
        <f t="shared" si="10"/>
        <v>15</v>
      </c>
      <c r="H39" s="148">
        <f>H33-H19</f>
        <v>31</v>
      </c>
    </row>
    <row r="40" spans="1:9" ht="24" customHeight="1" thickBot="1">
      <c r="A40" s="711"/>
      <c r="B40" s="717" t="s">
        <v>59</v>
      </c>
      <c r="C40" s="718"/>
      <c r="D40" s="149">
        <f>D34-D22</f>
        <v>288</v>
      </c>
      <c r="E40" s="150">
        <f t="shared" ref="E40:G41" si="11">E34-E22</f>
        <v>312</v>
      </c>
      <c r="F40" s="150">
        <f t="shared" si="11"/>
        <v>311</v>
      </c>
      <c r="G40" s="150">
        <f t="shared" si="11"/>
        <v>315</v>
      </c>
      <c r="H40" s="151">
        <f>H34-H22</f>
        <v>329</v>
      </c>
    </row>
    <row r="41" spans="1:9" ht="24" customHeight="1" thickTop="1" thickBot="1">
      <c r="A41" s="712"/>
      <c r="B41" s="719" t="s">
        <v>51</v>
      </c>
      <c r="C41" s="720"/>
      <c r="D41" s="125">
        <f>D35-D23</f>
        <v>254</v>
      </c>
      <c r="E41" s="158">
        <f t="shared" si="11"/>
        <v>309</v>
      </c>
      <c r="F41" s="158">
        <f>F35-F23</f>
        <v>317</v>
      </c>
      <c r="G41" s="158">
        <f>G35-G23</f>
        <v>336</v>
      </c>
      <c r="H41" s="159">
        <f>H35-H23</f>
        <v>370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230</v>
      </c>
      <c r="B50" s="699"/>
      <c r="C50" s="700"/>
      <c r="D50" s="168" t="s">
        <v>70</v>
      </c>
      <c r="E50" s="704" t="s">
        <v>231</v>
      </c>
      <c r="F50" s="705"/>
      <c r="G50" s="705"/>
      <c r="H50" s="705"/>
      <c r="I50" s="706"/>
    </row>
    <row r="51" spans="1:9" ht="80.099999999999994" customHeight="1" thickBot="1">
      <c r="A51" s="701"/>
      <c r="B51" s="702"/>
      <c r="C51" s="703"/>
      <c r="D51" s="167" t="s">
        <v>72</v>
      </c>
      <c r="E51" s="707" t="s">
        <v>232</v>
      </c>
      <c r="F51" s="708"/>
      <c r="G51" s="708"/>
      <c r="H51" s="708"/>
      <c r="I51" s="709"/>
    </row>
    <row r="52" spans="1:9" ht="48" customHeight="1">
      <c r="A52" s="698" t="s">
        <v>233</v>
      </c>
      <c r="B52" s="699"/>
      <c r="C52" s="700"/>
      <c r="D52" s="168" t="s">
        <v>70</v>
      </c>
      <c r="E52" s="704" t="s">
        <v>234</v>
      </c>
      <c r="F52" s="705"/>
      <c r="G52" s="705"/>
      <c r="H52" s="705"/>
      <c r="I52" s="706"/>
    </row>
    <row r="53" spans="1:9" ht="80.099999999999994" customHeight="1" thickBot="1">
      <c r="A53" s="701"/>
      <c r="B53" s="702"/>
      <c r="C53" s="703"/>
      <c r="D53" s="167" t="s">
        <v>72</v>
      </c>
      <c r="E53" s="707" t="s">
        <v>235</v>
      </c>
      <c r="F53" s="708"/>
      <c r="G53" s="708"/>
      <c r="H53" s="708"/>
      <c r="I53" s="709"/>
    </row>
    <row r="54" spans="1:9" ht="48" customHeight="1">
      <c r="A54" s="698" t="s">
        <v>236</v>
      </c>
      <c r="B54" s="699"/>
      <c r="C54" s="700"/>
      <c r="D54" s="168" t="s">
        <v>70</v>
      </c>
      <c r="E54" s="704" t="s">
        <v>237</v>
      </c>
      <c r="F54" s="705"/>
      <c r="G54" s="705"/>
      <c r="H54" s="705"/>
      <c r="I54" s="706"/>
    </row>
    <row r="55" spans="1:9" ht="80.099999999999994" customHeight="1" thickBot="1">
      <c r="A55" s="701"/>
      <c r="B55" s="702"/>
      <c r="C55" s="703"/>
      <c r="D55" s="167" t="s">
        <v>72</v>
      </c>
      <c r="E55" s="707" t="s">
        <v>238</v>
      </c>
      <c r="F55" s="708"/>
      <c r="G55" s="708"/>
      <c r="H55" s="708"/>
      <c r="I55" s="709"/>
    </row>
    <row r="56" spans="1:9" ht="48" customHeight="1">
      <c r="A56" s="698" t="s">
        <v>239</v>
      </c>
      <c r="B56" s="699"/>
      <c r="C56" s="700"/>
      <c r="D56" s="168" t="s">
        <v>70</v>
      </c>
      <c r="E56" s="704" t="s">
        <v>240</v>
      </c>
      <c r="F56" s="705"/>
      <c r="G56" s="705"/>
      <c r="H56" s="705"/>
      <c r="I56" s="706"/>
    </row>
    <row r="57" spans="1:9" ht="80.099999999999994" customHeight="1" thickBot="1">
      <c r="A57" s="701"/>
      <c r="B57" s="702"/>
      <c r="C57" s="703"/>
      <c r="D57" s="167" t="s">
        <v>72</v>
      </c>
      <c r="E57" s="707" t="s">
        <v>241</v>
      </c>
      <c r="F57" s="708"/>
      <c r="G57" s="708"/>
      <c r="H57" s="708"/>
      <c r="I57" s="709"/>
    </row>
    <row r="58" spans="1:9" ht="99.9" customHeight="1" thickBot="1">
      <c r="A58" s="680" t="s">
        <v>75</v>
      </c>
      <c r="B58" s="681"/>
      <c r="C58" s="682"/>
      <c r="D58" s="683"/>
      <c r="E58" s="684"/>
      <c r="F58" s="684"/>
      <c r="G58" s="684"/>
      <c r="H58" s="684"/>
      <c r="I58" s="685"/>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row r="171" spans="4:9">
      <c r="D171" s="169"/>
      <c r="E171" s="169"/>
      <c r="F171" s="169"/>
      <c r="G171" s="169"/>
      <c r="H171" s="169"/>
      <c r="I171" s="169"/>
    </row>
    <row r="172" spans="4:9">
      <c r="D172" s="169"/>
      <c r="E172" s="169"/>
      <c r="F172" s="169"/>
      <c r="G172" s="169"/>
      <c r="H172" s="169"/>
      <c r="I172" s="169"/>
    </row>
  </sheetData>
  <mergeCells count="59">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2:C53"/>
    <mergeCell ref="E52:I52"/>
    <mergeCell ref="E53:I53"/>
    <mergeCell ref="A54:C55"/>
    <mergeCell ref="E54:I54"/>
    <mergeCell ref="E55:I55"/>
    <mergeCell ref="A56:C57"/>
    <mergeCell ref="E56:I56"/>
    <mergeCell ref="E57:I57"/>
    <mergeCell ref="A58:C58"/>
    <mergeCell ref="D58:I58"/>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5" zoomScale="75" zoomScaleNormal="75" workbookViewId="0">
      <selection activeCell="S17" sqref="S17"/>
    </sheetView>
  </sheetViews>
  <sheetFormatPr defaultColWidth="8.77734375" defaultRowHeight="13.2"/>
  <cols>
    <col min="1" max="2" width="3.6640625" style="278" customWidth="1"/>
    <col min="3" max="3" width="15.6640625" style="278" customWidth="1"/>
    <col min="4" max="8" width="11.88671875" style="278" customWidth="1"/>
    <col min="9" max="16384" width="8.77734375" style="278"/>
  </cols>
  <sheetData>
    <row r="1" spans="1:9" ht="18" customHeight="1">
      <c r="A1" s="752" t="s">
        <v>30</v>
      </c>
      <c r="B1" s="752"/>
      <c r="C1" s="753"/>
      <c r="D1" s="753"/>
      <c r="E1" s="753"/>
      <c r="F1" s="753"/>
      <c r="G1" s="753"/>
      <c r="H1" s="753"/>
      <c r="I1" s="753"/>
    </row>
    <row r="2" spans="1:9" ht="16.5" customHeight="1">
      <c r="A2"/>
      <c r="B2"/>
      <c r="C2"/>
      <c r="D2"/>
      <c r="E2"/>
      <c r="F2"/>
      <c r="G2"/>
      <c r="H2"/>
      <c r="I2"/>
    </row>
    <row r="3" spans="1:9" ht="16.5" customHeight="1">
      <c r="A3" s="83"/>
      <c r="B3" s="83"/>
      <c r="C3" s="83"/>
      <c r="D3" s="83"/>
      <c r="E3" s="83"/>
      <c r="F3" s="84" t="s">
        <v>31</v>
      </c>
      <c r="G3" s="754" t="s">
        <v>242</v>
      </c>
      <c r="H3" s="755"/>
      <c r="I3"/>
    </row>
    <row r="4" spans="1:9" ht="16.5" customHeight="1">
      <c r="A4" s="83"/>
      <c r="B4" s="83"/>
      <c r="C4" s="83"/>
      <c r="D4" s="83"/>
      <c r="E4" s="83"/>
      <c r="F4" s="84" t="s">
        <v>33</v>
      </c>
      <c r="G4" s="754" t="s">
        <v>243</v>
      </c>
      <c r="H4" s="755"/>
      <c r="I4"/>
    </row>
    <row r="5" spans="1:9" ht="16.5" customHeight="1">
      <c r="A5" s="83"/>
      <c r="B5" s="83"/>
      <c r="C5" s="83"/>
      <c r="D5" s="83"/>
      <c r="E5" s="83"/>
      <c r="F5" s="84" t="s">
        <v>35</v>
      </c>
      <c r="G5" s="754" t="s">
        <v>244</v>
      </c>
      <c r="H5" s="755"/>
      <c r="I5"/>
    </row>
    <row r="6" spans="1:9" ht="16.5" customHeight="1">
      <c r="A6" s="83"/>
      <c r="B6" s="83"/>
      <c r="C6" s="83"/>
      <c r="D6" s="83"/>
      <c r="E6" s="83"/>
      <c r="F6" s="84" t="s">
        <v>37</v>
      </c>
      <c r="G6" s="754" t="s">
        <v>245</v>
      </c>
      <c r="H6" s="755"/>
      <c r="I6"/>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c r="I8"/>
    </row>
    <row r="9" spans="1:9" ht="18" customHeight="1">
      <c r="A9" s="698"/>
      <c r="B9" s="741"/>
      <c r="C9" s="700"/>
      <c r="D9" s="745" t="s">
        <v>41</v>
      </c>
      <c r="E9" s="746"/>
      <c r="F9" s="746"/>
      <c r="G9" s="746"/>
      <c r="H9" s="747"/>
      <c r="I9"/>
    </row>
    <row r="10" spans="1:9" ht="29.25" customHeight="1" thickBot="1">
      <c r="A10" s="742"/>
      <c r="B10" s="743"/>
      <c r="C10" s="744"/>
      <c r="D10" s="86" t="s">
        <v>42</v>
      </c>
      <c r="E10" s="87" t="s">
        <v>43</v>
      </c>
      <c r="F10" s="87" t="s">
        <v>44</v>
      </c>
      <c r="G10" s="87" t="s">
        <v>45</v>
      </c>
      <c r="H10" s="88" t="s">
        <v>46</v>
      </c>
      <c r="I10"/>
    </row>
    <row r="11" spans="1:9" ht="24" customHeight="1">
      <c r="A11" s="748" t="s">
        <v>47</v>
      </c>
      <c r="B11" s="713" t="s">
        <v>48</v>
      </c>
      <c r="C11" s="714"/>
      <c r="D11" s="170">
        <v>128</v>
      </c>
      <c r="E11" s="171">
        <v>123</v>
      </c>
      <c r="F11" s="171">
        <v>119</v>
      </c>
      <c r="G11" s="171">
        <v>115</v>
      </c>
      <c r="H11" s="172">
        <v>113</v>
      </c>
      <c r="I11"/>
    </row>
    <row r="12" spans="1:9" ht="24" customHeight="1">
      <c r="A12" s="710"/>
      <c r="B12" s="715" t="s">
        <v>49</v>
      </c>
      <c r="C12" s="716"/>
      <c r="D12" s="170">
        <v>148</v>
      </c>
      <c r="E12" s="171">
        <v>138</v>
      </c>
      <c r="F12" s="171">
        <v>133</v>
      </c>
      <c r="G12" s="171">
        <v>128</v>
      </c>
      <c r="H12" s="172">
        <v>125</v>
      </c>
      <c r="I12"/>
    </row>
    <row r="13" spans="1:9" ht="24" customHeight="1">
      <c r="A13" s="711"/>
      <c r="B13" s="715" t="s">
        <v>22</v>
      </c>
      <c r="C13" s="716"/>
      <c r="D13" s="173">
        <v>185</v>
      </c>
      <c r="E13" s="174">
        <v>154</v>
      </c>
      <c r="F13" s="174">
        <v>144</v>
      </c>
      <c r="G13" s="174">
        <v>138</v>
      </c>
      <c r="H13" s="175">
        <v>133</v>
      </c>
      <c r="I13"/>
    </row>
    <row r="14" spans="1:9" ht="24" customHeight="1" thickBot="1">
      <c r="A14" s="711"/>
      <c r="B14" s="717" t="s">
        <v>50</v>
      </c>
      <c r="C14" s="718"/>
      <c r="D14" s="176">
        <v>547</v>
      </c>
      <c r="E14" s="177">
        <v>542</v>
      </c>
      <c r="F14" s="177">
        <v>533</v>
      </c>
      <c r="G14" s="177">
        <v>512</v>
      </c>
      <c r="H14" s="178">
        <v>465</v>
      </c>
      <c r="I14"/>
    </row>
    <row r="15" spans="1:9" ht="24" customHeight="1" thickTop="1" thickBot="1">
      <c r="A15" s="749"/>
      <c r="B15" s="719" t="s">
        <v>51</v>
      </c>
      <c r="C15" s="720"/>
      <c r="D15" s="125">
        <v>1008</v>
      </c>
      <c r="E15" s="158">
        <v>957</v>
      </c>
      <c r="F15" s="158">
        <v>929</v>
      </c>
      <c r="G15" s="158">
        <v>893</v>
      </c>
      <c r="H15" s="159">
        <v>836</v>
      </c>
      <c r="I15"/>
    </row>
    <row r="16" spans="1:9" ht="24" customHeight="1">
      <c r="A16" s="721" t="s">
        <v>52</v>
      </c>
      <c r="B16" s="736" t="s">
        <v>53</v>
      </c>
      <c r="C16" s="724"/>
      <c r="D16" s="179">
        <v>25</v>
      </c>
      <c r="E16" s="180">
        <v>24</v>
      </c>
      <c r="F16" s="180">
        <v>23</v>
      </c>
      <c r="G16" s="180">
        <v>22</v>
      </c>
      <c r="H16" s="181">
        <v>21</v>
      </c>
      <c r="I16"/>
    </row>
    <row r="17" spans="1:8" ht="24" customHeight="1">
      <c r="A17" s="728"/>
      <c r="B17" s="737" t="s">
        <v>54</v>
      </c>
      <c r="C17" s="726"/>
      <c r="D17" s="182">
        <v>57</v>
      </c>
      <c r="E17" s="183">
        <v>56</v>
      </c>
      <c r="F17" s="183">
        <v>55</v>
      </c>
      <c r="G17" s="183">
        <v>55</v>
      </c>
      <c r="H17" s="184">
        <v>56</v>
      </c>
    </row>
    <row r="18" spans="1:8" ht="24" customHeight="1">
      <c r="A18" s="722"/>
      <c r="B18" s="737" t="s">
        <v>55</v>
      </c>
      <c r="C18" s="726"/>
      <c r="D18" s="185">
        <v>97</v>
      </c>
      <c r="E18" s="186">
        <v>85</v>
      </c>
      <c r="F18" s="186">
        <v>83</v>
      </c>
      <c r="G18" s="186">
        <v>84</v>
      </c>
      <c r="H18" s="187">
        <v>84</v>
      </c>
    </row>
    <row r="19" spans="1:8" ht="24" customHeight="1">
      <c r="A19" s="722"/>
      <c r="B19" s="717" t="s">
        <v>56</v>
      </c>
      <c r="C19" s="726"/>
      <c r="D19" s="149">
        <v>280</v>
      </c>
      <c r="E19" s="150">
        <v>283</v>
      </c>
      <c r="F19" s="150">
        <v>264</v>
      </c>
      <c r="G19" s="150">
        <v>261</v>
      </c>
      <c r="H19" s="151">
        <v>244</v>
      </c>
    </row>
    <row r="20" spans="1:8" ht="24" customHeight="1">
      <c r="A20" s="722"/>
      <c r="B20" s="113"/>
      <c r="C20" s="114" t="s">
        <v>57</v>
      </c>
      <c r="D20" s="188">
        <v>55</v>
      </c>
      <c r="E20" s="189">
        <v>55</v>
      </c>
      <c r="F20" s="189">
        <v>35</v>
      </c>
      <c r="G20" s="189">
        <v>35</v>
      </c>
      <c r="H20" s="190">
        <v>35</v>
      </c>
    </row>
    <row r="21" spans="1:8" ht="24" customHeight="1">
      <c r="A21" s="722"/>
      <c r="B21" s="113"/>
      <c r="C21" s="118" t="s">
        <v>58</v>
      </c>
      <c r="D21" s="191">
        <v>225</v>
      </c>
      <c r="E21" s="192">
        <v>228</v>
      </c>
      <c r="F21" s="192">
        <v>229</v>
      </c>
      <c r="G21" s="192">
        <v>226</v>
      </c>
      <c r="H21" s="193">
        <v>209</v>
      </c>
    </row>
    <row r="22" spans="1:8" ht="24" customHeight="1" thickBot="1">
      <c r="A22" s="722"/>
      <c r="B22" s="738" t="s">
        <v>59</v>
      </c>
      <c r="C22" s="739"/>
      <c r="D22" s="194">
        <v>268</v>
      </c>
      <c r="E22" s="195">
        <v>259</v>
      </c>
      <c r="F22" s="195">
        <v>269</v>
      </c>
      <c r="G22" s="195">
        <v>251</v>
      </c>
      <c r="H22" s="196">
        <v>220</v>
      </c>
    </row>
    <row r="23" spans="1:8" ht="24" customHeight="1" thickTop="1" thickBot="1">
      <c r="A23" s="723"/>
      <c r="B23" s="740" t="s">
        <v>51</v>
      </c>
      <c r="C23" s="727"/>
      <c r="D23" s="125">
        <v>727</v>
      </c>
      <c r="E23" s="126">
        <v>707</v>
      </c>
      <c r="F23" s="126">
        <v>694</v>
      </c>
      <c r="G23" s="126">
        <v>673</v>
      </c>
      <c r="H23" s="127">
        <v>625</v>
      </c>
    </row>
    <row r="24" spans="1:8" ht="24" hidden="1" customHeight="1">
      <c r="A24" s="728" t="s">
        <v>60</v>
      </c>
      <c r="B24" s="713" t="s">
        <v>53</v>
      </c>
      <c r="C24" s="724"/>
      <c r="D24" s="128">
        <v>0.1953125</v>
      </c>
      <c r="E24" s="129">
        <v>0.1951219512195122</v>
      </c>
      <c r="F24" s="129">
        <v>0.19327731092436976</v>
      </c>
      <c r="G24" s="129">
        <v>0.19130434782608696</v>
      </c>
      <c r="H24" s="130">
        <v>0.18584070796460178</v>
      </c>
    </row>
    <row r="25" spans="1:8" ht="24" hidden="1" customHeight="1">
      <c r="A25" s="722"/>
      <c r="B25" s="715" t="s">
        <v>61</v>
      </c>
      <c r="C25" s="725"/>
      <c r="D25" s="131">
        <v>0.5243243243243243</v>
      </c>
      <c r="E25" s="132">
        <v>0.55194805194805197</v>
      </c>
      <c r="F25" s="132">
        <v>0.57638888888888884</v>
      </c>
      <c r="G25" s="132">
        <v>0.60869565217391308</v>
      </c>
      <c r="H25" s="133">
        <v>0.63157894736842102</v>
      </c>
    </row>
    <row r="26" spans="1:8" ht="24" hidden="1" customHeight="1">
      <c r="A26" s="722"/>
      <c r="B26" s="730" t="s">
        <v>56</v>
      </c>
      <c r="C26" s="731"/>
      <c r="D26" s="134">
        <v>0.51188299817184646</v>
      </c>
      <c r="E26" s="135">
        <v>0.52214022140221406</v>
      </c>
      <c r="F26" s="135">
        <v>0.49530956848030017</v>
      </c>
      <c r="G26" s="135">
        <v>0.509765625</v>
      </c>
      <c r="H26" s="136">
        <v>0.52473118279569897</v>
      </c>
    </row>
    <row r="27" spans="1:8" ht="24" hidden="1" customHeight="1">
      <c r="A27" s="722"/>
      <c r="B27" s="730" t="s">
        <v>59</v>
      </c>
      <c r="C27" s="731"/>
      <c r="D27" s="134">
        <v>0.489945155393053</v>
      </c>
      <c r="E27" s="135">
        <v>0.477859778597786</v>
      </c>
      <c r="F27" s="135">
        <v>0.50469043151969983</v>
      </c>
      <c r="G27" s="135">
        <v>0.490234375</v>
      </c>
      <c r="H27" s="136">
        <v>0.4731182795698925</v>
      </c>
    </row>
    <row r="28" spans="1:8" ht="24" hidden="1" customHeight="1" thickBot="1">
      <c r="A28" s="722"/>
      <c r="B28" s="732" t="s">
        <v>62</v>
      </c>
      <c r="C28" s="733"/>
      <c r="D28" s="137">
        <v>1.0018281535648994</v>
      </c>
      <c r="E28" s="138">
        <v>1</v>
      </c>
      <c r="F28" s="138">
        <v>1</v>
      </c>
      <c r="G28" s="138">
        <v>1</v>
      </c>
      <c r="H28" s="139">
        <v>0.99784946236559136</v>
      </c>
    </row>
    <row r="29" spans="1:8" ht="24" hidden="1" customHeight="1" thickTop="1" thickBot="1">
      <c r="A29" s="729"/>
      <c r="B29" s="734" t="s">
        <v>51</v>
      </c>
      <c r="C29" s="735"/>
      <c r="D29" s="140">
        <v>0.72123015873015872</v>
      </c>
      <c r="E29" s="141">
        <v>0.7387669801462905</v>
      </c>
      <c r="F29" s="141">
        <v>0.74703982777179767</v>
      </c>
      <c r="G29" s="141">
        <v>0.75363941769316911</v>
      </c>
      <c r="H29" s="142">
        <v>0.74760765550239239</v>
      </c>
    </row>
    <row r="30" spans="1:8" ht="24" hidden="1" customHeight="1">
      <c r="A30" s="721" t="s">
        <v>63</v>
      </c>
      <c r="B30" s="713" t="s">
        <v>53</v>
      </c>
      <c r="C30" s="724"/>
      <c r="D30" s="197">
        <v>35</v>
      </c>
      <c r="E30" s="144">
        <v>35</v>
      </c>
      <c r="F30" s="144">
        <v>39</v>
      </c>
      <c r="G30" s="144">
        <v>39</v>
      </c>
      <c r="H30" s="145">
        <v>39</v>
      </c>
    </row>
    <row r="31" spans="1:8" ht="24" hidden="1" customHeight="1">
      <c r="A31" s="722"/>
      <c r="B31" s="715" t="s">
        <v>54</v>
      </c>
      <c r="C31" s="725"/>
      <c r="D31" s="146">
        <v>53</v>
      </c>
      <c r="E31" s="147">
        <v>53</v>
      </c>
      <c r="F31" s="147">
        <v>59</v>
      </c>
      <c r="G31" s="147">
        <v>59</v>
      </c>
      <c r="H31" s="148">
        <v>59</v>
      </c>
    </row>
    <row r="32" spans="1:8" ht="30" customHeight="1">
      <c r="A32" s="722"/>
      <c r="B32" s="715" t="s">
        <v>55</v>
      </c>
      <c r="C32" s="725"/>
      <c r="D32" s="146">
        <v>73</v>
      </c>
      <c r="E32" s="147">
        <v>73</v>
      </c>
      <c r="F32" s="147">
        <v>84</v>
      </c>
      <c r="G32" s="147">
        <v>84</v>
      </c>
      <c r="H32" s="148">
        <v>84</v>
      </c>
    </row>
    <row r="33" spans="1:9" ht="30" customHeight="1">
      <c r="A33" s="722"/>
      <c r="B33" s="715" t="s">
        <v>56</v>
      </c>
      <c r="C33" s="725"/>
      <c r="D33" s="146">
        <v>272</v>
      </c>
      <c r="E33" s="147">
        <v>272</v>
      </c>
      <c r="F33" s="147">
        <v>284</v>
      </c>
      <c r="G33" s="147">
        <v>284</v>
      </c>
      <c r="H33" s="148">
        <v>284</v>
      </c>
      <c r="I33"/>
    </row>
    <row r="34" spans="1:9" ht="30" customHeight="1" thickBot="1">
      <c r="A34" s="722"/>
      <c r="B34" s="717" t="s">
        <v>59</v>
      </c>
      <c r="C34" s="726"/>
      <c r="D34" s="149">
        <v>396</v>
      </c>
      <c r="E34" s="150">
        <v>396</v>
      </c>
      <c r="F34" s="150">
        <v>320</v>
      </c>
      <c r="G34" s="150">
        <v>320</v>
      </c>
      <c r="H34" s="151">
        <v>320</v>
      </c>
      <c r="I34"/>
    </row>
    <row r="35" spans="1:9" ht="30" customHeight="1" thickTop="1" thickBot="1">
      <c r="A35" s="723"/>
      <c r="B35" s="719" t="s">
        <v>51</v>
      </c>
      <c r="C35" s="727"/>
      <c r="D35" s="152">
        <v>829</v>
      </c>
      <c r="E35" s="153">
        <v>829</v>
      </c>
      <c r="F35" s="153">
        <v>786</v>
      </c>
      <c r="G35" s="153">
        <v>786</v>
      </c>
      <c r="H35" s="154">
        <v>786</v>
      </c>
      <c r="I35"/>
    </row>
    <row r="36" spans="1:9" ht="13.5" customHeight="1">
      <c r="A36" s="710" t="s">
        <v>64</v>
      </c>
      <c r="B36" s="713" t="s">
        <v>53</v>
      </c>
      <c r="C36" s="714"/>
      <c r="D36" s="155">
        <v>10</v>
      </c>
      <c r="E36" s="156">
        <v>11</v>
      </c>
      <c r="F36" s="156">
        <v>16</v>
      </c>
      <c r="G36" s="156">
        <v>17</v>
      </c>
      <c r="H36" s="157">
        <v>18</v>
      </c>
      <c r="I36"/>
    </row>
    <row r="37" spans="1:9" ht="17.25" customHeight="1">
      <c r="A37" s="710"/>
      <c r="B37" s="715" t="s">
        <v>54</v>
      </c>
      <c r="C37" s="716"/>
      <c r="D37" s="155">
        <v>-4</v>
      </c>
      <c r="E37" s="156">
        <v>-3</v>
      </c>
      <c r="F37" s="156">
        <v>4</v>
      </c>
      <c r="G37" s="156">
        <v>4</v>
      </c>
      <c r="H37" s="157">
        <v>3</v>
      </c>
      <c r="I37"/>
    </row>
    <row r="38" spans="1:9" ht="17.25" customHeight="1">
      <c r="A38" s="711"/>
      <c r="B38" s="715" t="s">
        <v>55</v>
      </c>
      <c r="C38" s="716"/>
      <c r="D38" s="155">
        <v>-24</v>
      </c>
      <c r="E38" s="156">
        <v>-12</v>
      </c>
      <c r="F38" s="156">
        <v>1</v>
      </c>
      <c r="G38" s="156">
        <v>0</v>
      </c>
      <c r="H38" s="157">
        <v>0</v>
      </c>
      <c r="I38"/>
    </row>
    <row r="39" spans="1:9">
      <c r="A39" s="711"/>
      <c r="B39" s="715" t="s">
        <v>56</v>
      </c>
      <c r="C39" s="716"/>
      <c r="D39" s="146">
        <v>-8</v>
      </c>
      <c r="E39" s="147">
        <v>-11</v>
      </c>
      <c r="F39" s="147">
        <v>20</v>
      </c>
      <c r="G39" s="147">
        <v>23</v>
      </c>
      <c r="H39" s="148">
        <v>40</v>
      </c>
      <c r="I39"/>
    </row>
    <row r="40" spans="1:9" ht="17.25" customHeight="1" thickBot="1">
      <c r="A40" s="711"/>
      <c r="B40" s="717" t="s">
        <v>59</v>
      </c>
      <c r="C40" s="718"/>
      <c r="D40" s="149">
        <v>128</v>
      </c>
      <c r="E40" s="150">
        <v>137</v>
      </c>
      <c r="F40" s="150">
        <v>51</v>
      </c>
      <c r="G40" s="150">
        <v>69</v>
      </c>
      <c r="H40" s="151">
        <v>100</v>
      </c>
      <c r="I40"/>
    </row>
    <row r="41" spans="1:9" ht="93" customHeight="1" thickTop="1" thickBot="1">
      <c r="A41" s="712"/>
      <c r="B41" s="719" t="s">
        <v>51</v>
      </c>
      <c r="C41" s="720"/>
      <c r="D41" s="125">
        <v>102</v>
      </c>
      <c r="E41" s="158">
        <v>122</v>
      </c>
      <c r="F41" s="158">
        <v>92</v>
      </c>
      <c r="G41" s="158">
        <v>113</v>
      </c>
      <c r="H41" s="159">
        <v>161</v>
      </c>
      <c r="I41"/>
    </row>
    <row r="42" spans="1:9" ht="180" customHeight="1">
      <c r="A42" s="83"/>
      <c r="B42" s="83"/>
      <c r="C42" s="83"/>
      <c r="D42" s="160"/>
      <c r="E42" s="160"/>
      <c r="F42" s="160"/>
      <c r="G42" s="160"/>
      <c r="H42" s="160"/>
      <c r="I42" s="160"/>
    </row>
    <row r="43" spans="1:9" ht="93" customHeight="1">
      <c r="A43" s="83"/>
      <c r="B43" s="83"/>
      <c r="C43" s="83"/>
      <c r="D43" s="160"/>
      <c r="E43" s="160"/>
      <c r="F43" s="160"/>
      <c r="G43" s="160"/>
      <c r="H43" s="160"/>
      <c r="I43" s="160"/>
    </row>
    <row r="44" spans="1:9" s="279" customFormat="1">
      <c r="A44" s="161" t="s">
        <v>65</v>
      </c>
      <c r="B44" s="161"/>
      <c r="C44" s="161"/>
      <c r="D44" s="162"/>
      <c r="E44" s="163"/>
      <c r="F44" s="162"/>
      <c r="G44" s="162"/>
      <c r="H44" s="162"/>
      <c r="I44" s="162"/>
    </row>
    <row r="45" spans="1:9" ht="17.25" customHeight="1">
      <c r="A45" s="164" t="s">
        <v>66</v>
      </c>
      <c r="B45" s="83"/>
      <c r="C45" s="83"/>
      <c r="D45" s="160"/>
      <c r="E45" s="165"/>
      <c r="F45" s="160"/>
      <c r="G45" s="160"/>
      <c r="H45" s="160"/>
      <c r="I45" s="160"/>
    </row>
    <row r="46" spans="1:9">
      <c r="A46" s="164" t="s">
        <v>67</v>
      </c>
      <c r="B46" s="83"/>
      <c r="C46" s="83"/>
      <c r="D46" s="160"/>
      <c r="E46" s="165"/>
      <c r="F46" s="160"/>
      <c r="G46" s="160"/>
      <c r="H46" s="160"/>
      <c r="I46" s="160"/>
    </row>
    <row r="47" spans="1:9" ht="13.8" thickBot="1">
      <c r="A47" s="164" t="s">
        <v>68</v>
      </c>
      <c r="B47" s="83"/>
      <c r="C47" s="83"/>
      <c r="D47" s="160"/>
      <c r="E47" s="165"/>
      <c r="F47" s="160"/>
      <c r="G47" s="160"/>
      <c r="H47" s="160"/>
      <c r="I47" s="160"/>
    </row>
    <row r="48" spans="1:9" ht="13.5" customHeight="1">
      <c r="A48" s="686" t="s">
        <v>69</v>
      </c>
      <c r="B48" s="687"/>
      <c r="C48" s="688"/>
      <c r="D48" s="166" t="s">
        <v>70</v>
      </c>
      <c r="E48" s="692" t="s">
        <v>71</v>
      </c>
      <c r="F48" s="693"/>
      <c r="G48" s="693"/>
      <c r="H48" s="693"/>
      <c r="I48" s="694"/>
    </row>
    <row r="49" spans="1:9" ht="41.25" customHeight="1" thickBot="1">
      <c r="A49" s="689"/>
      <c r="B49" s="690"/>
      <c r="C49" s="691"/>
      <c r="D49" s="167" t="s">
        <v>72</v>
      </c>
      <c r="E49" s="695" t="s">
        <v>73</v>
      </c>
      <c r="F49" s="696"/>
      <c r="G49" s="696"/>
      <c r="H49" s="696"/>
      <c r="I49" s="697"/>
    </row>
    <row r="50" spans="1:9" ht="13.5" customHeight="1">
      <c r="A50" s="698" t="s">
        <v>184</v>
      </c>
      <c r="B50" s="699"/>
      <c r="C50" s="700"/>
      <c r="D50" s="168" t="s">
        <v>70</v>
      </c>
      <c r="E50" s="766" t="s">
        <v>246</v>
      </c>
      <c r="F50" s="767"/>
      <c r="G50" s="767"/>
      <c r="H50" s="767"/>
      <c r="I50" s="768"/>
    </row>
    <row r="51" spans="1:9" ht="41.25" customHeight="1" thickBot="1">
      <c r="A51" s="701"/>
      <c r="B51" s="702"/>
      <c r="C51" s="703"/>
      <c r="D51" s="167" t="s">
        <v>72</v>
      </c>
      <c r="E51" s="756" t="s">
        <v>247</v>
      </c>
      <c r="F51" s="757"/>
      <c r="G51" s="757"/>
      <c r="H51" s="757"/>
      <c r="I51" s="758"/>
    </row>
    <row r="52" spans="1:9" ht="14.25" customHeight="1" thickBot="1">
      <c r="A52" s="680" t="s">
        <v>75</v>
      </c>
      <c r="B52" s="681"/>
      <c r="C52" s="682"/>
      <c r="D52" s="683" t="s">
        <v>248</v>
      </c>
      <c r="E52" s="684"/>
      <c r="F52" s="684"/>
      <c r="G52" s="684"/>
      <c r="H52" s="684"/>
      <c r="I52" s="685"/>
    </row>
    <row r="53" spans="1:9">
      <c r="A53"/>
      <c r="B53"/>
      <c r="C53"/>
      <c r="D53" s="169"/>
      <c r="E53" s="169"/>
      <c r="F53" s="169"/>
      <c r="G53" s="169"/>
      <c r="H53" s="169"/>
      <c r="I53" s="169"/>
    </row>
    <row r="54" spans="1:9">
      <c r="A54"/>
      <c r="B54"/>
      <c r="C54"/>
      <c r="D54" s="169"/>
      <c r="E54" s="169"/>
      <c r="F54" s="169"/>
      <c r="G54" s="169"/>
      <c r="H54" s="169"/>
      <c r="I54" s="169"/>
    </row>
    <row r="55" spans="1:9">
      <c r="A55"/>
      <c r="B55"/>
      <c r="C55"/>
      <c r="D55" s="169"/>
      <c r="E55" s="169"/>
      <c r="F55" s="169"/>
      <c r="G55" s="169"/>
      <c r="H55" s="169"/>
      <c r="I55" s="169"/>
    </row>
    <row r="56" spans="1:9">
      <c r="A56"/>
      <c r="B56"/>
      <c r="C56"/>
      <c r="D56" s="169"/>
      <c r="E56" s="169"/>
      <c r="F56" s="169"/>
      <c r="G56" s="169"/>
      <c r="H56" s="169"/>
      <c r="I56" s="169"/>
    </row>
    <row r="57" spans="1:9">
      <c r="A57"/>
      <c r="B57"/>
      <c r="C57"/>
      <c r="D57" s="169"/>
      <c r="E57" s="169"/>
      <c r="F57" s="169"/>
      <c r="G57" s="169"/>
      <c r="H57" s="169"/>
      <c r="I57" s="169"/>
    </row>
    <row r="58" spans="1:9">
      <c r="A58"/>
      <c r="B58"/>
      <c r="C58"/>
      <c r="D58" s="169"/>
      <c r="E58" s="169"/>
      <c r="F58" s="169"/>
      <c r="G58" s="169"/>
      <c r="H58" s="169"/>
      <c r="I58" s="169"/>
    </row>
    <row r="59" spans="1:9">
      <c r="A59"/>
      <c r="B59"/>
      <c r="C59"/>
      <c r="D59" s="169"/>
      <c r="E59" s="169"/>
      <c r="F59" s="169"/>
      <c r="G59" s="169"/>
      <c r="H59" s="169"/>
      <c r="I59" s="169"/>
    </row>
    <row r="60" spans="1:9">
      <c r="A60"/>
      <c r="B60"/>
      <c r="C60"/>
      <c r="D60" s="169"/>
      <c r="E60" s="169"/>
      <c r="F60" s="169"/>
      <c r="G60" s="169"/>
      <c r="H60" s="169"/>
      <c r="I60" s="169"/>
    </row>
    <row r="61" spans="1:9">
      <c r="A61"/>
      <c r="B61"/>
      <c r="C61"/>
      <c r="D61" s="169"/>
      <c r="E61" s="169"/>
      <c r="F61" s="169"/>
      <c r="G61" s="169"/>
      <c r="H61" s="169"/>
      <c r="I61" s="169"/>
    </row>
    <row r="62" spans="1:9">
      <c r="A62"/>
      <c r="B62"/>
      <c r="C62"/>
      <c r="D62" s="169"/>
      <c r="E62" s="169"/>
      <c r="F62" s="169"/>
      <c r="G62" s="169"/>
      <c r="H62" s="169"/>
      <c r="I62" s="169"/>
    </row>
    <row r="63" spans="1:9">
      <c r="A63"/>
      <c r="B63"/>
      <c r="C63"/>
      <c r="D63" s="169"/>
      <c r="E63" s="169"/>
      <c r="F63" s="169"/>
      <c r="G63" s="169"/>
      <c r="H63" s="169"/>
      <c r="I63" s="169"/>
    </row>
    <row r="64" spans="1:9">
      <c r="A64"/>
      <c r="B64"/>
      <c r="C64"/>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9"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19" t="s">
        <v>249</v>
      </c>
      <c r="H3" s="820"/>
    </row>
    <row r="4" spans="1:9" ht="16.5" customHeight="1">
      <c r="A4" s="83"/>
      <c r="B4" s="83"/>
      <c r="C4" s="83"/>
      <c r="D4" s="83"/>
      <c r="E4" s="83"/>
      <c r="F4" s="84" t="s">
        <v>33</v>
      </c>
      <c r="G4" s="819" t="s">
        <v>250</v>
      </c>
      <c r="H4" s="820"/>
    </row>
    <row r="5" spans="1:9" ht="16.5" customHeight="1">
      <c r="A5" s="83"/>
      <c r="B5" s="83"/>
      <c r="C5" s="83"/>
      <c r="D5" s="83"/>
      <c r="E5" s="83"/>
      <c r="F5" s="84" t="s">
        <v>35</v>
      </c>
      <c r="G5" s="819" t="s">
        <v>251</v>
      </c>
      <c r="H5" s="820"/>
    </row>
    <row r="6" spans="1:9" ht="16.5" customHeight="1">
      <c r="A6" s="83"/>
      <c r="B6" s="83"/>
      <c r="C6" s="83"/>
      <c r="D6" s="83"/>
      <c r="E6" s="83"/>
      <c r="F6" s="84" t="s">
        <v>37</v>
      </c>
      <c r="G6" s="819" t="s">
        <v>252</v>
      </c>
      <c r="H6" s="820"/>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103</v>
      </c>
      <c r="E11" s="171">
        <v>101</v>
      </c>
      <c r="F11" s="171">
        <v>98</v>
      </c>
      <c r="G11" s="171">
        <v>96</v>
      </c>
      <c r="H11" s="172">
        <v>94</v>
      </c>
    </row>
    <row r="12" spans="1:9" ht="24" customHeight="1">
      <c r="A12" s="710"/>
      <c r="B12" s="715" t="s">
        <v>49</v>
      </c>
      <c r="C12" s="716"/>
      <c r="D12" s="170">
        <v>114</v>
      </c>
      <c r="E12" s="171">
        <v>112</v>
      </c>
      <c r="F12" s="171">
        <v>110</v>
      </c>
      <c r="G12" s="171">
        <v>106</v>
      </c>
      <c r="H12" s="172">
        <v>104</v>
      </c>
    </row>
    <row r="13" spans="1:9" ht="24" customHeight="1">
      <c r="A13" s="711"/>
      <c r="B13" s="715" t="s">
        <v>22</v>
      </c>
      <c r="C13" s="716"/>
      <c r="D13" s="173">
        <v>117</v>
      </c>
      <c r="E13" s="174">
        <v>120</v>
      </c>
      <c r="F13" s="174">
        <v>117</v>
      </c>
      <c r="G13" s="174">
        <v>115</v>
      </c>
      <c r="H13" s="175">
        <v>111</v>
      </c>
    </row>
    <row r="14" spans="1:9" ht="24" customHeight="1" thickBot="1">
      <c r="A14" s="711"/>
      <c r="B14" s="717" t="s">
        <v>50</v>
      </c>
      <c r="C14" s="718"/>
      <c r="D14" s="176">
        <v>442</v>
      </c>
      <c r="E14" s="177">
        <v>416</v>
      </c>
      <c r="F14" s="177">
        <v>405</v>
      </c>
      <c r="G14" s="177">
        <v>391</v>
      </c>
      <c r="H14" s="178">
        <v>389</v>
      </c>
    </row>
    <row r="15" spans="1:9" ht="24" customHeight="1" thickTop="1" thickBot="1">
      <c r="A15" s="749"/>
      <c r="B15" s="719" t="s">
        <v>51</v>
      </c>
      <c r="C15" s="720"/>
      <c r="D15" s="125">
        <v>776</v>
      </c>
      <c r="E15" s="158">
        <v>749</v>
      </c>
      <c r="F15" s="158">
        <v>730</v>
      </c>
      <c r="G15" s="158">
        <v>708</v>
      </c>
      <c r="H15" s="159">
        <v>698</v>
      </c>
    </row>
    <row r="16" spans="1:9" ht="24" customHeight="1">
      <c r="A16" s="721" t="s">
        <v>52</v>
      </c>
      <c r="B16" s="736" t="s">
        <v>53</v>
      </c>
      <c r="C16" s="798"/>
      <c r="D16" s="179">
        <v>19</v>
      </c>
      <c r="E16" s="180">
        <v>18</v>
      </c>
      <c r="F16" s="180">
        <v>18</v>
      </c>
      <c r="G16" s="180">
        <v>18</v>
      </c>
      <c r="H16" s="181">
        <v>17</v>
      </c>
    </row>
    <row r="17" spans="1:8" ht="24" customHeight="1">
      <c r="A17" s="728"/>
      <c r="B17" s="737" t="s">
        <v>54</v>
      </c>
      <c r="C17" s="800"/>
      <c r="D17" s="182">
        <v>57</v>
      </c>
      <c r="E17" s="183">
        <v>56</v>
      </c>
      <c r="F17" s="183">
        <v>55</v>
      </c>
      <c r="G17" s="183">
        <v>53</v>
      </c>
      <c r="H17" s="184">
        <v>52</v>
      </c>
    </row>
    <row r="18" spans="1:8" ht="24" customHeight="1">
      <c r="A18" s="722"/>
      <c r="B18" s="737" t="s">
        <v>55</v>
      </c>
      <c r="C18" s="800"/>
      <c r="D18" s="185">
        <v>60</v>
      </c>
      <c r="E18" s="186">
        <v>62</v>
      </c>
      <c r="F18" s="186">
        <v>60</v>
      </c>
      <c r="G18" s="186">
        <v>59</v>
      </c>
      <c r="H18" s="187">
        <v>57</v>
      </c>
    </row>
    <row r="19" spans="1:8" ht="24" customHeight="1">
      <c r="A19" s="722"/>
      <c r="B19" s="717" t="s">
        <v>56</v>
      </c>
      <c r="C19" s="800"/>
      <c r="D19" s="208">
        <v>225</v>
      </c>
      <c r="E19" s="209">
        <v>213</v>
      </c>
      <c r="F19" s="209">
        <v>207</v>
      </c>
      <c r="G19" s="209">
        <v>200</v>
      </c>
      <c r="H19" s="210">
        <v>199</v>
      </c>
    </row>
    <row r="20" spans="1:8" ht="26.25" customHeight="1">
      <c r="A20" s="722"/>
      <c r="B20" s="113"/>
      <c r="C20" s="114" t="s">
        <v>57</v>
      </c>
      <c r="D20" s="188">
        <v>32</v>
      </c>
      <c r="E20" s="189">
        <v>31</v>
      </c>
      <c r="F20" s="189">
        <v>30</v>
      </c>
      <c r="G20" s="189">
        <v>29</v>
      </c>
      <c r="H20" s="190">
        <v>29</v>
      </c>
    </row>
    <row r="21" spans="1:8" ht="24" customHeight="1">
      <c r="A21" s="722"/>
      <c r="B21" s="113"/>
      <c r="C21" s="118" t="s">
        <v>58</v>
      </c>
      <c r="D21" s="191">
        <v>193</v>
      </c>
      <c r="E21" s="192">
        <v>182</v>
      </c>
      <c r="F21" s="192">
        <v>177</v>
      </c>
      <c r="G21" s="192">
        <v>171</v>
      </c>
      <c r="H21" s="193">
        <v>170</v>
      </c>
    </row>
    <row r="22" spans="1:8" ht="24" customHeight="1" thickBot="1">
      <c r="A22" s="722"/>
      <c r="B22" s="738" t="s">
        <v>59</v>
      </c>
      <c r="C22" s="801"/>
      <c r="D22" s="194">
        <v>199</v>
      </c>
      <c r="E22" s="195">
        <v>187</v>
      </c>
      <c r="F22" s="195">
        <v>182</v>
      </c>
      <c r="G22" s="195">
        <v>176</v>
      </c>
      <c r="H22" s="196">
        <v>175</v>
      </c>
    </row>
    <row r="23" spans="1:8" ht="24" customHeight="1" thickTop="1" thickBot="1">
      <c r="A23" s="723"/>
      <c r="B23" s="740" t="s">
        <v>51</v>
      </c>
      <c r="C23" s="727"/>
      <c r="D23" s="125">
        <v>560</v>
      </c>
      <c r="E23" s="126">
        <v>536</v>
      </c>
      <c r="F23" s="126">
        <v>522</v>
      </c>
      <c r="G23" s="126">
        <v>506</v>
      </c>
      <c r="H23" s="127">
        <v>500</v>
      </c>
    </row>
    <row r="24" spans="1:8" ht="24" hidden="1" customHeight="1">
      <c r="A24" s="728" t="s">
        <v>60</v>
      </c>
      <c r="B24" s="713" t="s">
        <v>53</v>
      </c>
      <c r="C24" s="798"/>
      <c r="D24" s="128">
        <v>0.18446601941747573</v>
      </c>
      <c r="E24" s="129">
        <v>0.17821782178217821</v>
      </c>
      <c r="F24" s="129">
        <v>0.18367346938775511</v>
      </c>
      <c r="G24" s="129">
        <v>0.1875</v>
      </c>
      <c r="H24" s="130">
        <v>0.18085106382978725</v>
      </c>
    </row>
    <row r="25" spans="1:8" ht="24" hidden="1" customHeight="1">
      <c r="A25" s="722"/>
      <c r="B25" s="715" t="s">
        <v>61</v>
      </c>
      <c r="C25" s="799"/>
      <c r="D25" s="131">
        <v>0.51282051282051277</v>
      </c>
      <c r="E25" s="132">
        <v>0.51666666666666672</v>
      </c>
      <c r="F25" s="132">
        <v>0.51282051282051277</v>
      </c>
      <c r="G25" s="132">
        <v>0.5130434782608696</v>
      </c>
      <c r="H25" s="133">
        <v>0.51351351351351349</v>
      </c>
    </row>
    <row r="26" spans="1:8" ht="24" hidden="1" customHeight="1">
      <c r="A26" s="722"/>
      <c r="B26" s="715" t="s">
        <v>56</v>
      </c>
      <c r="C26" s="799"/>
      <c r="D26" s="131">
        <v>0.50904977375565608</v>
      </c>
      <c r="E26" s="132">
        <v>0.51201923076923073</v>
      </c>
      <c r="F26" s="132">
        <v>0.51111111111111107</v>
      </c>
      <c r="G26" s="132">
        <v>0.51150895140664965</v>
      </c>
      <c r="H26" s="133">
        <v>0.51156812339331614</v>
      </c>
    </row>
    <row r="27" spans="1:8" ht="24" hidden="1" customHeight="1">
      <c r="A27" s="722"/>
      <c r="B27" s="715" t="s">
        <v>59</v>
      </c>
      <c r="C27" s="799"/>
      <c r="D27" s="131">
        <v>0.45022624434389141</v>
      </c>
      <c r="E27" s="132">
        <v>0.44951923076923078</v>
      </c>
      <c r="F27" s="132">
        <v>0.44938271604938274</v>
      </c>
      <c r="G27" s="132">
        <v>0.45012787723785164</v>
      </c>
      <c r="H27" s="133">
        <v>0.44987146529562982</v>
      </c>
    </row>
    <row r="28" spans="1:8" ht="24" hidden="1" customHeight="1" thickBot="1">
      <c r="A28" s="722"/>
      <c r="B28" s="717" t="s">
        <v>62</v>
      </c>
      <c r="C28" s="800"/>
      <c r="D28" s="211">
        <v>0.95927601809954754</v>
      </c>
      <c r="E28" s="212">
        <v>0.96153846153846156</v>
      </c>
      <c r="F28" s="212">
        <v>0.96049382716049381</v>
      </c>
      <c r="G28" s="212">
        <v>0.96163682864450128</v>
      </c>
      <c r="H28" s="213">
        <v>0.96143958868894597</v>
      </c>
    </row>
    <row r="29" spans="1:8" ht="24" hidden="1" customHeight="1" thickTop="1" thickBot="1">
      <c r="A29" s="729"/>
      <c r="B29" s="719" t="s">
        <v>51</v>
      </c>
      <c r="C29" s="727"/>
      <c r="D29" s="214">
        <v>0.72164948453608246</v>
      </c>
      <c r="E29" s="215">
        <v>0.71562082777036051</v>
      </c>
      <c r="F29" s="215">
        <v>0.71506849315068488</v>
      </c>
      <c r="G29" s="215">
        <v>0.71468926553672318</v>
      </c>
      <c r="H29" s="216">
        <v>0.71633237822349571</v>
      </c>
    </row>
    <row r="30" spans="1:8" ht="24" customHeight="1">
      <c r="A30" s="721" t="s">
        <v>63</v>
      </c>
      <c r="B30" s="713" t="s">
        <v>53</v>
      </c>
      <c r="C30" s="798"/>
      <c r="D30" s="217">
        <v>24</v>
      </c>
      <c r="E30" s="218">
        <v>24</v>
      </c>
      <c r="F30" s="218">
        <v>24</v>
      </c>
      <c r="G30" s="218">
        <v>24</v>
      </c>
      <c r="H30" s="219">
        <v>24</v>
      </c>
    </row>
    <row r="31" spans="1:8" ht="24" customHeight="1">
      <c r="A31" s="722"/>
      <c r="B31" s="715" t="s">
        <v>54</v>
      </c>
      <c r="C31" s="799"/>
      <c r="D31" s="220">
        <v>60</v>
      </c>
      <c r="E31" s="221">
        <v>60</v>
      </c>
      <c r="F31" s="221">
        <v>60</v>
      </c>
      <c r="G31" s="221">
        <v>60</v>
      </c>
      <c r="H31" s="222">
        <v>60</v>
      </c>
    </row>
    <row r="32" spans="1:8" ht="24" customHeight="1">
      <c r="A32" s="722"/>
      <c r="B32" s="715" t="s">
        <v>55</v>
      </c>
      <c r="C32" s="799"/>
      <c r="D32" s="220">
        <v>71</v>
      </c>
      <c r="E32" s="221">
        <v>71</v>
      </c>
      <c r="F32" s="221">
        <v>71</v>
      </c>
      <c r="G32" s="221">
        <v>71</v>
      </c>
      <c r="H32" s="222">
        <v>71</v>
      </c>
    </row>
    <row r="33" spans="1:9" ht="24" customHeight="1">
      <c r="A33" s="722"/>
      <c r="B33" s="715" t="s">
        <v>56</v>
      </c>
      <c r="C33" s="799"/>
      <c r="D33" s="220">
        <v>282</v>
      </c>
      <c r="E33" s="221">
        <v>282</v>
      </c>
      <c r="F33" s="221">
        <v>282</v>
      </c>
      <c r="G33" s="221">
        <v>282</v>
      </c>
      <c r="H33" s="222">
        <v>282</v>
      </c>
    </row>
    <row r="34" spans="1:9" ht="24" customHeight="1" thickBot="1">
      <c r="A34" s="722"/>
      <c r="B34" s="717" t="s">
        <v>59</v>
      </c>
      <c r="C34" s="800"/>
      <c r="D34" s="208">
        <v>768</v>
      </c>
      <c r="E34" s="209">
        <v>768</v>
      </c>
      <c r="F34" s="209">
        <v>768</v>
      </c>
      <c r="G34" s="209">
        <v>768</v>
      </c>
      <c r="H34" s="210">
        <v>768</v>
      </c>
    </row>
    <row r="35" spans="1:9" ht="24" customHeight="1" thickTop="1" thickBot="1">
      <c r="A35" s="723"/>
      <c r="B35" s="719" t="s">
        <v>51</v>
      </c>
      <c r="C35" s="727"/>
      <c r="D35" s="125">
        <v>1205</v>
      </c>
      <c r="E35" s="158">
        <v>1205</v>
      </c>
      <c r="F35" s="158">
        <v>1205</v>
      </c>
      <c r="G35" s="158">
        <v>1205</v>
      </c>
      <c r="H35" s="159">
        <v>1205</v>
      </c>
    </row>
    <row r="36" spans="1:9" ht="24" customHeight="1">
      <c r="A36" s="710" t="s">
        <v>64</v>
      </c>
      <c r="B36" s="713" t="s">
        <v>53</v>
      </c>
      <c r="C36" s="714"/>
      <c r="D36" s="223">
        <v>5</v>
      </c>
      <c r="E36" s="224">
        <v>6</v>
      </c>
      <c r="F36" s="224">
        <v>6</v>
      </c>
      <c r="G36" s="224">
        <v>6</v>
      </c>
      <c r="H36" s="225">
        <v>7</v>
      </c>
    </row>
    <row r="37" spans="1:9" ht="24" customHeight="1">
      <c r="A37" s="710"/>
      <c r="B37" s="715" t="s">
        <v>54</v>
      </c>
      <c r="C37" s="716"/>
      <c r="D37" s="223">
        <v>3</v>
      </c>
      <c r="E37" s="224">
        <v>4</v>
      </c>
      <c r="F37" s="224">
        <v>5</v>
      </c>
      <c r="G37" s="224">
        <v>7</v>
      </c>
      <c r="H37" s="225">
        <v>8</v>
      </c>
    </row>
    <row r="38" spans="1:9" ht="24" customHeight="1">
      <c r="A38" s="711"/>
      <c r="B38" s="715" t="s">
        <v>55</v>
      </c>
      <c r="C38" s="716"/>
      <c r="D38" s="223">
        <v>11</v>
      </c>
      <c r="E38" s="224">
        <v>9</v>
      </c>
      <c r="F38" s="224">
        <v>11</v>
      </c>
      <c r="G38" s="224">
        <v>12</v>
      </c>
      <c r="H38" s="225">
        <v>14</v>
      </c>
    </row>
    <row r="39" spans="1:9" ht="24" customHeight="1">
      <c r="A39" s="711"/>
      <c r="B39" s="715" t="s">
        <v>56</v>
      </c>
      <c r="C39" s="716"/>
      <c r="D39" s="220">
        <v>57</v>
      </c>
      <c r="E39" s="221">
        <v>69</v>
      </c>
      <c r="F39" s="221">
        <v>75</v>
      </c>
      <c r="G39" s="221">
        <v>82</v>
      </c>
      <c r="H39" s="222">
        <v>83</v>
      </c>
    </row>
    <row r="40" spans="1:9" ht="24" customHeight="1" thickBot="1">
      <c r="A40" s="711"/>
      <c r="B40" s="717" t="s">
        <v>59</v>
      </c>
      <c r="C40" s="718"/>
      <c r="D40" s="208">
        <v>569</v>
      </c>
      <c r="E40" s="209">
        <v>581</v>
      </c>
      <c r="F40" s="209">
        <v>586</v>
      </c>
      <c r="G40" s="209">
        <v>592</v>
      </c>
      <c r="H40" s="210">
        <v>593</v>
      </c>
    </row>
    <row r="41" spans="1:9" ht="24" customHeight="1" thickTop="1" thickBot="1">
      <c r="A41" s="712"/>
      <c r="B41" s="719" t="s">
        <v>51</v>
      </c>
      <c r="C41" s="720"/>
      <c r="D41" s="125">
        <v>645</v>
      </c>
      <c r="E41" s="158">
        <v>669</v>
      </c>
      <c r="F41" s="158">
        <v>683</v>
      </c>
      <c r="G41" s="158">
        <v>699</v>
      </c>
      <c r="H41" s="159">
        <v>705</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780" t="s">
        <v>253</v>
      </c>
      <c r="B50" s="781"/>
      <c r="C50" s="782"/>
      <c r="D50" s="168" t="s">
        <v>70</v>
      </c>
      <c r="E50" s="821" t="s">
        <v>254</v>
      </c>
      <c r="F50" s="822"/>
      <c r="G50" s="822"/>
      <c r="H50" s="822"/>
      <c r="I50" s="823"/>
    </row>
    <row r="51" spans="1:9" ht="80.099999999999994" customHeight="1" thickBot="1">
      <c r="A51" s="783"/>
      <c r="B51" s="784"/>
      <c r="C51" s="785"/>
      <c r="D51" s="167" t="s">
        <v>72</v>
      </c>
      <c r="E51" s="810" t="s">
        <v>255</v>
      </c>
      <c r="F51" s="824"/>
      <c r="G51" s="824"/>
      <c r="H51" s="824"/>
      <c r="I51" s="825"/>
    </row>
    <row r="52" spans="1:9" ht="100.2" customHeight="1" thickBot="1">
      <c r="A52" s="786" t="s">
        <v>75</v>
      </c>
      <c r="B52" s="787"/>
      <c r="C52" s="788"/>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0"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256</v>
      </c>
      <c r="H3" s="755"/>
    </row>
    <row r="4" spans="1:9" ht="16.5" customHeight="1">
      <c r="A4" s="83"/>
      <c r="B4" s="83"/>
      <c r="C4" s="83"/>
      <c r="D4" s="83"/>
      <c r="E4" s="83"/>
      <c r="F4" s="84" t="s">
        <v>33</v>
      </c>
      <c r="G4" s="754" t="s">
        <v>257</v>
      </c>
      <c r="H4" s="755"/>
    </row>
    <row r="5" spans="1:9" ht="16.5" customHeight="1">
      <c r="A5" s="83"/>
      <c r="B5" s="83"/>
      <c r="C5" s="83"/>
      <c r="D5" s="83"/>
      <c r="E5" s="83"/>
      <c r="F5" s="84" t="s">
        <v>35</v>
      </c>
      <c r="G5" s="754" t="s">
        <v>258</v>
      </c>
      <c r="H5" s="755"/>
    </row>
    <row r="6" spans="1:9" ht="16.5" customHeight="1">
      <c r="A6" s="83"/>
      <c r="B6" s="83"/>
      <c r="C6" s="83"/>
      <c r="D6" s="83"/>
      <c r="E6" s="83"/>
      <c r="F6" s="84" t="s">
        <v>37</v>
      </c>
      <c r="G6" s="754" t="s">
        <v>259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29</v>
      </c>
      <c r="E11" s="171">
        <v>29</v>
      </c>
      <c r="F11" s="171">
        <v>29</v>
      </c>
      <c r="G11" s="171">
        <v>27</v>
      </c>
      <c r="H11" s="172">
        <v>27</v>
      </c>
    </row>
    <row r="12" spans="1:9" ht="24" customHeight="1">
      <c r="A12" s="710"/>
      <c r="B12" s="715" t="s">
        <v>49</v>
      </c>
      <c r="C12" s="716"/>
      <c r="D12" s="170">
        <v>30</v>
      </c>
      <c r="E12" s="171">
        <v>31</v>
      </c>
      <c r="F12" s="171">
        <v>30</v>
      </c>
      <c r="G12" s="171">
        <v>30</v>
      </c>
      <c r="H12" s="172">
        <v>30</v>
      </c>
    </row>
    <row r="13" spans="1:9" ht="24" customHeight="1">
      <c r="A13" s="711"/>
      <c r="B13" s="715" t="s">
        <v>22</v>
      </c>
      <c r="C13" s="716"/>
      <c r="D13" s="173">
        <v>40</v>
      </c>
      <c r="E13" s="174">
        <v>31</v>
      </c>
      <c r="F13" s="174">
        <v>32</v>
      </c>
      <c r="G13" s="174">
        <v>32</v>
      </c>
      <c r="H13" s="175">
        <v>32</v>
      </c>
    </row>
    <row r="14" spans="1:9" ht="24" customHeight="1" thickBot="1">
      <c r="A14" s="711"/>
      <c r="B14" s="717" t="s">
        <v>50</v>
      </c>
      <c r="C14" s="718"/>
      <c r="D14" s="176">
        <v>106</v>
      </c>
      <c r="E14" s="177">
        <v>111</v>
      </c>
      <c r="F14" s="177">
        <v>110</v>
      </c>
      <c r="G14" s="177">
        <v>108</v>
      </c>
      <c r="H14" s="178">
        <v>99</v>
      </c>
    </row>
    <row r="15" spans="1:9" ht="24" customHeight="1" thickTop="1" thickBot="1">
      <c r="A15" s="749"/>
      <c r="B15" s="719" t="s">
        <v>51</v>
      </c>
      <c r="C15" s="720"/>
      <c r="D15" s="125">
        <f>SUM(D11:D14)</f>
        <v>205</v>
      </c>
      <c r="E15" s="158">
        <f>SUM(E11:E14)</f>
        <v>202</v>
      </c>
      <c r="F15" s="158">
        <f>SUM(F11:F14)</f>
        <v>201</v>
      </c>
      <c r="G15" s="158">
        <f>SUM(G11:G14)</f>
        <v>197</v>
      </c>
      <c r="H15" s="159">
        <f>SUM(H11:H14)</f>
        <v>188</v>
      </c>
    </row>
    <row r="16" spans="1:9" ht="24" customHeight="1">
      <c r="A16" s="721" t="s">
        <v>52</v>
      </c>
      <c r="B16" s="736" t="s">
        <v>53</v>
      </c>
      <c r="C16" s="724"/>
      <c r="D16" s="179">
        <v>11</v>
      </c>
      <c r="E16" s="180">
        <v>11</v>
      </c>
      <c r="F16" s="180">
        <v>11</v>
      </c>
      <c r="G16" s="180">
        <v>10</v>
      </c>
      <c r="H16" s="181">
        <v>10</v>
      </c>
    </row>
    <row r="17" spans="1:8" ht="24" customHeight="1">
      <c r="A17" s="728"/>
      <c r="B17" s="737" t="s">
        <v>54</v>
      </c>
      <c r="C17" s="726"/>
      <c r="D17" s="182">
        <v>21</v>
      </c>
      <c r="E17" s="183">
        <v>22</v>
      </c>
      <c r="F17" s="183">
        <v>21</v>
      </c>
      <c r="G17" s="183">
        <v>21</v>
      </c>
      <c r="H17" s="184">
        <v>21</v>
      </c>
    </row>
    <row r="18" spans="1:8" ht="24" customHeight="1">
      <c r="A18" s="722"/>
      <c r="B18" s="737" t="s">
        <v>55</v>
      </c>
      <c r="C18" s="726"/>
      <c r="D18" s="185">
        <v>35</v>
      </c>
      <c r="E18" s="186">
        <v>27</v>
      </c>
      <c r="F18" s="186">
        <v>28</v>
      </c>
      <c r="G18" s="186">
        <v>28</v>
      </c>
      <c r="H18" s="187">
        <v>28</v>
      </c>
    </row>
    <row r="19" spans="1:8" ht="24" customHeight="1">
      <c r="A19" s="722"/>
      <c r="B19" s="717" t="s">
        <v>56</v>
      </c>
      <c r="C19" s="726"/>
      <c r="D19" s="149">
        <f>D20+D21</f>
        <v>83</v>
      </c>
      <c r="E19" s="150">
        <f>E20+E21</f>
        <v>87</v>
      </c>
      <c r="F19" s="150">
        <f t="shared" ref="F19:H19" si="0">F20+F21</f>
        <v>87</v>
      </c>
      <c r="G19" s="150">
        <f t="shared" si="0"/>
        <v>85</v>
      </c>
      <c r="H19" s="151">
        <f t="shared" si="0"/>
        <v>78</v>
      </c>
    </row>
    <row r="20" spans="1:8" ht="26.25" customHeight="1">
      <c r="A20" s="722"/>
      <c r="B20" s="113"/>
      <c r="C20" s="114" t="s">
        <v>57</v>
      </c>
      <c r="D20" s="188">
        <v>83</v>
      </c>
      <c r="E20" s="189">
        <v>87</v>
      </c>
      <c r="F20" s="189">
        <v>87</v>
      </c>
      <c r="G20" s="189">
        <v>85</v>
      </c>
      <c r="H20" s="190">
        <v>78</v>
      </c>
    </row>
    <row r="21" spans="1:8" ht="24" customHeight="1">
      <c r="A21" s="722"/>
      <c r="B21" s="113"/>
      <c r="C21" s="118" t="s">
        <v>58</v>
      </c>
      <c r="D21" s="191">
        <v>0</v>
      </c>
      <c r="E21" s="192">
        <v>0</v>
      </c>
      <c r="F21" s="192">
        <v>0</v>
      </c>
      <c r="G21" s="192">
        <v>0</v>
      </c>
      <c r="H21" s="193">
        <v>0</v>
      </c>
    </row>
    <row r="22" spans="1:8" ht="24" customHeight="1" thickBot="1">
      <c r="A22" s="722"/>
      <c r="B22" s="738" t="s">
        <v>59</v>
      </c>
      <c r="C22" s="739"/>
      <c r="D22" s="194">
        <v>22</v>
      </c>
      <c r="E22" s="195">
        <v>24</v>
      </c>
      <c r="F22" s="195">
        <v>23</v>
      </c>
      <c r="G22" s="195">
        <v>23</v>
      </c>
      <c r="H22" s="196">
        <v>21</v>
      </c>
    </row>
    <row r="23" spans="1:8" ht="24" customHeight="1" thickTop="1" thickBot="1">
      <c r="A23" s="723"/>
      <c r="B23" s="740" t="s">
        <v>51</v>
      </c>
      <c r="C23" s="727"/>
      <c r="D23" s="125">
        <f>D16+D17+D18+D19+D22</f>
        <v>172</v>
      </c>
      <c r="E23" s="126">
        <f t="shared" ref="E23:H23" si="1">E16+E17+E18+E19+E22</f>
        <v>171</v>
      </c>
      <c r="F23" s="126">
        <f t="shared" si="1"/>
        <v>170</v>
      </c>
      <c r="G23" s="126">
        <f t="shared" si="1"/>
        <v>167</v>
      </c>
      <c r="H23" s="127">
        <f t="shared" si="1"/>
        <v>158</v>
      </c>
    </row>
    <row r="24" spans="1:8" ht="24" hidden="1" customHeight="1">
      <c r="A24" s="728" t="s">
        <v>60</v>
      </c>
      <c r="B24" s="713" t="s">
        <v>53</v>
      </c>
      <c r="C24" s="724"/>
      <c r="D24" s="128">
        <f>D16/D11</f>
        <v>0.37931034482758619</v>
      </c>
      <c r="E24" s="129">
        <f t="shared" ref="E24:H24" si="2">E16/E11</f>
        <v>0.37931034482758619</v>
      </c>
      <c r="F24" s="129">
        <f t="shared" si="2"/>
        <v>0.37931034482758619</v>
      </c>
      <c r="G24" s="129">
        <f t="shared" si="2"/>
        <v>0.37037037037037035</v>
      </c>
      <c r="H24" s="130">
        <f t="shared" si="2"/>
        <v>0.37037037037037035</v>
      </c>
    </row>
    <row r="25" spans="1:8" ht="24" hidden="1" customHeight="1">
      <c r="A25" s="722"/>
      <c r="B25" s="715" t="s">
        <v>61</v>
      </c>
      <c r="C25" s="725"/>
      <c r="D25" s="131">
        <f>D18/D13</f>
        <v>0.875</v>
      </c>
      <c r="E25" s="132">
        <f t="shared" ref="E25:H26" si="3">E18/E13</f>
        <v>0.87096774193548387</v>
      </c>
      <c r="F25" s="132">
        <f t="shared" si="3"/>
        <v>0.875</v>
      </c>
      <c r="G25" s="132">
        <f t="shared" si="3"/>
        <v>0.875</v>
      </c>
      <c r="H25" s="133">
        <f t="shared" si="3"/>
        <v>0.875</v>
      </c>
    </row>
    <row r="26" spans="1:8" ht="24" hidden="1" customHeight="1">
      <c r="A26" s="722"/>
      <c r="B26" s="730" t="s">
        <v>56</v>
      </c>
      <c r="C26" s="731"/>
      <c r="D26" s="134">
        <f>D19/D14</f>
        <v>0.78301886792452835</v>
      </c>
      <c r="E26" s="135">
        <f t="shared" si="3"/>
        <v>0.78378378378378377</v>
      </c>
      <c r="F26" s="135">
        <f t="shared" si="3"/>
        <v>0.79090909090909089</v>
      </c>
      <c r="G26" s="135">
        <f t="shared" si="3"/>
        <v>0.78703703703703709</v>
      </c>
      <c r="H26" s="136">
        <f t="shared" si="3"/>
        <v>0.78787878787878785</v>
      </c>
    </row>
    <row r="27" spans="1:8" ht="24" hidden="1" customHeight="1">
      <c r="A27" s="722"/>
      <c r="B27" s="730" t="s">
        <v>59</v>
      </c>
      <c r="C27" s="731"/>
      <c r="D27" s="134">
        <f>D22/D14</f>
        <v>0.20754716981132076</v>
      </c>
      <c r="E27" s="135">
        <f t="shared" ref="E27:G27" si="4">E22/E14</f>
        <v>0.21621621621621623</v>
      </c>
      <c r="F27" s="135">
        <f t="shared" si="4"/>
        <v>0.20909090909090908</v>
      </c>
      <c r="G27" s="135">
        <f t="shared" si="4"/>
        <v>0.21296296296296297</v>
      </c>
      <c r="H27" s="136">
        <f>H22/H14</f>
        <v>0.21212121212121213</v>
      </c>
    </row>
    <row r="28" spans="1:8" ht="24" hidden="1" customHeight="1" thickBot="1">
      <c r="A28" s="722"/>
      <c r="B28" s="732" t="s">
        <v>62</v>
      </c>
      <c r="C28" s="733"/>
      <c r="D28" s="137">
        <f>(D19+D22)/D14</f>
        <v>0.99056603773584906</v>
      </c>
      <c r="E28" s="138">
        <f t="shared" ref="E28:G28" si="5">(E19+E22)/E14</f>
        <v>1</v>
      </c>
      <c r="F28" s="138">
        <f t="shared" si="5"/>
        <v>1</v>
      </c>
      <c r="G28" s="138">
        <f t="shared" si="5"/>
        <v>1</v>
      </c>
      <c r="H28" s="139">
        <f>(H19+H22)/H14</f>
        <v>1</v>
      </c>
    </row>
    <row r="29" spans="1:8" ht="24" hidden="1" customHeight="1" thickTop="1" thickBot="1">
      <c r="A29" s="729"/>
      <c r="B29" s="734" t="s">
        <v>51</v>
      </c>
      <c r="C29" s="735"/>
      <c r="D29" s="140">
        <f>D23/D15</f>
        <v>0.83902439024390241</v>
      </c>
      <c r="E29" s="141">
        <f>E23/E15</f>
        <v>0.84653465346534651</v>
      </c>
      <c r="F29" s="141">
        <f t="shared" ref="F29:G29" si="6">F23/F15</f>
        <v>0.845771144278607</v>
      </c>
      <c r="G29" s="141">
        <f t="shared" si="6"/>
        <v>0.84771573604060912</v>
      </c>
      <c r="H29" s="142">
        <f>H23/H15</f>
        <v>0.84042553191489366</v>
      </c>
    </row>
    <row r="30" spans="1:8" ht="24" customHeight="1">
      <c r="A30" s="721" t="s">
        <v>63</v>
      </c>
      <c r="B30" s="713" t="s">
        <v>53</v>
      </c>
      <c r="C30" s="724"/>
      <c r="D30" s="197" t="e">
        <f>#REF!</f>
        <v>#REF!</v>
      </c>
      <c r="E30" s="144" t="e">
        <f>#REF!</f>
        <v>#REF!</v>
      </c>
      <c r="F30" s="144" t="e">
        <f>#REF!</f>
        <v>#REF!</v>
      </c>
      <c r="G30" s="144" t="e">
        <f>#REF!</f>
        <v>#REF!</v>
      </c>
      <c r="H30" s="145" t="e">
        <f>#REF!</f>
        <v>#REF!</v>
      </c>
    </row>
    <row r="31" spans="1:8" ht="24" customHeight="1">
      <c r="A31" s="722"/>
      <c r="B31" s="715" t="s">
        <v>54</v>
      </c>
      <c r="C31" s="725"/>
      <c r="D31" s="146" t="e">
        <f>#REF!</f>
        <v>#REF!</v>
      </c>
      <c r="E31" s="147" t="e">
        <f>#REF!</f>
        <v>#REF!</v>
      </c>
      <c r="F31" s="147" t="e">
        <f>#REF!</f>
        <v>#REF!</v>
      </c>
      <c r="G31" s="147" t="e">
        <f>#REF!</f>
        <v>#REF!</v>
      </c>
      <c r="H31" s="148" t="e">
        <f>#REF!</f>
        <v>#REF!</v>
      </c>
    </row>
    <row r="32" spans="1:8" ht="24" customHeight="1">
      <c r="A32" s="722"/>
      <c r="B32" s="715" t="s">
        <v>55</v>
      </c>
      <c r="C32" s="725"/>
      <c r="D32" s="146" t="e">
        <f>#REF!</f>
        <v>#REF!</v>
      </c>
      <c r="E32" s="147" t="e">
        <f>#REF!</f>
        <v>#REF!</v>
      </c>
      <c r="F32" s="147" t="e">
        <f>#REF!</f>
        <v>#REF!</v>
      </c>
      <c r="G32" s="147" t="e">
        <f>#REF!</f>
        <v>#REF!</v>
      </c>
      <c r="H32" s="148" t="e">
        <f>#REF!</f>
        <v>#REF!</v>
      </c>
    </row>
    <row r="33" spans="1:9" ht="24" customHeight="1">
      <c r="A33" s="722"/>
      <c r="B33" s="715" t="s">
        <v>56</v>
      </c>
      <c r="C33" s="725"/>
      <c r="D33" s="146" t="e">
        <f>#REF!</f>
        <v>#REF!</v>
      </c>
      <c r="E33" s="147" t="e">
        <f>#REF!</f>
        <v>#REF!</v>
      </c>
      <c r="F33" s="147" t="e">
        <f>#REF!</f>
        <v>#REF!</v>
      </c>
      <c r="G33" s="147" t="e">
        <f>#REF!</f>
        <v>#REF!</v>
      </c>
      <c r="H33" s="148" t="e">
        <f>#REF!</f>
        <v>#REF!</v>
      </c>
    </row>
    <row r="34" spans="1:9" ht="24" customHeight="1" thickBot="1">
      <c r="A34" s="722"/>
      <c r="B34" s="717" t="s">
        <v>59</v>
      </c>
      <c r="C34" s="726"/>
      <c r="D34" s="149" t="e">
        <f>#REF!</f>
        <v>#REF!</v>
      </c>
      <c r="E34" s="150" t="e">
        <f>#REF!</f>
        <v>#REF!</v>
      </c>
      <c r="F34" s="150" t="e">
        <f>#REF!</f>
        <v>#REF!</v>
      </c>
      <c r="G34" s="150" t="e">
        <f>#REF!</f>
        <v>#REF!</v>
      </c>
      <c r="H34" s="151" t="e">
        <f>#REF!</f>
        <v>#REF!</v>
      </c>
    </row>
    <row r="35" spans="1:9" ht="24" customHeight="1" thickTop="1" thickBot="1">
      <c r="A35" s="723"/>
      <c r="B35" s="719" t="s">
        <v>51</v>
      </c>
      <c r="C35" s="727"/>
      <c r="D35" s="152" t="e">
        <f>SUM(D30:D34)</f>
        <v>#REF!</v>
      </c>
      <c r="E35" s="153" t="e">
        <f t="shared" ref="E35:G35" si="7">SUM(E30:E34)</f>
        <v>#REF!</v>
      </c>
      <c r="F35" s="153" t="e">
        <f t="shared" si="7"/>
        <v>#REF!</v>
      </c>
      <c r="G35" s="153" t="e">
        <f t="shared" si="7"/>
        <v>#REF!</v>
      </c>
      <c r="H35" s="154" t="e">
        <f>SUM(H30:H34)</f>
        <v>#REF!</v>
      </c>
    </row>
    <row r="36" spans="1:9" ht="24" customHeight="1">
      <c r="A36" s="710" t="s">
        <v>64</v>
      </c>
      <c r="B36" s="713" t="s">
        <v>53</v>
      </c>
      <c r="C36" s="714"/>
      <c r="D36" s="155" t="e">
        <f>D30-D16</f>
        <v>#REF!</v>
      </c>
      <c r="E36" s="156" t="e">
        <f>E30-E16</f>
        <v>#REF!</v>
      </c>
      <c r="F36" s="156" t="e">
        <f t="shared" ref="F36:G36" si="8">F30-F16</f>
        <v>#REF!</v>
      </c>
      <c r="G36" s="156" t="e">
        <f t="shared" si="8"/>
        <v>#REF!</v>
      </c>
      <c r="H36" s="157" t="e">
        <f>H30-H16</f>
        <v>#REF!</v>
      </c>
    </row>
    <row r="37" spans="1:9" ht="24" customHeight="1">
      <c r="A37" s="710"/>
      <c r="B37" s="715" t="s">
        <v>54</v>
      </c>
      <c r="C37" s="716"/>
      <c r="D37" s="155" t="e">
        <f>D31-D17</f>
        <v>#REF!</v>
      </c>
      <c r="E37" s="156" t="e">
        <f t="shared" ref="E37:H38" si="9">E31-E17</f>
        <v>#REF!</v>
      </c>
      <c r="F37" s="156" t="e">
        <f t="shared" si="9"/>
        <v>#REF!</v>
      </c>
      <c r="G37" s="156" t="e">
        <f t="shared" si="9"/>
        <v>#REF!</v>
      </c>
      <c r="H37" s="157" t="e">
        <f t="shared" si="9"/>
        <v>#REF!</v>
      </c>
    </row>
    <row r="38" spans="1:9" ht="24" customHeight="1">
      <c r="A38" s="711"/>
      <c r="B38" s="715" t="s">
        <v>55</v>
      </c>
      <c r="C38" s="716"/>
      <c r="D38" s="155" t="e">
        <f>D32-D18</f>
        <v>#REF!</v>
      </c>
      <c r="E38" s="156" t="e">
        <f>E32-E18</f>
        <v>#REF!</v>
      </c>
      <c r="F38" s="156" t="e">
        <f t="shared" si="9"/>
        <v>#REF!</v>
      </c>
      <c r="G38" s="156" t="e">
        <f t="shared" si="9"/>
        <v>#REF!</v>
      </c>
      <c r="H38" s="157" t="e">
        <f t="shared" si="9"/>
        <v>#REF!</v>
      </c>
    </row>
    <row r="39" spans="1:9" ht="24" customHeight="1">
      <c r="A39" s="711"/>
      <c r="B39" s="715" t="s">
        <v>56</v>
      </c>
      <c r="C39" s="716"/>
      <c r="D39" s="146" t="e">
        <f>D33-D19</f>
        <v>#REF!</v>
      </c>
      <c r="E39" s="147" t="e">
        <f t="shared" ref="E39:G39" si="10">E33-E19</f>
        <v>#REF!</v>
      </c>
      <c r="F39" s="147" t="e">
        <f t="shared" si="10"/>
        <v>#REF!</v>
      </c>
      <c r="G39" s="147" t="e">
        <f t="shared" si="10"/>
        <v>#REF!</v>
      </c>
      <c r="H39" s="148" t="e">
        <f>H33-H19</f>
        <v>#REF!</v>
      </c>
    </row>
    <row r="40" spans="1:9" ht="24" customHeight="1" thickBot="1">
      <c r="A40" s="711"/>
      <c r="B40" s="717" t="s">
        <v>59</v>
      </c>
      <c r="C40" s="718"/>
      <c r="D40" s="149" t="e">
        <f>D34-D22</f>
        <v>#REF!</v>
      </c>
      <c r="E40" s="150" t="e">
        <f t="shared" ref="E40:G41" si="11">E34-E22</f>
        <v>#REF!</v>
      </c>
      <c r="F40" s="150" t="e">
        <f t="shared" si="11"/>
        <v>#REF!</v>
      </c>
      <c r="G40" s="150" t="e">
        <f t="shared" si="11"/>
        <v>#REF!</v>
      </c>
      <c r="H40" s="151" t="e">
        <f>H34-H22</f>
        <v>#REF!</v>
      </c>
    </row>
    <row r="41" spans="1:9" ht="24" customHeight="1" thickTop="1" thickBot="1">
      <c r="A41" s="712"/>
      <c r="B41" s="719" t="s">
        <v>51</v>
      </c>
      <c r="C41" s="720"/>
      <c r="D41" s="125" t="e">
        <f>D35-D23</f>
        <v>#REF!</v>
      </c>
      <c r="E41" s="158" t="e">
        <f t="shared" si="11"/>
        <v>#REF!</v>
      </c>
      <c r="F41" s="158" t="e">
        <f>F35-F23</f>
        <v>#REF!</v>
      </c>
      <c r="G41" s="158" t="e">
        <f>G35-G23</f>
        <v>#REF!</v>
      </c>
      <c r="H41" s="159" t="e">
        <f>H35-H23</f>
        <v>#REF!</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7"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260</v>
      </c>
      <c r="H3" s="809"/>
    </row>
    <row r="4" spans="1:9" ht="16.5" customHeight="1">
      <c r="A4" s="83"/>
      <c r="B4" s="83"/>
      <c r="C4" s="83"/>
      <c r="D4" s="83"/>
      <c r="E4" s="83"/>
      <c r="F4" s="84" t="s">
        <v>33</v>
      </c>
      <c r="G4" s="808" t="s">
        <v>261</v>
      </c>
      <c r="H4" s="809"/>
    </row>
    <row r="5" spans="1:9" ht="16.5" customHeight="1">
      <c r="A5" s="83"/>
      <c r="B5" s="83"/>
      <c r="C5" s="83"/>
      <c r="D5" s="83"/>
      <c r="E5" s="83"/>
      <c r="F5" s="84" t="s">
        <v>35</v>
      </c>
      <c r="G5" s="808" t="s">
        <v>262</v>
      </c>
      <c r="H5" s="809"/>
    </row>
    <row r="6" spans="1:9" ht="16.5" customHeight="1">
      <c r="A6" s="83"/>
      <c r="B6" s="83"/>
      <c r="C6" s="83"/>
      <c r="D6" s="83"/>
      <c r="E6" s="83"/>
      <c r="F6" s="84" t="s">
        <v>37</v>
      </c>
      <c r="G6" s="808" t="s">
        <v>263</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100</v>
      </c>
      <c r="E11" s="171">
        <v>104</v>
      </c>
      <c r="F11" s="171">
        <v>108</v>
      </c>
      <c r="G11" s="171">
        <v>112</v>
      </c>
      <c r="H11" s="172">
        <v>116</v>
      </c>
    </row>
    <row r="12" spans="1:9" ht="24" customHeight="1">
      <c r="A12" s="710"/>
      <c r="B12" s="715" t="s">
        <v>49</v>
      </c>
      <c r="C12" s="716"/>
      <c r="D12" s="170">
        <v>108</v>
      </c>
      <c r="E12" s="171">
        <v>109</v>
      </c>
      <c r="F12" s="171">
        <v>115</v>
      </c>
      <c r="G12" s="171">
        <v>119</v>
      </c>
      <c r="H12" s="172">
        <v>123</v>
      </c>
    </row>
    <row r="13" spans="1:9" ht="24" customHeight="1">
      <c r="A13" s="711"/>
      <c r="B13" s="715" t="s">
        <v>22</v>
      </c>
      <c r="C13" s="716"/>
      <c r="D13" s="173">
        <v>110</v>
      </c>
      <c r="E13" s="174">
        <v>113</v>
      </c>
      <c r="F13" s="174">
        <v>114</v>
      </c>
      <c r="G13" s="174">
        <v>120</v>
      </c>
      <c r="H13" s="175">
        <v>124</v>
      </c>
    </row>
    <row r="14" spans="1:9" ht="24" customHeight="1" thickBot="1">
      <c r="A14" s="711"/>
      <c r="B14" s="717" t="s">
        <v>50</v>
      </c>
      <c r="C14" s="718"/>
      <c r="D14" s="176">
        <v>340</v>
      </c>
      <c r="E14" s="177">
        <v>334</v>
      </c>
      <c r="F14" s="177">
        <v>341</v>
      </c>
      <c r="G14" s="177">
        <v>349</v>
      </c>
      <c r="H14" s="178">
        <v>359</v>
      </c>
    </row>
    <row r="15" spans="1:9" ht="24" customHeight="1" thickTop="1" thickBot="1">
      <c r="A15" s="749"/>
      <c r="B15" s="719" t="s">
        <v>51</v>
      </c>
      <c r="C15" s="720"/>
      <c r="D15" s="125">
        <f>SUM(D11:D14)</f>
        <v>658</v>
      </c>
      <c r="E15" s="158">
        <f>SUM(E11:E14)</f>
        <v>660</v>
      </c>
      <c r="F15" s="158">
        <f>SUM(F11:F14)</f>
        <v>678</v>
      </c>
      <c r="G15" s="158">
        <f>SUM(G11:G14)</f>
        <v>700</v>
      </c>
      <c r="H15" s="159">
        <f>SUM(H11:H14)</f>
        <v>722</v>
      </c>
    </row>
    <row r="16" spans="1:9" ht="24" customHeight="1">
      <c r="A16" s="721" t="s">
        <v>52</v>
      </c>
      <c r="B16" s="736" t="s">
        <v>53</v>
      </c>
      <c r="C16" s="798"/>
      <c r="D16" s="179">
        <v>26</v>
      </c>
      <c r="E16" s="180">
        <v>26</v>
      </c>
      <c r="F16" s="180">
        <v>26</v>
      </c>
      <c r="G16" s="180">
        <v>26</v>
      </c>
      <c r="H16" s="181">
        <v>26</v>
      </c>
    </row>
    <row r="17" spans="1:8" ht="24" customHeight="1">
      <c r="A17" s="728"/>
      <c r="B17" s="737" t="s">
        <v>54</v>
      </c>
      <c r="C17" s="800"/>
      <c r="D17" s="182">
        <v>37</v>
      </c>
      <c r="E17" s="183">
        <v>37</v>
      </c>
      <c r="F17" s="183">
        <v>37</v>
      </c>
      <c r="G17" s="183">
        <v>37</v>
      </c>
      <c r="H17" s="184">
        <v>37</v>
      </c>
    </row>
    <row r="18" spans="1:8" ht="24" customHeight="1">
      <c r="A18" s="722"/>
      <c r="B18" s="737" t="s">
        <v>55</v>
      </c>
      <c r="C18" s="800"/>
      <c r="D18" s="185">
        <v>44</v>
      </c>
      <c r="E18" s="186">
        <v>44</v>
      </c>
      <c r="F18" s="186">
        <v>44</v>
      </c>
      <c r="G18" s="186">
        <v>44</v>
      </c>
      <c r="H18" s="187">
        <v>44</v>
      </c>
    </row>
    <row r="19" spans="1:8" ht="24" customHeight="1">
      <c r="A19" s="722"/>
      <c r="B19" s="717" t="s">
        <v>56</v>
      </c>
      <c r="C19" s="800"/>
      <c r="D19" s="208">
        <f>D20+D21</f>
        <v>231</v>
      </c>
      <c r="E19" s="209">
        <f>E20+E21</f>
        <v>231</v>
      </c>
      <c r="F19" s="209">
        <f t="shared" ref="F19:H19" si="0">F20+F21</f>
        <v>231</v>
      </c>
      <c r="G19" s="209">
        <f t="shared" si="0"/>
        <v>231</v>
      </c>
      <c r="H19" s="210">
        <f t="shared" si="0"/>
        <v>231</v>
      </c>
    </row>
    <row r="20" spans="1:8" ht="26.25" customHeight="1">
      <c r="A20" s="722"/>
      <c r="B20" s="113"/>
      <c r="C20" s="114" t="s">
        <v>57</v>
      </c>
      <c r="D20" s="188">
        <v>0</v>
      </c>
      <c r="E20" s="189">
        <v>0</v>
      </c>
      <c r="F20" s="189">
        <v>0</v>
      </c>
      <c r="G20" s="189">
        <v>0</v>
      </c>
      <c r="H20" s="190">
        <v>0</v>
      </c>
    </row>
    <row r="21" spans="1:8" ht="24" customHeight="1">
      <c r="A21" s="722"/>
      <c r="B21" s="113"/>
      <c r="C21" s="118" t="s">
        <v>58</v>
      </c>
      <c r="D21" s="191">
        <v>231</v>
      </c>
      <c r="E21" s="192">
        <v>231</v>
      </c>
      <c r="F21" s="192">
        <v>231</v>
      </c>
      <c r="G21" s="192">
        <v>231</v>
      </c>
      <c r="H21" s="193">
        <v>231</v>
      </c>
    </row>
    <row r="22" spans="1:8" ht="24" customHeight="1" thickBot="1">
      <c r="A22" s="722"/>
      <c r="B22" s="738" t="s">
        <v>59</v>
      </c>
      <c r="C22" s="801"/>
      <c r="D22" s="194">
        <v>242</v>
      </c>
      <c r="E22" s="195">
        <v>222</v>
      </c>
      <c r="F22" s="195">
        <v>222</v>
      </c>
      <c r="G22" s="195">
        <v>222</v>
      </c>
      <c r="H22" s="196">
        <v>222</v>
      </c>
    </row>
    <row r="23" spans="1:8" ht="24" customHeight="1" thickTop="1" thickBot="1">
      <c r="A23" s="723"/>
      <c r="B23" s="740" t="s">
        <v>51</v>
      </c>
      <c r="C23" s="727"/>
      <c r="D23" s="125">
        <f>D16+D17+D18+D19+D22</f>
        <v>580</v>
      </c>
      <c r="E23" s="126">
        <f t="shared" ref="E23:H23" si="1">E16+E17+E18+E19+E22</f>
        <v>560</v>
      </c>
      <c r="F23" s="126">
        <f t="shared" si="1"/>
        <v>560</v>
      </c>
      <c r="G23" s="126">
        <f t="shared" si="1"/>
        <v>560</v>
      </c>
      <c r="H23" s="127">
        <f t="shared" si="1"/>
        <v>560</v>
      </c>
    </row>
    <row r="24" spans="1:8" ht="24" hidden="1" customHeight="1">
      <c r="A24" s="728" t="s">
        <v>60</v>
      </c>
      <c r="B24" s="713" t="s">
        <v>53</v>
      </c>
      <c r="C24" s="798"/>
      <c r="D24" s="128">
        <f>D16/D11</f>
        <v>0.26</v>
      </c>
      <c r="E24" s="129">
        <f t="shared" ref="E24:H24" si="2">E16/E11</f>
        <v>0.25</v>
      </c>
      <c r="F24" s="129">
        <f t="shared" si="2"/>
        <v>0.24074074074074073</v>
      </c>
      <c r="G24" s="129">
        <f t="shared" si="2"/>
        <v>0.23214285714285715</v>
      </c>
      <c r="H24" s="130">
        <f t="shared" si="2"/>
        <v>0.22413793103448276</v>
      </c>
    </row>
    <row r="25" spans="1:8" ht="24" hidden="1" customHeight="1">
      <c r="A25" s="722"/>
      <c r="B25" s="715" t="s">
        <v>61</v>
      </c>
      <c r="C25" s="799"/>
      <c r="D25" s="131">
        <f>D18/D13</f>
        <v>0.4</v>
      </c>
      <c r="E25" s="132">
        <f t="shared" ref="E25:H26" si="3">E18/E13</f>
        <v>0.38938053097345132</v>
      </c>
      <c r="F25" s="132">
        <f t="shared" si="3"/>
        <v>0.38596491228070173</v>
      </c>
      <c r="G25" s="132">
        <f t="shared" si="3"/>
        <v>0.36666666666666664</v>
      </c>
      <c r="H25" s="133">
        <f t="shared" si="3"/>
        <v>0.35483870967741937</v>
      </c>
    </row>
    <row r="26" spans="1:8" ht="24" hidden="1" customHeight="1">
      <c r="A26" s="722"/>
      <c r="B26" s="715" t="s">
        <v>56</v>
      </c>
      <c r="C26" s="799"/>
      <c r="D26" s="131">
        <f>D19/D14</f>
        <v>0.67941176470588238</v>
      </c>
      <c r="E26" s="132">
        <f t="shared" si="3"/>
        <v>0.69161676646706582</v>
      </c>
      <c r="F26" s="132">
        <f t="shared" si="3"/>
        <v>0.67741935483870963</v>
      </c>
      <c r="G26" s="132">
        <f t="shared" si="3"/>
        <v>0.66189111747851004</v>
      </c>
      <c r="H26" s="133">
        <f t="shared" si="3"/>
        <v>0.64345403899721454</v>
      </c>
    </row>
    <row r="27" spans="1:8" ht="24" hidden="1" customHeight="1">
      <c r="A27" s="722"/>
      <c r="B27" s="715" t="s">
        <v>59</v>
      </c>
      <c r="C27" s="799"/>
      <c r="D27" s="131">
        <f>D22/D14</f>
        <v>0.71176470588235297</v>
      </c>
      <c r="E27" s="132">
        <f t="shared" ref="E27:G27" si="4">E22/E14</f>
        <v>0.66467065868263475</v>
      </c>
      <c r="F27" s="132">
        <f t="shared" si="4"/>
        <v>0.65102639296187681</v>
      </c>
      <c r="G27" s="132">
        <f t="shared" si="4"/>
        <v>0.63610315186246413</v>
      </c>
      <c r="H27" s="133">
        <f>H22/H14</f>
        <v>0.61838440111420612</v>
      </c>
    </row>
    <row r="28" spans="1:8" ht="24" hidden="1" customHeight="1" thickBot="1">
      <c r="A28" s="722"/>
      <c r="B28" s="717" t="s">
        <v>62</v>
      </c>
      <c r="C28" s="800"/>
      <c r="D28" s="211">
        <f>(D19+D22)/D14</f>
        <v>1.3911764705882352</v>
      </c>
      <c r="E28" s="212">
        <f t="shared" ref="E28:G28" si="5">(E19+E22)/E14</f>
        <v>1.3562874251497006</v>
      </c>
      <c r="F28" s="212">
        <f t="shared" si="5"/>
        <v>1.3284457478005864</v>
      </c>
      <c r="G28" s="212">
        <f t="shared" si="5"/>
        <v>1.2979942693409743</v>
      </c>
      <c r="H28" s="213">
        <f>(H19+H22)/H14</f>
        <v>1.2618384401114207</v>
      </c>
    </row>
    <row r="29" spans="1:8" ht="24" hidden="1" customHeight="1" thickTop="1" thickBot="1">
      <c r="A29" s="729"/>
      <c r="B29" s="719" t="s">
        <v>51</v>
      </c>
      <c r="C29" s="727"/>
      <c r="D29" s="214">
        <f>D23/D15</f>
        <v>0.8814589665653495</v>
      </c>
      <c r="E29" s="215">
        <f>E23/E15</f>
        <v>0.84848484848484851</v>
      </c>
      <c r="F29" s="215">
        <f t="shared" ref="F29:G29" si="6">F23/F15</f>
        <v>0.82595870206489674</v>
      </c>
      <c r="G29" s="215">
        <f t="shared" si="6"/>
        <v>0.8</v>
      </c>
      <c r="H29" s="216">
        <f>H23/H15</f>
        <v>0.77562326869806097</v>
      </c>
    </row>
    <row r="30" spans="1:8" ht="24" customHeight="1">
      <c r="A30" s="721" t="s">
        <v>63</v>
      </c>
      <c r="B30" s="713" t="s">
        <v>53</v>
      </c>
      <c r="C30" s="798"/>
      <c r="D30" s="217">
        <f>'[10]確保の内容の内訳表【様式1-2】'!E27</f>
        <v>26</v>
      </c>
      <c r="E30" s="218">
        <f>'[10]確保の内容の内訳表【様式1-2】'!K27</f>
        <v>26</v>
      </c>
      <c r="F30" s="218">
        <f>'[10]確保の内容の内訳表【様式1-2】'!Q27</f>
        <v>26</v>
      </c>
      <c r="G30" s="218">
        <f>'[10]確保の内容の内訳表【様式1-2】'!W27</f>
        <v>26</v>
      </c>
      <c r="H30" s="219">
        <f>'[10]確保の内容の内訳表【様式1-2】'!AC27</f>
        <v>26</v>
      </c>
    </row>
    <row r="31" spans="1:8" ht="24" customHeight="1">
      <c r="A31" s="722"/>
      <c r="B31" s="715" t="s">
        <v>54</v>
      </c>
      <c r="C31" s="799"/>
      <c r="D31" s="220">
        <f>'[10]確保の内容の内訳表【様式1-2】'!F27</f>
        <v>37</v>
      </c>
      <c r="E31" s="221">
        <f>'[10]確保の内容の内訳表【様式1-2】'!L27</f>
        <v>37</v>
      </c>
      <c r="F31" s="221">
        <f>'[10]確保の内容の内訳表【様式1-2】'!R27</f>
        <v>37</v>
      </c>
      <c r="G31" s="221">
        <f>'[10]確保の内容の内訳表【様式1-2】'!X27</f>
        <v>37</v>
      </c>
      <c r="H31" s="222">
        <f>'[10]確保の内容の内訳表【様式1-2】'!AD27</f>
        <v>37</v>
      </c>
    </row>
    <row r="32" spans="1:8" ht="24" customHeight="1">
      <c r="A32" s="722"/>
      <c r="B32" s="715" t="s">
        <v>55</v>
      </c>
      <c r="C32" s="799"/>
      <c r="D32" s="220">
        <f>'[10]確保の内容の内訳表【様式1-2】'!G27</f>
        <v>44</v>
      </c>
      <c r="E32" s="221">
        <f>'[10]確保の内容の内訳表【様式1-2】'!M27</f>
        <v>44</v>
      </c>
      <c r="F32" s="221">
        <f>'[10]確保の内容の内訳表【様式1-2】'!S27</f>
        <v>44</v>
      </c>
      <c r="G32" s="221">
        <f>'[10]確保の内容の内訳表【様式1-2】'!Y27</f>
        <v>44</v>
      </c>
      <c r="H32" s="222">
        <f>'[10]確保の内容の内訳表【様式1-2】'!AE27</f>
        <v>44</v>
      </c>
    </row>
    <row r="33" spans="1:9" ht="24" customHeight="1">
      <c r="A33" s="722"/>
      <c r="B33" s="715" t="s">
        <v>56</v>
      </c>
      <c r="C33" s="799"/>
      <c r="D33" s="220">
        <f>'[10]確保の内容の内訳表【様式1-2】'!D27</f>
        <v>231</v>
      </c>
      <c r="E33" s="221">
        <f>'[10]確保の内容の内訳表【様式1-2】'!J27</f>
        <v>231</v>
      </c>
      <c r="F33" s="221">
        <f>'[10]確保の内容の内訳表【様式1-2】'!P27</f>
        <v>231</v>
      </c>
      <c r="G33" s="221">
        <f>'[10]確保の内容の内訳表【様式1-2】'!V27</f>
        <v>231</v>
      </c>
      <c r="H33" s="222">
        <f>'[10]確保の内容の内訳表【様式1-2】'!AB27</f>
        <v>231</v>
      </c>
    </row>
    <row r="34" spans="1:9" ht="24" customHeight="1" thickBot="1">
      <c r="A34" s="722"/>
      <c r="B34" s="717" t="s">
        <v>59</v>
      </c>
      <c r="C34" s="800"/>
      <c r="D34" s="208">
        <f>'[10]確保の内容の内訳表【様式1-2】'!C27</f>
        <v>242</v>
      </c>
      <c r="E34" s="209">
        <f>'[10]確保の内容の内訳表【様式1-2】'!I27</f>
        <v>222</v>
      </c>
      <c r="F34" s="209">
        <f>'[10]確保の内容の内訳表【様式1-2】'!O27</f>
        <v>222</v>
      </c>
      <c r="G34" s="209">
        <f>'[10]確保の内容の内訳表【様式1-2】'!U27</f>
        <v>222</v>
      </c>
      <c r="H34" s="210">
        <f>'[10]確保の内容の内訳表【様式1-2】'!AA27</f>
        <v>222</v>
      </c>
    </row>
    <row r="35" spans="1:9" ht="24" customHeight="1" thickTop="1" thickBot="1">
      <c r="A35" s="723"/>
      <c r="B35" s="719" t="s">
        <v>51</v>
      </c>
      <c r="C35" s="727"/>
      <c r="D35" s="125">
        <f>SUM(D30:D34)</f>
        <v>580</v>
      </c>
      <c r="E35" s="158">
        <f t="shared" ref="E35:G35" si="7">SUM(E30:E34)</f>
        <v>560</v>
      </c>
      <c r="F35" s="158">
        <f t="shared" si="7"/>
        <v>560</v>
      </c>
      <c r="G35" s="158">
        <f t="shared" si="7"/>
        <v>560</v>
      </c>
      <c r="H35" s="159">
        <f>SUM(H30:H34)</f>
        <v>560</v>
      </c>
    </row>
    <row r="36" spans="1:9" ht="24" customHeight="1">
      <c r="A36" s="710" t="s">
        <v>64</v>
      </c>
      <c r="B36" s="713" t="s">
        <v>53</v>
      </c>
      <c r="C36" s="714"/>
      <c r="D36" s="223">
        <f>D30-D16</f>
        <v>0</v>
      </c>
      <c r="E36" s="224">
        <f>E30-E16</f>
        <v>0</v>
      </c>
      <c r="F36" s="224">
        <f t="shared" ref="F36:G36" si="8">F30-F16</f>
        <v>0</v>
      </c>
      <c r="G36" s="224">
        <f t="shared" si="8"/>
        <v>0</v>
      </c>
      <c r="H36" s="225">
        <f>H30-H16</f>
        <v>0</v>
      </c>
    </row>
    <row r="37" spans="1:9" ht="24" customHeight="1">
      <c r="A37" s="710"/>
      <c r="B37" s="715" t="s">
        <v>54</v>
      </c>
      <c r="C37" s="716"/>
      <c r="D37" s="223">
        <f>D31-D17</f>
        <v>0</v>
      </c>
      <c r="E37" s="224">
        <f t="shared" ref="E37:H38" si="9">E31-E17</f>
        <v>0</v>
      </c>
      <c r="F37" s="224">
        <f t="shared" si="9"/>
        <v>0</v>
      </c>
      <c r="G37" s="224">
        <f t="shared" si="9"/>
        <v>0</v>
      </c>
      <c r="H37" s="225">
        <f t="shared" si="9"/>
        <v>0</v>
      </c>
    </row>
    <row r="38" spans="1:9" ht="24" customHeight="1">
      <c r="A38" s="711"/>
      <c r="B38" s="715" t="s">
        <v>55</v>
      </c>
      <c r="C38" s="716"/>
      <c r="D38" s="223">
        <f>D32-D18</f>
        <v>0</v>
      </c>
      <c r="E38" s="224">
        <f>E32-E18</f>
        <v>0</v>
      </c>
      <c r="F38" s="224">
        <f t="shared" si="9"/>
        <v>0</v>
      </c>
      <c r="G38" s="224">
        <f t="shared" si="9"/>
        <v>0</v>
      </c>
      <c r="H38" s="225">
        <f t="shared" si="9"/>
        <v>0</v>
      </c>
    </row>
    <row r="39" spans="1:9" ht="24" customHeight="1">
      <c r="A39" s="711"/>
      <c r="B39" s="715" t="s">
        <v>56</v>
      </c>
      <c r="C39" s="716"/>
      <c r="D39" s="220">
        <f>D33-D19</f>
        <v>0</v>
      </c>
      <c r="E39" s="221">
        <f t="shared" ref="E39:G39" si="10">E33-E19</f>
        <v>0</v>
      </c>
      <c r="F39" s="221">
        <f t="shared" si="10"/>
        <v>0</v>
      </c>
      <c r="G39" s="221">
        <f t="shared" si="10"/>
        <v>0</v>
      </c>
      <c r="H39" s="222">
        <f>H33-H19</f>
        <v>0</v>
      </c>
    </row>
    <row r="40" spans="1:9" ht="24" customHeight="1" thickBot="1">
      <c r="A40" s="711"/>
      <c r="B40" s="717" t="s">
        <v>59</v>
      </c>
      <c r="C40" s="718"/>
      <c r="D40" s="208">
        <f>D34-D22</f>
        <v>0</v>
      </c>
      <c r="E40" s="209">
        <f t="shared" ref="E40:G41" si="11">E34-E22</f>
        <v>0</v>
      </c>
      <c r="F40" s="209">
        <f t="shared" si="11"/>
        <v>0</v>
      </c>
      <c r="G40" s="209">
        <f t="shared" si="11"/>
        <v>0</v>
      </c>
      <c r="H40" s="210">
        <f>H34-H22</f>
        <v>0</v>
      </c>
    </row>
    <row r="41" spans="1:9" ht="24" customHeight="1" thickTop="1" thickBot="1">
      <c r="A41" s="712"/>
      <c r="B41" s="719" t="s">
        <v>51</v>
      </c>
      <c r="C41" s="720"/>
      <c r="D41" s="125">
        <f>D35-D23</f>
        <v>0</v>
      </c>
      <c r="E41" s="158">
        <f t="shared" si="11"/>
        <v>0</v>
      </c>
      <c r="F41" s="158">
        <f>F35-F23</f>
        <v>0</v>
      </c>
      <c r="G41" s="158">
        <f>G35-G23</f>
        <v>0</v>
      </c>
      <c r="H41" s="159">
        <f>H35-H23</f>
        <v>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780" t="s">
        <v>74</v>
      </c>
      <c r="B50" s="781"/>
      <c r="C50" s="782"/>
      <c r="D50" s="168" t="s">
        <v>70</v>
      </c>
      <c r="E50" s="704"/>
      <c r="F50" s="705"/>
      <c r="G50" s="705"/>
      <c r="H50" s="705"/>
      <c r="I50" s="706"/>
    </row>
    <row r="51" spans="1:9" ht="80.099999999999994" customHeight="1" thickBot="1">
      <c r="A51" s="783"/>
      <c r="B51" s="784"/>
      <c r="C51" s="785"/>
      <c r="D51" s="167" t="s">
        <v>72</v>
      </c>
      <c r="E51" s="707"/>
      <c r="F51" s="708"/>
      <c r="G51" s="708"/>
      <c r="H51" s="708"/>
      <c r="I51" s="709"/>
    </row>
    <row r="52" spans="1:9" ht="99.9" customHeight="1" thickBot="1">
      <c r="A52" s="786" t="s">
        <v>75</v>
      </c>
      <c r="B52" s="787"/>
      <c r="C52" s="788"/>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347</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'5平塚市総括表'!D22</f>
        <v>2194</v>
      </c>
      <c r="F7" s="9">
        <f>'5平塚市総括表'!D19</f>
        <v>2660</v>
      </c>
      <c r="G7" s="281">
        <f>'5平塚市総括表'!D16</f>
        <v>240</v>
      </c>
      <c r="H7" s="280">
        <f>'5平塚市総括表'!D17</f>
        <v>768</v>
      </c>
      <c r="I7" s="10">
        <f>'5平塚市総括表'!D18</f>
        <v>783</v>
      </c>
      <c r="J7" s="11">
        <f>G7+H7+I7</f>
        <v>1791</v>
      </c>
      <c r="K7" s="12">
        <f>'5平塚市総括表'!D23</f>
        <v>6645</v>
      </c>
      <c r="L7" s="8">
        <f>'5平塚市総括表'!$E$22</f>
        <v>2062</v>
      </c>
      <c r="M7" s="9">
        <f>'5平塚市総括表'!$E$19</f>
        <v>2572</v>
      </c>
      <c r="N7" s="281">
        <f>'5平塚市総括表'!$E$16</f>
        <v>238</v>
      </c>
      <c r="O7" s="280">
        <f>'5平塚市総括表'!$E$17</f>
        <v>785</v>
      </c>
      <c r="P7" s="10">
        <f>'5平塚市総括表'!$E$18</f>
        <v>795</v>
      </c>
      <c r="Q7" s="11">
        <f>N7+O7+P7</f>
        <v>1818</v>
      </c>
      <c r="R7" s="12">
        <f>'5平塚市総括表'!$E$23</f>
        <v>6452</v>
      </c>
      <c r="U7" s="41"/>
    </row>
    <row r="8" spans="1:23" ht="27" customHeight="1">
      <c r="B8" s="641" t="s">
        <v>14</v>
      </c>
      <c r="C8" s="645" t="s">
        <v>11</v>
      </c>
      <c r="D8" s="646"/>
      <c r="E8" s="13">
        <f>'5平塚市'!$C$12</f>
        <v>1697</v>
      </c>
      <c r="F8" s="14">
        <f>'5平塚市'!$D$12</f>
        <v>2481</v>
      </c>
      <c r="G8" s="15">
        <f>'5平塚市'!$E$12</f>
        <v>401</v>
      </c>
      <c r="H8" s="49">
        <f>'5平塚市'!$F$12</f>
        <v>568</v>
      </c>
      <c r="I8" s="16">
        <f>'5平塚市'!$G$12</f>
        <v>664</v>
      </c>
      <c r="J8" s="17">
        <f>G8+H8+I8</f>
        <v>1633</v>
      </c>
      <c r="K8" s="18">
        <f>'5平塚市'!$H$12</f>
        <v>5811</v>
      </c>
      <c r="L8" s="13">
        <f>'5平塚市'!$I$12</f>
        <v>1982</v>
      </c>
      <c r="M8" s="14">
        <f>'5平塚市'!$J$12</f>
        <v>2562</v>
      </c>
      <c r="N8" s="15">
        <f>'5平塚市'!$K$12</f>
        <v>411</v>
      </c>
      <c r="O8" s="49">
        <f>'5平塚市'!$L$12</f>
        <v>595</v>
      </c>
      <c r="P8" s="16">
        <f>'5平塚市'!$M$12</f>
        <v>691</v>
      </c>
      <c r="Q8" s="17">
        <f>N8+O8+P8</f>
        <v>1697</v>
      </c>
      <c r="R8" s="18">
        <f>'5平塚市'!$N$12</f>
        <v>6241</v>
      </c>
    </row>
    <row r="9" spans="1:23" ht="27" customHeight="1">
      <c r="B9" s="642"/>
      <c r="C9" s="647" t="s">
        <v>16</v>
      </c>
      <c r="D9" s="648"/>
      <c r="E9" s="19">
        <f>'5平塚市'!$C$13</f>
        <v>1685</v>
      </c>
      <c r="F9" s="20"/>
      <c r="G9" s="21"/>
      <c r="H9" s="50"/>
      <c r="I9" s="22"/>
      <c r="J9" s="20"/>
      <c r="K9" s="23">
        <f>'5平塚市'!$H$13</f>
        <v>1685</v>
      </c>
      <c r="L9" s="19">
        <f>'5平塚市'!$I$13</f>
        <v>1090</v>
      </c>
      <c r="M9" s="20"/>
      <c r="N9" s="21"/>
      <c r="O9" s="50"/>
      <c r="P9" s="22"/>
      <c r="Q9" s="20"/>
      <c r="R9" s="23">
        <f>'5平塚市'!$N$13</f>
        <v>1090</v>
      </c>
    </row>
    <row r="10" spans="1:23" ht="27" customHeight="1">
      <c r="B10" s="643"/>
      <c r="C10" s="647" t="s">
        <v>12</v>
      </c>
      <c r="D10" s="649"/>
      <c r="E10" s="24"/>
      <c r="F10" s="25">
        <f>'5平塚市'!$D$22</f>
        <v>0</v>
      </c>
      <c r="G10" s="26">
        <f>'5平塚市'!$E$22</f>
        <v>26</v>
      </c>
      <c r="H10" s="45">
        <f>'5平塚市'!$F$22</f>
        <v>63</v>
      </c>
      <c r="I10" s="27">
        <f>'5平塚市'!$G$22</f>
        <v>63</v>
      </c>
      <c r="J10" s="28">
        <f>G10+H10+I10</f>
        <v>152</v>
      </c>
      <c r="K10" s="23">
        <f>'5平塚市'!$H$22</f>
        <v>152</v>
      </c>
      <c r="L10" s="24"/>
      <c r="M10" s="25">
        <f>'5平塚市'!$J$22</f>
        <v>0</v>
      </c>
      <c r="N10" s="26">
        <f>'5平塚市'!$K$22</f>
        <v>26</v>
      </c>
      <c r="O10" s="45">
        <f>'5平塚市'!$L$22</f>
        <v>63</v>
      </c>
      <c r="P10" s="27">
        <f>'5平塚市'!$M$22</f>
        <v>63</v>
      </c>
      <c r="Q10" s="28">
        <f>N10+O10+P10</f>
        <v>152</v>
      </c>
      <c r="R10" s="23">
        <f>'5平塚市'!$N$22</f>
        <v>152</v>
      </c>
    </row>
    <row r="11" spans="1:23" ht="27" customHeight="1">
      <c r="B11" s="643"/>
      <c r="C11" s="647" t="s">
        <v>13</v>
      </c>
      <c r="D11" s="648"/>
      <c r="E11" s="29"/>
      <c r="F11" s="25">
        <f>'5平塚市'!$D$23</f>
        <v>0</v>
      </c>
      <c r="G11" s="26">
        <f>'5平塚市'!$E$23</f>
        <v>0</v>
      </c>
      <c r="H11" s="45">
        <f>'5平塚市'!$F$23</f>
        <v>0</v>
      </c>
      <c r="I11" s="27">
        <f>'5平塚市'!$G$23</f>
        <v>0</v>
      </c>
      <c r="J11" s="28">
        <f>G11+H11+I11</f>
        <v>0</v>
      </c>
      <c r="K11" s="23">
        <f>'5平塚市'!$H$23</f>
        <v>0</v>
      </c>
      <c r="L11" s="29"/>
      <c r="M11" s="25">
        <f>'5平塚市'!$J$23</f>
        <v>0</v>
      </c>
      <c r="N11" s="26">
        <f>'5平塚市'!$K$23</f>
        <v>0</v>
      </c>
      <c r="O11" s="45">
        <f>'5平塚市'!$L$23</f>
        <v>0</v>
      </c>
      <c r="P11" s="27">
        <f>'5平塚市'!$M$23</f>
        <v>0</v>
      </c>
      <c r="Q11" s="28">
        <f>N11+O11+P11</f>
        <v>0</v>
      </c>
      <c r="R11" s="23">
        <f>'5平塚市'!$N$23</f>
        <v>0</v>
      </c>
    </row>
    <row r="12" spans="1:23" ht="27" customHeight="1">
      <c r="B12" s="643"/>
      <c r="C12" s="647" t="s">
        <v>17</v>
      </c>
      <c r="D12" s="648"/>
      <c r="E12" s="29"/>
      <c r="F12" s="25">
        <f>'5平塚市'!$D$24</f>
        <v>0</v>
      </c>
      <c r="G12" s="21"/>
      <c r="H12" s="50"/>
      <c r="I12" s="22"/>
      <c r="J12" s="30"/>
      <c r="K12" s="23">
        <f>'5平塚市'!$H$24</f>
        <v>0</v>
      </c>
      <c r="L12" s="29"/>
      <c r="M12" s="25">
        <f>'5平塚市'!$J$24</f>
        <v>0</v>
      </c>
      <c r="N12" s="21"/>
      <c r="O12" s="50"/>
      <c r="P12" s="22"/>
      <c r="Q12" s="30"/>
      <c r="R12" s="23">
        <f>'5平塚市'!$N$24</f>
        <v>0</v>
      </c>
    </row>
    <row r="13" spans="1:23" ht="27" customHeight="1">
      <c r="B13" s="643"/>
      <c r="C13" s="647" t="s">
        <v>18</v>
      </c>
      <c r="D13" s="650"/>
      <c r="E13" s="29"/>
      <c r="F13" s="25">
        <f>'5平塚市'!$D$25</f>
        <v>4</v>
      </c>
      <c r="G13" s="26">
        <f>'5平塚市'!$E$25</f>
        <v>13</v>
      </c>
      <c r="H13" s="45">
        <f>'5平塚市'!$F$25</f>
        <v>27</v>
      </c>
      <c r="I13" s="27">
        <f>'5平塚市'!$G$25</f>
        <v>23</v>
      </c>
      <c r="J13" s="28">
        <f>G13+H13+I13</f>
        <v>63</v>
      </c>
      <c r="K13" s="23">
        <f>'5平塚市'!$H$25</f>
        <v>67</v>
      </c>
      <c r="L13" s="29"/>
      <c r="M13" s="25">
        <f>'5平塚市'!$J$25</f>
        <v>4</v>
      </c>
      <c r="N13" s="26">
        <f>'5平塚市'!$K$25</f>
        <v>13</v>
      </c>
      <c r="O13" s="45">
        <f>'5平塚市'!$L$25</f>
        <v>27</v>
      </c>
      <c r="P13" s="27">
        <f>'5平塚市'!$M$25</f>
        <v>23</v>
      </c>
      <c r="Q13" s="28">
        <f>N13+O13+P13</f>
        <v>63</v>
      </c>
      <c r="R13" s="23">
        <f>'5平塚市'!$N$25</f>
        <v>67</v>
      </c>
    </row>
    <row r="14" spans="1:23" ht="27" customHeight="1">
      <c r="B14" s="643"/>
      <c r="C14" s="647" t="s">
        <v>19</v>
      </c>
      <c r="D14" s="648"/>
      <c r="E14" s="29"/>
      <c r="F14" s="20"/>
      <c r="G14" s="26">
        <f>'5平塚市'!$E$26</f>
        <v>0</v>
      </c>
      <c r="H14" s="45">
        <f>'5平塚市'!$F$26</f>
        <v>0</v>
      </c>
      <c r="I14" s="27">
        <f>'5平塚市'!$G$26</f>
        <v>0</v>
      </c>
      <c r="J14" s="28">
        <f>G14+H14+I14</f>
        <v>0</v>
      </c>
      <c r="K14" s="23">
        <f>'5平塚市'!$H$26</f>
        <v>0</v>
      </c>
      <c r="L14" s="29"/>
      <c r="M14" s="20"/>
      <c r="N14" s="26">
        <f>'5平塚市'!$K$26</f>
        <v>0</v>
      </c>
      <c r="O14" s="45">
        <f>'5平塚市'!$L$26</f>
        <v>0</v>
      </c>
      <c r="P14" s="27">
        <f>'5平塚市'!$M$26</f>
        <v>0</v>
      </c>
      <c r="Q14" s="28">
        <f>N14+O14+P14</f>
        <v>0</v>
      </c>
      <c r="R14" s="23">
        <f>'5平塚市'!$N$26</f>
        <v>0</v>
      </c>
    </row>
    <row r="15" spans="1:23" ht="27" customHeight="1" thickBot="1">
      <c r="B15" s="644"/>
      <c r="C15" s="630" t="s">
        <v>6</v>
      </c>
      <c r="D15" s="630"/>
      <c r="E15" s="19">
        <f>'5平塚市'!$C$27</f>
        <v>3382</v>
      </c>
      <c r="F15" s="31">
        <f>'5平塚市'!$D$27</f>
        <v>2485</v>
      </c>
      <c r="G15" s="32">
        <f>'5平塚市'!$E$27</f>
        <v>440</v>
      </c>
      <c r="H15" s="51">
        <f>'5平塚市'!$F$27</f>
        <v>658</v>
      </c>
      <c r="I15" s="33">
        <f>'5平塚市'!$G$27</f>
        <v>750</v>
      </c>
      <c r="J15" s="31">
        <f>G15+H15+I15</f>
        <v>1848</v>
      </c>
      <c r="K15" s="34">
        <f>'5平塚市'!$H$27</f>
        <v>7715</v>
      </c>
      <c r="L15" s="19">
        <f>'5平塚市'!$I$27</f>
        <v>3072</v>
      </c>
      <c r="M15" s="31">
        <f>'5平塚市'!$J$27</f>
        <v>2566</v>
      </c>
      <c r="N15" s="32">
        <f>'5平塚市'!$K$27</f>
        <v>450</v>
      </c>
      <c r="O15" s="51">
        <f>'5平塚市'!$L$27</f>
        <v>685</v>
      </c>
      <c r="P15" s="33">
        <f>'5平塚市'!$M$27</f>
        <v>777</v>
      </c>
      <c r="Q15" s="31">
        <f>N15+O15+P15</f>
        <v>1912</v>
      </c>
      <c r="R15" s="34">
        <f>'5平塚市'!$N$27</f>
        <v>7550</v>
      </c>
    </row>
    <row r="16" spans="1:23" ht="27" customHeight="1" thickBot="1">
      <c r="B16" s="631" t="s">
        <v>7</v>
      </c>
      <c r="C16" s="632"/>
      <c r="D16" s="633"/>
      <c r="E16" s="35">
        <f>E15-E7</f>
        <v>1188</v>
      </c>
      <c r="F16" s="37">
        <f t="shared" ref="F16:K16" si="0">F15-F7</f>
        <v>-175</v>
      </c>
      <c r="G16" s="36">
        <f t="shared" si="0"/>
        <v>200</v>
      </c>
      <c r="H16" s="52">
        <f t="shared" si="0"/>
        <v>-110</v>
      </c>
      <c r="I16" s="37">
        <f t="shared" si="0"/>
        <v>-33</v>
      </c>
      <c r="J16" s="38">
        <f t="shared" si="0"/>
        <v>57</v>
      </c>
      <c r="K16" s="39">
        <f t="shared" si="0"/>
        <v>1070</v>
      </c>
      <c r="L16" s="35">
        <f>L15-L7</f>
        <v>1010</v>
      </c>
      <c r="M16" s="37">
        <f>M15-M7</f>
        <v>-6</v>
      </c>
      <c r="N16" s="36">
        <f t="shared" ref="N16:R16" si="1">N15-N7</f>
        <v>212</v>
      </c>
      <c r="O16" s="52">
        <f t="shared" si="1"/>
        <v>-100</v>
      </c>
      <c r="P16" s="37">
        <f t="shared" si="1"/>
        <v>-18</v>
      </c>
      <c r="Q16" s="38">
        <f t="shared" si="1"/>
        <v>94</v>
      </c>
      <c r="R16" s="39">
        <f t="shared" si="1"/>
        <v>1098</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'5平塚市総括表'!$F$22</f>
        <v>1920</v>
      </c>
      <c r="F22" s="9">
        <f>'5平塚市総括表'!$F$19</f>
        <v>2549</v>
      </c>
      <c r="G22" s="281">
        <f>'5平塚市総括表'!$F$16</f>
        <v>236</v>
      </c>
      <c r="H22" s="280">
        <f>'5平塚市総括表'!$F$17</f>
        <v>801</v>
      </c>
      <c r="I22" s="10">
        <f>'5平塚市総括表'!$F$18</f>
        <v>812</v>
      </c>
      <c r="J22" s="11">
        <f>G22+H22+I22</f>
        <v>1849</v>
      </c>
      <c r="K22" s="12">
        <f>'5平塚市総括表'!$F$23</f>
        <v>6318</v>
      </c>
      <c r="L22" s="8">
        <f>'5平塚市総括表'!$G$22</f>
        <v>1777</v>
      </c>
      <c r="M22" s="9">
        <f>'5平塚市総括表'!$G$19</f>
        <v>2518</v>
      </c>
      <c r="N22" s="281">
        <f>'5平塚市総括表'!$G$16</f>
        <v>236</v>
      </c>
      <c r="O22" s="280">
        <f>'5平塚市総括表'!$G$17</f>
        <v>818</v>
      </c>
      <c r="P22" s="10">
        <f>'5平塚市総括表'!$G$18</f>
        <v>828</v>
      </c>
      <c r="Q22" s="11">
        <f>N22+O22+P22</f>
        <v>1882</v>
      </c>
      <c r="R22" s="12">
        <f>'5平塚市総括表'!$G$23</f>
        <v>6177</v>
      </c>
    </row>
    <row r="23" spans="2:23" ht="27.75" customHeight="1">
      <c r="B23" s="641" t="s">
        <v>14</v>
      </c>
      <c r="C23" s="645" t="s">
        <v>11</v>
      </c>
      <c r="D23" s="646"/>
      <c r="E23" s="13">
        <f>'5平塚市'!$O$12</f>
        <v>1946</v>
      </c>
      <c r="F23" s="14">
        <f>'5平塚市'!$P$12</f>
        <v>2562</v>
      </c>
      <c r="G23" s="15">
        <f>'5平塚市'!$Q$12</f>
        <v>412</v>
      </c>
      <c r="H23" s="49">
        <f>'5平塚市'!$R$12</f>
        <v>649</v>
      </c>
      <c r="I23" s="16">
        <f>'5平塚市'!$S$12</f>
        <v>719</v>
      </c>
      <c r="J23" s="17">
        <f>G23+H23+I23</f>
        <v>1780</v>
      </c>
      <c r="K23" s="18">
        <f>'5平塚市'!$T$12</f>
        <v>6288</v>
      </c>
      <c r="L23" s="13">
        <f>'5平塚市'!$U$12</f>
        <v>1946</v>
      </c>
      <c r="M23" s="14">
        <f>'5平塚市'!$V$12</f>
        <v>2562</v>
      </c>
      <c r="N23" s="15">
        <f>'5平塚市'!$W$12</f>
        <v>412</v>
      </c>
      <c r="O23" s="49">
        <f>'5平塚市'!$X$12</f>
        <v>699</v>
      </c>
      <c r="P23" s="16">
        <f>'5平塚市'!$Y$12</f>
        <v>734</v>
      </c>
      <c r="Q23" s="17">
        <f>N23+O23+P23</f>
        <v>1845</v>
      </c>
      <c r="R23" s="18">
        <f>'5平塚市'!$Z$12</f>
        <v>6353</v>
      </c>
    </row>
    <row r="24" spans="2:23" ht="27.75" customHeight="1">
      <c r="B24" s="642"/>
      <c r="C24" s="647" t="s">
        <v>16</v>
      </c>
      <c r="D24" s="648"/>
      <c r="E24" s="19">
        <f>'5平塚市'!$O$13</f>
        <v>1090</v>
      </c>
      <c r="F24" s="20"/>
      <c r="G24" s="21"/>
      <c r="H24" s="50"/>
      <c r="I24" s="22"/>
      <c r="J24" s="20"/>
      <c r="K24" s="23">
        <f>'5平塚市'!$T$13</f>
        <v>1090</v>
      </c>
      <c r="L24" s="19">
        <f>'5平塚市'!$U$13</f>
        <v>1090</v>
      </c>
      <c r="M24" s="20"/>
      <c r="N24" s="21"/>
      <c r="O24" s="50"/>
      <c r="P24" s="22"/>
      <c r="Q24" s="20"/>
      <c r="R24" s="23">
        <f>'5平塚市'!$Z$13</f>
        <v>1090</v>
      </c>
    </row>
    <row r="25" spans="2:23" ht="27.75" customHeight="1">
      <c r="B25" s="643"/>
      <c r="C25" s="647" t="s">
        <v>12</v>
      </c>
      <c r="D25" s="649"/>
      <c r="E25" s="24"/>
      <c r="F25" s="25">
        <f>'5平塚市'!$P$22</f>
        <v>0</v>
      </c>
      <c r="G25" s="26">
        <f>'5平塚市'!$Q$22</f>
        <v>26</v>
      </c>
      <c r="H25" s="45">
        <f>'5平塚市'!$R$22</f>
        <v>72</v>
      </c>
      <c r="I25" s="27">
        <f>'5平塚市'!$S$22</f>
        <v>73</v>
      </c>
      <c r="J25" s="28">
        <f>G25+H25+I25</f>
        <v>171</v>
      </c>
      <c r="K25" s="23">
        <f>'5平塚市'!$T$22</f>
        <v>171</v>
      </c>
      <c r="L25" s="24"/>
      <c r="M25" s="25">
        <f>'5平塚市'!$V$22</f>
        <v>0</v>
      </c>
      <c r="N25" s="26">
        <f>'5平塚市'!$W$22</f>
        <v>26</v>
      </c>
      <c r="O25" s="45">
        <f>'5平塚市'!$X$22</f>
        <v>81</v>
      </c>
      <c r="P25" s="27">
        <f>'5平塚市'!$Y$22</f>
        <v>83</v>
      </c>
      <c r="Q25" s="28">
        <f>N25+O25+P25</f>
        <v>190</v>
      </c>
      <c r="R25" s="23">
        <f>'5平塚市'!$Z$22</f>
        <v>190</v>
      </c>
    </row>
    <row r="26" spans="2:23" ht="27.75" customHeight="1">
      <c r="B26" s="643"/>
      <c r="C26" s="647" t="s">
        <v>13</v>
      </c>
      <c r="D26" s="648"/>
      <c r="E26" s="29"/>
      <c r="F26" s="25">
        <f>'5平塚市'!$P$23</f>
        <v>0</v>
      </c>
      <c r="G26" s="26">
        <f>'5平塚市'!$Q$23</f>
        <v>0</v>
      </c>
      <c r="H26" s="45">
        <f>'5平塚市'!$R$23</f>
        <v>0</v>
      </c>
      <c r="I26" s="27">
        <f>'5平塚市'!$S$23</f>
        <v>0</v>
      </c>
      <c r="J26" s="28">
        <f>G26+H26+I26</f>
        <v>0</v>
      </c>
      <c r="K26" s="23">
        <f>'5平塚市'!$T$23</f>
        <v>0</v>
      </c>
      <c r="L26" s="29"/>
      <c r="M26" s="25">
        <f>'5平塚市'!$V$23</f>
        <v>0</v>
      </c>
      <c r="N26" s="26">
        <f>'5平塚市'!$W$23</f>
        <v>0</v>
      </c>
      <c r="O26" s="45">
        <f>'5平塚市'!$X$23</f>
        <v>0</v>
      </c>
      <c r="P26" s="27">
        <f>'5平塚市'!$Y$23</f>
        <v>0</v>
      </c>
      <c r="Q26" s="28">
        <f>N26+O26+P26</f>
        <v>0</v>
      </c>
      <c r="R26" s="23">
        <f>'5平塚市'!$Z$23</f>
        <v>0</v>
      </c>
    </row>
    <row r="27" spans="2:23" ht="27.75" customHeight="1">
      <c r="B27" s="643"/>
      <c r="C27" s="647" t="s">
        <v>17</v>
      </c>
      <c r="D27" s="648"/>
      <c r="E27" s="29"/>
      <c r="F27" s="25">
        <f>'5平塚市'!$P$24</f>
        <v>0</v>
      </c>
      <c r="G27" s="21"/>
      <c r="H27" s="50"/>
      <c r="I27" s="22"/>
      <c r="J27" s="30"/>
      <c r="K27" s="23">
        <f>'5平塚市'!$T$24</f>
        <v>0</v>
      </c>
      <c r="L27" s="29"/>
      <c r="M27" s="25">
        <f>'5平塚市'!$V$24</f>
        <v>0</v>
      </c>
      <c r="N27" s="21"/>
      <c r="O27" s="50"/>
      <c r="P27" s="22"/>
      <c r="Q27" s="30"/>
      <c r="R27" s="23">
        <f>'5平塚市'!$Z$24</f>
        <v>0</v>
      </c>
    </row>
    <row r="28" spans="2:23" ht="27.75" customHeight="1">
      <c r="B28" s="643"/>
      <c r="C28" s="647" t="s">
        <v>18</v>
      </c>
      <c r="D28" s="650"/>
      <c r="E28" s="29"/>
      <c r="F28" s="25">
        <f>'5平塚市'!$P$25</f>
        <v>4</v>
      </c>
      <c r="G28" s="26">
        <f>'5平塚市'!$Q$25</f>
        <v>13</v>
      </c>
      <c r="H28" s="45">
        <f>'5平塚市'!$R$25</f>
        <v>27</v>
      </c>
      <c r="I28" s="27">
        <f>'5平塚市'!$S$25</f>
        <v>23</v>
      </c>
      <c r="J28" s="28">
        <f>G28+H28+I28</f>
        <v>63</v>
      </c>
      <c r="K28" s="23">
        <f>'5平塚市'!$T$25</f>
        <v>67</v>
      </c>
      <c r="L28" s="29"/>
      <c r="M28" s="25">
        <f>'5平塚市'!$V$25</f>
        <v>4</v>
      </c>
      <c r="N28" s="26">
        <f>'5平塚市'!$W$25</f>
        <v>13</v>
      </c>
      <c r="O28" s="45">
        <f>'5平塚市'!$X$25</f>
        <v>27</v>
      </c>
      <c r="P28" s="27">
        <f>'5平塚市'!$Y$25</f>
        <v>23</v>
      </c>
      <c r="Q28" s="28">
        <f>N28+O28+P28</f>
        <v>63</v>
      </c>
      <c r="R28" s="23">
        <f>'5平塚市'!$Z$25</f>
        <v>67</v>
      </c>
    </row>
    <row r="29" spans="2:23" ht="27.75" customHeight="1">
      <c r="B29" s="643"/>
      <c r="C29" s="647" t="s">
        <v>19</v>
      </c>
      <c r="D29" s="648"/>
      <c r="E29" s="29"/>
      <c r="F29" s="20"/>
      <c r="G29" s="26">
        <f>'5平塚市'!$Q$26</f>
        <v>0</v>
      </c>
      <c r="H29" s="45">
        <f>'5平塚市'!$R$26</f>
        <v>0</v>
      </c>
      <c r="I29" s="27">
        <f>'5平塚市'!$S$26</f>
        <v>0</v>
      </c>
      <c r="J29" s="28">
        <f>G29+H29+I29</f>
        <v>0</v>
      </c>
      <c r="K29" s="23">
        <f>'5平塚市'!$T$26</f>
        <v>0</v>
      </c>
      <c r="L29" s="29"/>
      <c r="M29" s="20"/>
      <c r="N29" s="26">
        <f>'5平塚市'!$W$26</f>
        <v>0</v>
      </c>
      <c r="O29" s="45">
        <f>'5平塚市'!$X$26</f>
        <v>0</v>
      </c>
      <c r="P29" s="27">
        <f>'5平塚市'!$Y$26</f>
        <v>0</v>
      </c>
      <c r="Q29" s="28">
        <f>N29+O29+P29</f>
        <v>0</v>
      </c>
      <c r="R29" s="23">
        <f>'5平塚市'!$Z$26</f>
        <v>0</v>
      </c>
    </row>
    <row r="30" spans="2:23" ht="27.75" customHeight="1" thickBot="1">
      <c r="B30" s="644"/>
      <c r="C30" s="630" t="s">
        <v>6</v>
      </c>
      <c r="D30" s="630"/>
      <c r="E30" s="19">
        <f>'5平塚市'!$O$27</f>
        <v>3036</v>
      </c>
      <c r="F30" s="31">
        <f>'5平塚市'!$P$27</f>
        <v>2566</v>
      </c>
      <c r="G30" s="32">
        <f>'5平塚市'!$Q$27</f>
        <v>451</v>
      </c>
      <c r="H30" s="51">
        <f>'5平塚市'!$R$27</f>
        <v>748</v>
      </c>
      <c r="I30" s="33">
        <f>'5平塚市'!$S$27</f>
        <v>815</v>
      </c>
      <c r="J30" s="31">
        <f>G30+H30+I30</f>
        <v>2014</v>
      </c>
      <c r="K30" s="34">
        <f>'5平塚市'!$T$27</f>
        <v>7616</v>
      </c>
      <c r="L30" s="19">
        <f>'5平塚市'!$U$27</f>
        <v>3036</v>
      </c>
      <c r="M30" s="31">
        <f>'5平塚市'!$V$27</f>
        <v>2566</v>
      </c>
      <c r="N30" s="32">
        <f>'5平塚市'!$W$27</f>
        <v>451</v>
      </c>
      <c r="O30" s="51">
        <f>'5平塚市'!$X$27</f>
        <v>807</v>
      </c>
      <c r="P30" s="33">
        <f>'5平塚市'!$Y$27</f>
        <v>840</v>
      </c>
      <c r="Q30" s="31">
        <f>N30+O30+P30</f>
        <v>2098</v>
      </c>
      <c r="R30" s="34">
        <f>'5平塚市'!$Z$27</f>
        <v>7700</v>
      </c>
    </row>
    <row r="31" spans="2:23" ht="27.75" customHeight="1" thickBot="1">
      <c r="B31" s="631" t="s">
        <v>7</v>
      </c>
      <c r="C31" s="632"/>
      <c r="D31" s="633"/>
      <c r="E31" s="35">
        <f>E30-E22</f>
        <v>1116</v>
      </c>
      <c r="F31" s="37">
        <f t="shared" ref="F31:K31" si="2">F30-F22</f>
        <v>17</v>
      </c>
      <c r="G31" s="36">
        <f t="shared" si="2"/>
        <v>215</v>
      </c>
      <c r="H31" s="52">
        <f t="shared" si="2"/>
        <v>-53</v>
      </c>
      <c r="I31" s="37">
        <f t="shared" si="2"/>
        <v>3</v>
      </c>
      <c r="J31" s="38">
        <f t="shared" si="2"/>
        <v>165</v>
      </c>
      <c r="K31" s="39">
        <f t="shared" si="2"/>
        <v>1298</v>
      </c>
      <c r="L31" s="35">
        <f>L30-L22</f>
        <v>1259</v>
      </c>
      <c r="M31" s="37">
        <f t="shared" ref="M31:R31" si="3">M30-M22</f>
        <v>48</v>
      </c>
      <c r="N31" s="36">
        <f t="shared" si="3"/>
        <v>215</v>
      </c>
      <c r="O31" s="52">
        <f t="shared" si="3"/>
        <v>-11</v>
      </c>
      <c r="P31" s="37">
        <f t="shared" si="3"/>
        <v>12</v>
      </c>
      <c r="Q31" s="38">
        <f t="shared" si="3"/>
        <v>216</v>
      </c>
      <c r="R31" s="39">
        <f t="shared" si="3"/>
        <v>1523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'5平塚市総括表'!$H$22</f>
        <v>1694</v>
      </c>
      <c r="F37" s="9">
        <f>'5平塚市総括表'!$H$19</f>
        <v>2562</v>
      </c>
      <c r="G37" s="281">
        <f>'5平塚市総括表'!$H$16</f>
        <v>235</v>
      </c>
      <c r="H37" s="280">
        <f>'5平塚市総括表'!$H$17</f>
        <v>838</v>
      </c>
      <c r="I37" s="10">
        <f>'5平塚市総括表'!$H$18</f>
        <v>845</v>
      </c>
      <c r="J37" s="11">
        <f>G37+H37+I37</f>
        <v>1918</v>
      </c>
      <c r="K37" s="12">
        <f>'5平塚市総括表'!$H$23</f>
        <v>6174</v>
      </c>
      <c r="L37" s="60">
        <f>E37-E7</f>
        <v>-500</v>
      </c>
      <c r="M37" s="53">
        <f t="shared" ref="M37:R37" si="4">F37-F7</f>
        <v>-98</v>
      </c>
      <c r="N37" s="71">
        <f t="shared" si="4"/>
        <v>-5</v>
      </c>
      <c r="O37" s="78">
        <f t="shared" si="4"/>
        <v>70</v>
      </c>
      <c r="P37" s="77">
        <f t="shared" si="4"/>
        <v>62</v>
      </c>
      <c r="Q37" s="53">
        <f t="shared" si="4"/>
        <v>127</v>
      </c>
      <c r="R37" s="61">
        <f t="shared" si="4"/>
        <v>-471</v>
      </c>
    </row>
    <row r="38" spans="2:23" ht="27.75" customHeight="1">
      <c r="B38" s="641" t="s">
        <v>14</v>
      </c>
      <c r="C38" s="645" t="s">
        <v>11</v>
      </c>
      <c r="D38" s="646"/>
      <c r="E38" s="13">
        <f>'5平塚市'!$AA$12</f>
        <v>1996</v>
      </c>
      <c r="F38" s="14">
        <f>'5平塚市'!$AB$12</f>
        <v>2562</v>
      </c>
      <c r="G38" s="15">
        <f>'5平塚市'!$AC$12</f>
        <v>412</v>
      </c>
      <c r="H38" s="49">
        <f>'5平塚市'!$AD$12</f>
        <v>726</v>
      </c>
      <c r="I38" s="16">
        <f>'5平塚市'!$AE$12</f>
        <v>737</v>
      </c>
      <c r="J38" s="17">
        <f>G38+H38+I38</f>
        <v>1875</v>
      </c>
      <c r="K38" s="18">
        <f>'5平塚市'!$AF$12</f>
        <v>6433</v>
      </c>
      <c r="L38" s="63">
        <f t="shared" ref="L38:R46" si="5">E38-E8</f>
        <v>299</v>
      </c>
      <c r="M38" s="62">
        <f t="shared" si="5"/>
        <v>81</v>
      </c>
      <c r="N38" s="76">
        <f t="shared" si="5"/>
        <v>11</v>
      </c>
      <c r="O38" s="79">
        <f t="shared" si="5"/>
        <v>158</v>
      </c>
      <c r="P38" s="72">
        <f t="shared" si="5"/>
        <v>73</v>
      </c>
      <c r="Q38" s="62">
        <f t="shared" si="5"/>
        <v>242</v>
      </c>
      <c r="R38" s="64">
        <f t="shared" si="5"/>
        <v>622</v>
      </c>
    </row>
    <row r="39" spans="2:23" ht="27.75" customHeight="1">
      <c r="B39" s="642"/>
      <c r="C39" s="647" t="s">
        <v>16</v>
      </c>
      <c r="D39" s="648"/>
      <c r="E39" s="19">
        <f>'5平塚市'!$AA$13</f>
        <v>1090</v>
      </c>
      <c r="F39" s="20"/>
      <c r="G39" s="21"/>
      <c r="H39" s="50"/>
      <c r="I39" s="22"/>
      <c r="J39" s="20"/>
      <c r="K39" s="23">
        <f>'5平塚市'!$AF$13</f>
        <v>1090</v>
      </c>
      <c r="L39" s="65">
        <f t="shared" si="5"/>
        <v>-595</v>
      </c>
      <c r="M39" s="56">
        <f t="shared" si="5"/>
        <v>0</v>
      </c>
      <c r="N39" s="55">
        <f t="shared" si="5"/>
        <v>0</v>
      </c>
      <c r="O39" s="80">
        <f t="shared" si="5"/>
        <v>0</v>
      </c>
      <c r="P39" s="73">
        <f t="shared" si="5"/>
        <v>0</v>
      </c>
      <c r="Q39" s="56">
        <f t="shared" si="5"/>
        <v>0</v>
      </c>
      <c r="R39" s="66">
        <f t="shared" si="5"/>
        <v>-595</v>
      </c>
    </row>
    <row r="40" spans="2:23" ht="27.75" customHeight="1">
      <c r="B40" s="643"/>
      <c r="C40" s="647" t="s">
        <v>12</v>
      </c>
      <c r="D40" s="649"/>
      <c r="E40" s="24"/>
      <c r="F40" s="25">
        <f>'5平塚市'!$AB$22</f>
        <v>0</v>
      </c>
      <c r="G40" s="26">
        <f>'5平塚市'!$AC$22</f>
        <v>26</v>
      </c>
      <c r="H40" s="45">
        <f>'5平塚市'!$AD$22</f>
        <v>90</v>
      </c>
      <c r="I40" s="27">
        <f>'5平塚市'!$AE$22</f>
        <v>93</v>
      </c>
      <c r="J40" s="28">
        <f>G40+H40+I40</f>
        <v>209</v>
      </c>
      <c r="K40" s="23">
        <f>'5平塚市'!$AF$22</f>
        <v>209</v>
      </c>
      <c r="L40" s="65">
        <f t="shared" si="5"/>
        <v>0</v>
      </c>
      <c r="M40" s="56">
        <f t="shared" si="5"/>
        <v>0</v>
      </c>
      <c r="N40" s="55">
        <f t="shared" si="5"/>
        <v>0</v>
      </c>
      <c r="O40" s="80">
        <f t="shared" si="5"/>
        <v>27</v>
      </c>
      <c r="P40" s="73">
        <f t="shared" si="5"/>
        <v>30</v>
      </c>
      <c r="Q40" s="56">
        <f t="shared" si="5"/>
        <v>57</v>
      </c>
      <c r="R40" s="66">
        <f t="shared" si="5"/>
        <v>57</v>
      </c>
    </row>
    <row r="41" spans="2:23" ht="27.75" customHeight="1">
      <c r="B41" s="643"/>
      <c r="C41" s="647" t="s">
        <v>13</v>
      </c>
      <c r="D41" s="648"/>
      <c r="E41" s="29"/>
      <c r="F41" s="25">
        <f>'5平塚市'!$AB$23</f>
        <v>0</v>
      </c>
      <c r="G41" s="26">
        <f>'5平塚市'!$AC$23</f>
        <v>0</v>
      </c>
      <c r="H41" s="45">
        <f>'5平塚市'!$AD$23</f>
        <v>0</v>
      </c>
      <c r="I41" s="27">
        <f>'5平塚市'!$AE$23</f>
        <v>0</v>
      </c>
      <c r="J41" s="28">
        <f>G41+H41+I41</f>
        <v>0</v>
      </c>
      <c r="K41" s="23">
        <f>'5平塚市'!$AF$23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'5平塚市'!$AB$24</f>
        <v>0</v>
      </c>
      <c r="G42" s="21"/>
      <c r="H42" s="50"/>
      <c r="I42" s="22"/>
      <c r="J42" s="30"/>
      <c r="K42" s="23">
        <f>'5平塚市'!$AF$24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'5平塚市'!$AB$25</f>
        <v>4</v>
      </c>
      <c r="G43" s="26">
        <f>'5平塚市'!$AC$25</f>
        <v>13</v>
      </c>
      <c r="H43" s="45">
        <f>'5平塚市'!$AD$25</f>
        <v>27</v>
      </c>
      <c r="I43" s="27">
        <f>'5平塚市'!$AE$25</f>
        <v>23</v>
      </c>
      <c r="J43" s="28">
        <f>G43+H43+I43</f>
        <v>63</v>
      </c>
      <c r="K43" s="23">
        <f>'5平塚市'!$AF$25</f>
        <v>67</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'5平塚市'!$AC$26</f>
        <v>0</v>
      </c>
      <c r="H44" s="45">
        <f>'5平塚市'!$AD$26</f>
        <v>0</v>
      </c>
      <c r="I44" s="27">
        <f>'5平塚市'!$AE$26</f>
        <v>0</v>
      </c>
      <c r="J44" s="28">
        <f>G44+H44+I44</f>
        <v>0</v>
      </c>
      <c r="K44" s="23">
        <f>'5平塚市'!$AF$26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'5平塚市'!$AA$27</f>
        <v>3086</v>
      </c>
      <c r="F45" s="31">
        <f>'5平塚市'!$AB$27</f>
        <v>2566</v>
      </c>
      <c r="G45" s="32">
        <f>'5平塚市'!$AC$27</f>
        <v>451</v>
      </c>
      <c r="H45" s="51">
        <f>'5平塚市'!$AD$27</f>
        <v>843</v>
      </c>
      <c r="I45" s="33">
        <f>'5平塚市'!$AE$27</f>
        <v>853</v>
      </c>
      <c r="J45" s="31">
        <f>G45+H45+I45</f>
        <v>2147</v>
      </c>
      <c r="K45" s="34">
        <f>'5平塚市'!$AF$27</f>
        <v>7799</v>
      </c>
      <c r="L45" s="67">
        <f t="shared" si="5"/>
        <v>-296</v>
      </c>
      <c r="M45" s="58">
        <f t="shared" si="5"/>
        <v>81</v>
      </c>
      <c r="N45" s="57">
        <f t="shared" si="5"/>
        <v>11</v>
      </c>
      <c r="O45" s="81">
        <f t="shared" si="5"/>
        <v>185</v>
      </c>
      <c r="P45" s="74">
        <f t="shared" si="5"/>
        <v>103</v>
      </c>
      <c r="Q45" s="58">
        <f t="shared" si="5"/>
        <v>299</v>
      </c>
      <c r="R45" s="59">
        <f t="shared" si="5"/>
        <v>84</v>
      </c>
    </row>
    <row r="46" spans="2:23" ht="27.75" customHeight="1" thickBot="1">
      <c r="B46" s="631" t="s">
        <v>7</v>
      </c>
      <c r="C46" s="632"/>
      <c r="D46" s="633"/>
      <c r="E46" s="35">
        <f>E45-E37</f>
        <v>1392</v>
      </c>
      <c r="F46" s="37">
        <f t="shared" ref="F46:K46" si="6">F45-F37</f>
        <v>4</v>
      </c>
      <c r="G46" s="36">
        <f t="shared" si="6"/>
        <v>216</v>
      </c>
      <c r="H46" s="52">
        <f t="shared" si="6"/>
        <v>5</v>
      </c>
      <c r="I46" s="37">
        <f t="shared" si="6"/>
        <v>8</v>
      </c>
      <c r="J46" s="38">
        <f t="shared" si="6"/>
        <v>229</v>
      </c>
      <c r="K46" s="39">
        <f t="shared" si="6"/>
        <v>1625</v>
      </c>
      <c r="L46" s="68">
        <f t="shared" si="5"/>
        <v>204</v>
      </c>
      <c r="M46" s="69">
        <f t="shared" si="5"/>
        <v>179</v>
      </c>
      <c r="N46" s="54">
        <f t="shared" si="5"/>
        <v>16</v>
      </c>
      <c r="O46" s="82">
        <f t="shared" si="5"/>
        <v>115</v>
      </c>
      <c r="P46" s="75">
        <f t="shared" si="5"/>
        <v>41</v>
      </c>
      <c r="Q46" s="69">
        <f t="shared" si="5"/>
        <v>172</v>
      </c>
      <c r="R46" s="70">
        <f t="shared" si="5"/>
        <v>555</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zoomScale="75" zoomScaleNormal="75" workbookViewId="0">
      <selection activeCell="S17" sqref="S17"/>
    </sheetView>
  </sheetViews>
  <sheetFormatPr defaultColWidth="9"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264</v>
      </c>
      <c r="H3" s="809"/>
    </row>
    <row r="4" spans="1:9" ht="16.5" customHeight="1">
      <c r="A4" s="83"/>
      <c r="B4" s="83"/>
      <c r="C4" s="83"/>
      <c r="D4" s="83"/>
      <c r="E4" s="83"/>
      <c r="F4" s="84" t="s">
        <v>33</v>
      </c>
      <c r="G4" s="808" t="s">
        <v>261</v>
      </c>
      <c r="H4" s="809"/>
    </row>
    <row r="5" spans="1:9" ht="16.5" customHeight="1">
      <c r="A5" s="83"/>
      <c r="B5" s="83"/>
      <c r="C5" s="83"/>
      <c r="D5" s="83"/>
      <c r="E5" s="83"/>
      <c r="F5" s="84" t="s">
        <v>35</v>
      </c>
      <c r="G5" s="808" t="s">
        <v>265</v>
      </c>
      <c r="H5" s="809"/>
    </row>
    <row r="6" spans="1:9" ht="16.5" customHeight="1">
      <c r="A6" s="83"/>
      <c r="B6" s="83"/>
      <c r="C6" s="83"/>
      <c r="D6" s="83"/>
      <c r="E6" s="83"/>
      <c r="F6" s="84" t="s">
        <v>37</v>
      </c>
      <c r="G6" s="808" t="s">
        <v>266</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44</v>
      </c>
      <c r="E11" s="171">
        <v>42</v>
      </c>
      <c r="F11" s="171">
        <v>41</v>
      </c>
      <c r="G11" s="171">
        <v>40</v>
      </c>
      <c r="H11" s="172">
        <v>38</v>
      </c>
    </row>
    <row r="12" spans="1:9" ht="24" customHeight="1">
      <c r="A12" s="710"/>
      <c r="B12" s="715" t="s">
        <v>49</v>
      </c>
      <c r="C12" s="716"/>
      <c r="D12" s="170">
        <v>44</v>
      </c>
      <c r="E12" s="171">
        <v>43</v>
      </c>
      <c r="F12" s="171">
        <v>42</v>
      </c>
      <c r="G12" s="171">
        <v>41</v>
      </c>
      <c r="H12" s="172">
        <v>40</v>
      </c>
    </row>
    <row r="13" spans="1:9" ht="24" customHeight="1">
      <c r="A13" s="711"/>
      <c r="B13" s="715" t="s">
        <v>22</v>
      </c>
      <c r="C13" s="716"/>
      <c r="D13" s="173">
        <v>52</v>
      </c>
      <c r="E13" s="174">
        <v>44</v>
      </c>
      <c r="F13" s="174">
        <v>43</v>
      </c>
      <c r="G13" s="174">
        <v>42</v>
      </c>
      <c r="H13" s="175">
        <v>41</v>
      </c>
    </row>
    <row r="14" spans="1:9" ht="24" customHeight="1" thickBot="1">
      <c r="A14" s="711"/>
      <c r="B14" s="717" t="s">
        <v>50</v>
      </c>
      <c r="C14" s="718"/>
      <c r="D14" s="176">
        <v>144</v>
      </c>
      <c r="E14" s="177">
        <v>146</v>
      </c>
      <c r="F14" s="177">
        <v>143</v>
      </c>
      <c r="G14" s="177">
        <v>137</v>
      </c>
      <c r="H14" s="178">
        <v>126</v>
      </c>
    </row>
    <row r="15" spans="1:9" ht="24" customHeight="1" thickTop="1" thickBot="1">
      <c r="A15" s="749"/>
      <c r="B15" s="719" t="s">
        <v>51</v>
      </c>
      <c r="C15" s="720"/>
      <c r="D15" s="125">
        <f>SUM(D11:D14)</f>
        <v>284</v>
      </c>
      <c r="E15" s="158">
        <f>SUM(E11:E14)</f>
        <v>275</v>
      </c>
      <c r="F15" s="158">
        <f>SUM(F11:F14)</f>
        <v>269</v>
      </c>
      <c r="G15" s="158">
        <f>SUM(G11:G14)</f>
        <v>260</v>
      </c>
      <c r="H15" s="159">
        <f>SUM(H11:H14)</f>
        <v>245</v>
      </c>
    </row>
    <row r="16" spans="1:9" ht="24" customHeight="1">
      <c r="A16" s="721" t="s">
        <v>52</v>
      </c>
      <c r="B16" s="736" t="s">
        <v>53</v>
      </c>
      <c r="C16" s="798"/>
      <c r="D16" s="179">
        <v>14</v>
      </c>
      <c r="E16" s="180">
        <v>14</v>
      </c>
      <c r="F16" s="180">
        <v>13</v>
      </c>
      <c r="G16" s="180">
        <v>13</v>
      </c>
      <c r="H16" s="181">
        <v>12</v>
      </c>
    </row>
    <row r="17" spans="1:8" ht="24" customHeight="1">
      <c r="A17" s="728"/>
      <c r="B17" s="737" t="s">
        <v>54</v>
      </c>
      <c r="C17" s="800"/>
      <c r="D17" s="182">
        <v>25</v>
      </c>
      <c r="E17" s="183">
        <v>21</v>
      </c>
      <c r="F17" s="183">
        <v>21</v>
      </c>
      <c r="G17" s="183">
        <v>20</v>
      </c>
      <c r="H17" s="184">
        <v>20</v>
      </c>
    </row>
    <row r="18" spans="1:8" ht="24" customHeight="1">
      <c r="A18" s="722"/>
      <c r="B18" s="737" t="s">
        <v>55</v>
      </c>
      <c r="C18" s="800"/>
      <c r="D18" s="185">
        <v>19</v>
      </c>
      <c r="E18" s="186">
        <v>20</v>
      </c>
      <c r="F18" s="186">
        <v>17</v>
      </c>
      <c r="G18" s="186">
        <v>17</v>
      </c>
      <c r="H18" s="187">
        <v>16</v>
      </c>
    </row>
    <row r="19" spans="1:8" ht="24" customHeight="1">
      <c r="A19" s="722"/>
      <c r="B19" s="717" t="s">
        <v>56</v>
      </c>
      <c r="C19" s="800"/>
      <c r="D19" s="208">
        <f>D20+D21</f>
        <v>61</v>
      </c>
      <c r="E19" s="209">
        <f>E20+E21</f>
        <v>58</v>
      </c>
      <c r="F19" s="209">
        <f t="shared" ref="F19:H19" si="0">F20+F21</f>
        <v>59</v>
      </c>
      <c r="G19" s="209">
        <f t="shared" si="0"/>
        <v>58</v>
      </c>
      <c r="H19" s="210">
        <f t="shared" si="0"/>
        <v>55</v>
      </c>
    </row>
    <row r="20" spans="1:8" ht="26.25" customHeight="1">
      <c r="A20" s="722"/>
      <c r="B20" s="113"/>
      <c r="C20" s="114" t="s">
        <v>57</v>
      </c>
      <c r="D20" s="188"/>
      <c r="E20" s="189"/>
      <c r="F20" s="189"/>
      <c r="G20" s="189"/>
      <c r="H20" s="190"/>
    </row>
    <row r="21" spans="1:8" ht="24" customHeight="1">
      <c r="A21" s="722"/>
      <c r="B21" s="113"/>
      <c r="C21" s="118" t="s">
        <v>58</v>
      </c>
      <c r="D21" s="191">
        <v>61</v>
      </c>
      <c r="E21" s="192">
        <v>58</v>
      </c>
      <c r="F21" s="192">
        <v>59</v>
      </c>
      <c r="G21" s="192">
        <v>58</v>
      </c>
      <c r="H21" s="193">
        <v>55</v>
      </c>
    </row>
    <row r="22" spans="1:8" ht="24" customHeight="1" thickBot="1">
      <c r="A22" s="722"/>
      <c r="B22" s="738" t="s">
        <v>59</v>
      </c>
      <c r="C22" s="801"/>
      <c r="D22" s="194">
        <v>91</v>
      </c>
      <c r="E22" s="195">
        <v>86</v>
      </c>
      <c r="F22" s="195">
        <v>87</v>
      </c>
      <c r="G22" s="195">
        <v>86</v>
      </c>
      <c r="H22" s="196">
        <v>82</v>
      </c>
    </row>
    <row r="23" spans="1:8" ht="24" customHeight="1" thickTop="1" thickBot="1">
      <c r="A23" s="723"/>
      <c r="B23" s="740" t="s">
        <v>51</v>
      </c>
      <c r="C23" s="727"/>
      <c r="D23" s="125">
        <f>D16+D17+D18+D19+D22</f>
        <v>210</v>
      </c>
      <c r="E23" s="126">
        <f t="shared" ref="E23:H23" si="1">E16+E17+E18+E19+E22</f>
        <v>199</v>
      </c>
      <c r="F23" s="126">
        <f t="shared" si="1"/>
        <v>197</v>
      </c>
      <c r="G23" s="126">
        <f t="shared" si="1"/>
        <v>194</v>
      </c>
      <c r="H23" s="127">
        <f t="shared" si="1"/>
        <v>185</v>
      </c>
    </row>
    <row r="24" spans="1:8" ht="24" hidden="1" customHeight="1">
      <c r="A24" s="728" t="s">
        <v>60</v>
      </c>
      <c r="B24" s="713" t="s">
        <v>53</v>
      </c>
      <c r="C24" s="798"/>
      <c r="D24" s="128">
        <f>D16/D11</f>
        <v>0.31818181818181818</v>
      </c>
      <c r="E24" s="129">
        <f t="shared" ref="E24:H24" si="2">E16/E11</f>
        <v>0.33333333333333331</v>
      </c>
      <c r="F24" s="129">
        <f t="shared" si="2"/>
        <v>0.31707317073170732</v>
      </c>
      <c r="G24" s="129">
        <f t="shared" si="2"/>
        <v>0.32500000000000001</v>
      </c>
      <c r="H24" s="130">
        <f t="shared" si="2"/>
        <v>0.31578947368421051</v>
      </c>
    </row>
    <row r="25" spans="1:8" ht="24" hidden="1" customHeight="1">
      <c r="A25" s="722"/>
      <c r="B25" s="715" t="s">
        <v>61</v>
      </c>
      <c r="C25" s="799"/>
      <c r="D25" s="131">
        <f>D18/D13</f>
        <v>0.36538461538461536</v>
      </c>
      <c r="E25" s="132">
        <f t="shared" ref="E25:H26" si="3">E18/E13</f>
        <v>0.45454545454545453</v>
      </c>
      <c r="F25" s="132">
        <f t="shared" si="3"/>
        <v>0.39534883720930231</v>
      </c>
      <c r="G25" s="132">
        <f t="shared" si="3"/>
        <v>0.40476190476190477</v>
      </c>
      <c r="H25" s="133">
        <f t="shared" si="3"/>
        <v>0.3902439024390244</v>
      </c>
    </row>
    <row r="26" spans="1:8" ht="24" hidden="1" customHeight="1">
      <c r="A26" s="722"/>
      <c r="B26" s="715" t="s">
        <v>56</v>
      </c>
      <c r="C26" s="799"/>
      <c r="D26" s="131">
        <f>D19/D14</f>
        <v>0.4236111111111111</v>
      </c>
      <c r="E26" s="132">
        <f t="shared" si="3"/>
        <v>0.39726027397260272</v>
      </c>
      <c r="F26" s="132">
        <f t="shared" si="3"/>
        <v>0.41258741258741261</v>
      </c>
      <c r="G26" s="132">
        <f t="shared" si="3"/>
        <v>0.42335766423357662</v>
      </c>
      <c r="H26" s="133">
        <f t="shared" si="3"/>
        <v>0.43650793650793651</v>
      </c>
    </row>
    <row r="27" spans="1:8" ht="24" hidden="1" customHeight="1">
      <c r="A27" s="722"/>
      <c r="B27" s="715" t="s">
        <v>59</v>
      </c>
      <c r="C27" s="799"/>
      <c r="D27" s="131">
        <f>D22/D14</f>
        <v>0.63194444444444442</v>
      </c>
      <c r="E27" s="132">
        <f t="shared" ref="E27:G27" si="4">E22/E14</f>
        <v>0.58904109589041098</v>
      </c>
      <c r="F27" s="132">
        <f t="shared" si="4"/>
        <v>0.60839160839160844</v>
      </c>
      <c r="G27" s="132">
        <f t="shared" si="4"/>
        <v>0.62773722627737227</v>
      </c>
      <c r="H27" s="133">
        <f>H22/H14</f>
        <v>0.65079365079365081</v>
      </c>
    </row>
    <row r="28" spans="1:8" ht="24" hidden="1" customHeight="1" thickBot="1">
      <c r="A28" s="722"/>
      <c r="B28" s="717" t="s">
        <v>62</v>
      </c>
      <c r="C28" s="800"/>
      <c r="D28" s="211">
        <f>(D19+D22)/D14</f>
        <v>1.0555555555555556</v>
      </c>
      <c r="E28" s="212">
        <f t="shared" ref="E28:G28" si="5">(E19+E22)/E14</f>
        <v>0.98630136986301364</v>
      </c>
      <c r="F28" s="212">
        <f t="shared" si="5"/>
        <v>1.020979020979021</v>
      </c>
      <c r="G28" s="212">
        <f t="shared" si="5"/>
        <v>1.051094890510949</v>
      </c>
      <c r="H28" s="213">
        <f>(H19+H22)/H14</f>
        <v>1.0873015873015872</v>
      </c>
    </row>
    <row r="29" spans="1:8" ht="24" hidden="1" customHeight="1" thickTop="1" thickBot="1">
      <c r="A29" s="729"/>
      <c r="B29" s="719" t="s">
        <v>51</v>
      </c>
      <c r="C29" s="727"/>
      <c r="D29" s="214">
        <f>D23/D15</f>
        <v>0.73943661971830987</v>
      </c>
      <c r="E29" s="215">
        <f>E23/E15</f>
        <v>0.72363636363636363</v>
      </c>
      <c r="F29" s="215">
        <f t="shared" ref="F29:G29" si="6">F23/F15</f>
        <v>0.73234200743494426</v>
      </c>
      <c r="G29" s="215">
        <f t="shared" si="6"/>
        <v>0.74615384615384617</v>
      </c>
      <c r="H29" s="216">
        <f>H23/H15</f>
        <v>0.75510204081632648</v>
      </c>
    </row>
    <row r="30" spans="1:8" ht="24" customHeight="1">
      <c r="A30" s="721" t="s">
        <v>63</v>
      </c>
      <c r="B30" s="713" t="s">
        <v>53</v>
      </c>
      <c r="C30" s="798"/>
      <c r="D30" s="217">
        <f>'[11]確保の内容の内訳表【様式1-2】'!E27</f>
        <v>15</v>
      </c>
      <c r="E30" s="218">
        <f>'[11]確保の内容の内訳表【様式1-2】'!K27</f>
        <v>15</v>
      </c>
      <c r="F30" s="218">
        <f>'[11]確保の内容の内訳表【様式1-2】'!Q27</f>
        <v>15</v>
      </c>
      <c r="G30" s="218">
        <f>'[11]確保の内容の内訳表【様式1-2】'!W27</f>
        <v>15</v>
      </c>
      <c r="H30" s="219">
        <f>'[11]確保の内容の内訳表【様式1-2】'!AC27</f>
        <v>15</v>
      </c>
    </row>
    <row r="31" spans="1:8" ht="24" customHeight="1">
      <c r="A31" s="722"/>
      <c r="B31" s="715" t="s">
        <v>54</v>
      </c>
      <c r="C31" s="799"/>
      <c r="D31" s="220">
        <f>'[11]確保の内容の内訳表【様式1-2】'!F27</f>
        <v>26</v>
      </c>
      <c r="E31" s="221">
        <f>'[11]確保の内容の内訳表【様式1-2】'!L27</f>
        <v>26</v>
      </c>
      <c r="F31" s="221">
        <f>'[11]確保の内容の内訳表【様式1-2】'!R27</f>
        <v>26</v>
      </c>
      <c r="G31" s="221">
        <f>'[11]確保の内容の内訳表【様式1-2】'!X27</f>
        <v>26</v>
      </c>
      <c r="H31" s="222">
        <f>'[11]確保の内容の内訳表【様式1-2】'!AD27</f>
        <v>26</v>
      </c>
    </row>
    <row r="32" spans="1:8" ht="24" customHeight="1">
      <c r="A32" s="722"/>
      <c r="B32" s="715" t="s">
        <v>55</v>
      </c>
      <c r="C32" s="799"/>
      <c r="D32" s="220">
        <f>'[11]確保の内容の内訳表【様式1-2】'!G27</f>
        <v>29</v>
      </c>
      <c r="E32" s="221">
        <f>'[11]確保の内容の内訳表【様式1-2】'!M27</f>
        <v>29</v>
      </c>
      <c r="F32" s="221">
        <f>'[11]確保の内容の内訳表【様式1-2】'!S27</f>
        <v>29</v>
      </c>
      <c r="G32" s="221">
        <f>'[11]確保の内容の内訳表【様式1-2】'!Y27</f>
        <v>29</v>
      </c>
      <c r="H32" s="222">
        <f>'[11]確保の内容の内訳表【様式1-2】'!AE27</f>
        <v>29</v>
      </c>
    </row>
    <row r="33" spans="1:9" ht="24" customHeight="1">
      <c r="A33" s="722"/>
      <c r="B33" s="715" t="s">
        <v>56</v>
      </c>
      <c r="C33" s="799"/>
      <c r="D33" s="220">
        <f>'[11]確保の内容の内訳表【様式1-2】'!D27</f>
        <v>69</v>
      </c>
      <c r="E33" s="221">
        <f>'[11]確保の内容の内訳表【様式1-2】'!J27</f>
        <v>69</v>
      </c>
      <c r="F33" s="221">
        <f>'[11]確保の内容の内訳表【様式1-2】'!P27</f>
        <v>69</v>
      </c>
      <c r="G33" s="221">
        <f>'[11]確保の内容の内訳表【様式1-2】'!V27</f>
        <v>69</v>
      </c>
      <c r="H33" s="222">
        <f>'[11]確保の内容の内訳表【様式1-2】'!AB27</f>
        <v>69</v>
      </c>
    </row>
    <row r="34" spans="1:9" ht="24" customHeight="1" thickBot="1">
      <c r="A34" s="722"/>
      <c r="B34" s="717" t="s">
        <v>59</v>
      </c>
      <c r="C34" s="800"/>
      <c r="D34" s="208">
        <f>'[11]確保の内容の内訳表【様式1-2】'!C27</f>
        <v>150</v>
      </c>
      <c r="E34" s="209">
        <f>'[11]確保の内容の内訳表【様式1-2】'!I27</f>
        <v>150</v>
      </c>
      <c r="F34" s="209">
        <f>'[11]確保の内容の内訳表【様式1-2】'!O27</f>
        <v>150</v>
      </c>
      <c r="G34" s="209">
        <f>'[11]確保の内容の内訳表【様式1-2】'!U27</f>
        <v>150</v>
      </c>
      <c r="H34" s="210">
        <f>'[11]確保の内容の内訳表【様式1-2】'!AA27</f>
        <v>150</v>
      </c>
    </row>
    <row r="35" spans="1:9" ht="24" customHeight="1" thickTop="1" thickBot="1">
      <c r="A35" s="723"/>
      <c r="B35" s="719" t="s">
        <v>51</v>
      </c>
      <c r="C35" s="727"/>
      <c r="D35" s="125">
        <f>SUM(D30:D34)</f>
        <v>289</v>
      </c>
      <c r="E35" s="158">
        <f t="shared" ref="E35:G35" si="7">SUM(E30:E34)</f>
        <v>289</v>
      </c>
      <c r="F35" s="158">
        <f t="shared" si="7"/>
        <v>289</v>
      </c>
      <c r="G35" s="158">
        <f t="shared" si="7"/>
        <v>289</v>
      </c>
      <c r="H35" s="159">
        <f>SUM(H30:H34)</f>
        <v>289</v>
      </c>
    </row>
    <row r="36" spans="1:9" ht="24" customHeight="1">
      <c r="A36" s="710" t="s">
        <v>64</v>
      </c>
      <c r="B36" s="713" t="s">
        <v>53</v>
      </c>
      <c r="C36" s="714"/>
      <c r="D36" s="223">
        <f>D30-D16</f>
        <v>1</v>
      </c>
      <c r="E36" s="224">
        <f>E30-E16</f>
        <v>1</v>
      </c>
      <c r="F36" s="224">
        <f t="shared" ref="F36:G36" si="8">F30-F16</f>
        <v>2</v>
      </c>
      <c r="G36" s="224">
        <f t="shared" si="8"/>
        <v>2</v>
      </c>
      <c r="H36" s="225">
        <f>H30-H16</f>
        <v>3</v>
      </c>
    </row>
    <row r="37" spans="1:9" ht="24" customHeight="1">
      <c r="A37" s="710"/>
      <c r="B37" s="715" t="s">
        <v>54</v>
      </c>
      <c r="C37" s="716"/>
      <c r="D37" s="223">
        <f>D31-D17</f>
        <v>1</v>
      </c>
      <c r="E37" s="224">
        <f t="shared" ref="E37:H38" si="9">E31-E17</f>
        <v>5</v>
      </c>
      <c r="F37" s="224">
        <f t="shared" si="9"/>
        <v>5</v>
      </c>
      <c r="G37" s="224">
        <f t="shared" si="9"/>
        <v>6</v>
      </c>
      <c r="H37" s="225">
        <f t="shared" si="9"/>
        <v>6</v>
      </c>
    </row>
    <row r="38" spans="1:9" ht="24" customHeight="1">
      <c r="A38" s="711"/>
      <c r="B38" s="715" t="s">
        <v>55</v>
      </c>
      <c r="C38" s="716"/>
      <c r="D38" s="223">
        <f>D32-D18</f>
        <v>10</v>
      </c>
      <c r="E38" s="224">
        <f>E32-E18</f>
        <v>9</v>
      </c>
      <c r="F38" s="224">
        <f t="shared" si="9"/>
        <v>12</v>
      </c>
      <c r="G38" s="224">
        <f t="shared" si="9"/>
        <v>12</v>
      </c>
      <c r="H38" s="225">
        <f t="shared" si="9"/>
        <v>13</v>
      </c>
    </row>
    <row r="39" spans="1:9" ht="24" customHeight="1">
      <c r="A39" s="711"/>
      <c r="B39" s="715" t="s">
        <v>56</v>
      </c>
      <c r="C39" s="716"/>
      <c r="D39" s="220">
        <f>D33-D19</f>
        <v>8</v>
      </c>
      <c r="E39" s="221">
        <f t="shared" ref="E39:G39" si="10">E33-E19</f>
        <v>11</v>
      </c>
      <c r="F39" s="221">
        <f t="shared" si="10"/>
        <v>10</v>
      </c>
      <c r="G39" s="221">
        <f t="shared" si="10"/>
        <v>11</v>
      </c>
      <c r="H39" s="222">
        <f>H33-H19</f>
        <v>14</v>
      </c>
    </row>
    <row r="40" spans="1:9" ht="24" customHeight="1" thickBot="1">
      <c r="A40" s="711"/>
      <c r="B40" s="717" t="s">
        <v>59</v>
      </c>
      <c r="C40" s="718"/>
      <c r="D40" s="208">
        <f>D34-D22</f>
        <v>59</v>
      </c>
      <c r="E40" s="209">
        <f t="shared" ref="E40:G41" si="11">E34-E22</f>
        <v>64</v>
      </c>
      <c r="F40" s="209">
        <f t="shared" si="11"/>
        <v>63</v>
      </c>
      <c r="G40" s="209">
        <f t="shared" si="11"/>
        <v>64</v>
      </c>
      <c r="H40" s="210">
        <f>H34-H22</f>
        <v>68</v>
      </c>
    </row>
    <row r="41" spans="1:9" ht="24" customHeight="1" thickTop="1" thickBot="1">
      <c r="A41" s="712"/>
      <c r="B41" s="719" t="s">
        <v>51</v>
      </c>
      <c r="C41" s="720"/>
      <c r="D41" s="125">
        <f>D35-D23</f>
        <v>79</v>
      </c>
      <c r="E41" s="158">
        <f t="shared" si="11"/>
        <v>90</v>
      </c>
      <c r="F41" s="158">
        <f>F35-F23</f>
        <v>92</v>
      </c>
      <c r="G41" s="158">
        <f>G35-G23</f>
        <v>95</v>
      </c>
      <c r="H41" s="159">
        <f>H35-H23</f>
        <v>104</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71.25" customHeight="1">
      <c r="A50" s="686" t="s">
        <v>267</v>
      </c>
      <c r="B50" s="687"/>
      <c r="C50" s="688"/>
      <c r="D50" s="166" t="s">
        <v>70</v>
      </c>
      <c r="E50" s="821" t="s">
        <v>268</v>
      </c>
      <c r="F50" s="826"/>
      <c r="G50" s="826"/>
      <c r="H50" s="826"/>
      <c r="I50" s="827"/>
    </row>
    <row r="51" spans="1:9" ht="72" customHeight="1" thickBot="1">
      <c r="A51" s="689"/>
      <c r="B51" s="690"/>
      <c r="C51" s="691"/>
      <c r="D51" s="167" t="s">
        <v>72</v>
      </c>
      <c r="E51" s="828" t="s">
        <v>269</v>
      </c>
      <c r="F51" s="829"/>
      <c r="G51" s="829"/>
      <c r="H51" s="829"/>
      <c r="I51" s="830"/>
    </row>
    <row r="52" spans="1:9" ht="105" customHeight="1" thickBot="1">
      <c r="A52" s="786" t="s">
        <v>75</v>
      </c>
      <c r="B52" s="787"/>
      <c r="C52" s="788"/>
      <c r="D52" s="683" t="s">
        <v>270</v>
      </c>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4"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271</v>
      </c>
      <c r="H3" s="755"/>
    </row>
    <row r="4" spans="1:9" ht="16.5" customHeight="1">
      <c r="A4" s="83"/>
      <c r="B4" s="83"/>
      <c r="C4" s="83"/>
      <c r="D4" s="83"/>
      <c r="E4" s="83"/>
      <c r="F4" s="84" t="s">
        <v>33</v>
      </c>
      <c r="G4" s="754" t="s">
        <v>257</v>
      </c>
      <c r="H4" s="755"/>
    </row>
    <row r="5" spans="1:9" ht="16.5" customHeight="1">
      <c r="A5" s="83"/>
      <c r="B5" s="83"/>
      <c r="C5" s="83"/>
      <c r="D5" s="83"/>
      <c r="E5" s="83"/>
      <c r="F5" s="84" t="s">
        <v>35</v>
      </c>
      <c r="G5" s="754" t="s">
        <v>272</v>
      </c>
      <c r="H5" s="755"/>
    </row>
    <row r="6" spans="1:9" ht="16.5" customHeight="1">
      <c r="A6" s="83"/>
      <c r="B6" s="83"/>
      <c r="C6" s="83"/>
      <c r="D6" s="83"/>
      <c r="E6" s="83"/>
      <c r="F6" s="84" t="s">
        <v>37</v>
      </c>
      <c r="G6" s="754" t="s">
        <v>273</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28</v>
      </c>
      <c r="E11" s="171">
        <v>27</v>
      </c>
      <c r="F11" s="171">
        <v>26</v>
      </c>
      <c r="G11" s="171">
        <v>25</v>
      </c>
      <c r="H11" s="172">
        <v>25</v>
      </c>
    </row>
    <row r="12" spans="1:9" ht="24" customHeight="1">
      <c r="A12" s="710"/>
      <c r="B12" s="715" t="s">
        <v>49</v>
      </c>
      <c r="C12" s="716"/>
      <c r="D12" s="170">
        <v>31</v>
      </c>
      <c r="E12" s="171">
        <v>28</v>
      </c>
      <c r="F12" s="171">
        <v>27</v>
      </c>
      <c r="G12" s="171">
        <v>26</v>
      </c>
      <c r="H12" s="172">
        <v>25</v>
      </c>
    </row>
    <row r="13" spans="1:9" ht="24" customHeight="1">
      <c r="A13" s="711"/>
      <c r="B13" s="715" t="s">
        <v>22</v>
      </c>
      <c r="C13" s="716"/>
      <c r="D13" s="173">
        <v>31</v>
      </c>
      <c r="E13" s="174">
        <v>32</v>
      </c>
      <c r="F13" s="174">
        <v>29</v>
      </c>
      <c r="G13" s="174">
        <v>28</v>
      </c>
      <c r="H13" s="175">
        <v>27</v>
      </c>
    </row>
    <row r="14" spans="1:9" ht="24" customHeight="1" thickBot="1">
      <c r="A14" s="711"/>
      <c r="B14" s="717" t="s">
        <v>50</v>
      </c>
      <c r="C14" s="718"/>
      <c r="D14" s="176">
        <v>112</v>
      </c>
      <c r="E14" s="177">
        <v>105</v>
      </c>
      <c r="F14" s="177">
        <v>100</v>
      </c>
      <c r="G14" s="177">
        <v>106</v>
      </c>
      <c r="H14" s="178">
        <v>103</v>
      </c>
    </row>
    <row r="15" spans="1:9" ht="24" customHeight="1" thickTop="1" thickBot="1">
      <c r="A15" s="749"/>
      <c r="B15" s="719" t="s">
        <v>51</v>
      </c>
      <c r="C15" s="720"/>
      <c r="D15" s="125">
        <v>202</v>
      </c>
      <c r="E15" s="158">
        <v>192</v>
      </c>
      <c r="F15" s="158">
        <v>182</v>
      </c>
      <c r="G15" s="158">
        <v>185</v>
      </c>
      <c r="H15" s="159">
        <v>180</v>
      </c>
    </row>
    <row r="16" spans="1:9" ht="24" customHeight="1">
      <c r="A16" s="721" t="s">
        <v>52</v>
      </c>
      <c r="B16" s="736" t="s">
        <v>53</v>
      </c>
      <c r="C16" s="724"/>
      <c r="D16" s="179">
        <v>8</v>
      </c>
      <c r="E16" s="180">
        <v>8</v>
      </c>
      <c r="F16" s="180">
        <v>8</v>
      </c>
      <c r="G16" s="180">
        <v>8</v>
      </c>
      <c r="H16" s="181">
        <v>8</v>
      </c>
    </row>
    <row r="17" spans="1:8" ht="24" customHeight="1">
      <c r="A17" s="728"/>
      <c r="B17" s="737" t="s">
        <v>54</v>
      </c>
      <c r="C17" s="726"/>
      <c r="D17" s="182">
        <v>17</v>
      </c>
      <c r="E17" s="183">
        <v>15</v>
      </c>
      <c r="F17" s="183">
        <v>14</v>
      </c>
      <c r="G17" s="183">
        <v>14</v>
      </c>
      <c r="H17" s="184">
        <v>13</v>
      </c>
    </row>
    <row r="18" spans="1:8" ht="24" customHeight="1">
      <c r="A18" s="722"/>
      <c r="B18" s="737" t="s">
        <v>55</v>
      </c>
      <c r="C18" s="726"/>
      <c r="D18" s="185">
        <v>26</v>
      </c>
      <c r="E18" s="186">
        <v>27</v>
      </c>
      <c r="F18" s="186">
        <v>24</v>
      </c>
      <c r="G18" s="186">
        <v>24</v>
      </c>
      <c r="H18" s="187">
        <v>23</v>
      </c>
    </row>
    <row r="19" spans="1:8" ht="24" customHeight="1">
      <c r="A19" s="722"/>
      <c r="B19" s="717" t="s">
        <v>56</v>
      </c>
      <c r="C19" s="726"/>
      <c r="D19" s="149">
        <v>76</v>
      </c>
      <c r="E19" s="150">
        <v>71</v>
      </c>
      <c r="F19" s="150">
        <v>68</v>
      </c>
      <c r="G19" s="150">
        <v>71</v>
      </c>
      <c r="H19" s="151">
        <v>69</v>
      </c>
    </row>
    <row r="20" spans="1:8" ht="26.25" customHeight="1">
      <c r="A20" s="722"/>
      <c r="B20" s="113"/>
      <c r="C20" s="114" t="s">
        <v>57</v>
      </c>
      <c r="D20" s="188">
        <v>4</v>
      </c>
      <c r="E20" s="189">
        <v>3</v>
      </c>
      <c r="F20" s="189">
        <v>3</v>
      </c>
      <c r="G20" s="189">
        <v>3</v>
      </c>
      <c r="H20" s="190">
        <v>3</v>
      </c>
    </row>
    <row r="21" spans="1:8" ht="24" customHeight="1">
      <c r="A21" s="722"/>
      <c r="B21" s="113"/>
      <c r="C21" s="118" t="s">
        <v>58</v>
      </c>
      <c r="D21" s="191">
        <v>72</v>
      </c>
      <c r="E21" s="192">
        <v>68</v>
      </c>
      <c r="F21" s="192">
        <v>65</v>
      </c>
      <c r="G21" s="192">
        <v>68</v>
      </c>
      <c r="H21" s="193">
        <v>66</v>
      </c>
    </row>
    <row r="22" spans="1:8" ht="24" customHeight="1" thickBot="1">
      <c r="A22" s="722"/>
      <c r="B22" s="738" t="s">
        <v>59</v>
      </c>
      <c r="C22" s="739"/>
      <c r="D22" s="194">
        <v>33</v>
      </c>
      <c r="E22" s="195">
        <v>30</v>
      </c>
      <c r="F22" s="195">
        <v>29</v>
      </c>
      <c r="G22" s="195">
        <v>31</v>
      </c>
      <c r="H22" s="196">
        <v>30</v>
      </c>
    </row>
    <row r="23" spans="1:8" ht="24" customHeight="1" thickTop="1" thickBot="1">
      <c r="A23" s="723"/>
      <c r="B23" s="740" t="s">
        <v>51</v>
      </c>
      <c r="C23" s="727"/>
      <c r="D23" s="125">
        <v>160</v>
      </c>
      <c r="E23" s="126">
        <v>151</v>
      </c>
      <c r="F23" s="126">
        <v>143</v>
      </c>
      <c r="G23" s="126">
        <v>148</v>
      </c>
      <c r="H23" s="127">
        <v>143</v>
      </c>
    </row>
    <row r="24" spans="1:8" ht="24" hidden="1" customHeight="1">
      <c r="A24" s="728" t="s">
        <v>60</v>
      </c>
      <c r="B24" s="713" t="s">
        <v>53</v>
      </c>
      <c r="C24" s="724"/>
      <c r="D24" s="128">
        <v>0.2857142857142857</v>
      </c>
      <c r="E24" s="129">
        <v>0.29629629629629628</v>
      </c>
      <c r="F24" s="129">
        <v>0.30769230769230771</v>
      </c>
      <c r="G24" s="129">
        <v>0.32</v>
      </c>
      <c r="H24" s="130">
        <v>0.32</v>
      </c>
    </row>
    <row r="25" spans="1:8" ht="24" hidden="1" customHeight="1">
      <c r="A25" s="722"/>
      <c r="B25" s="715" t="s">
        <v>61</v>
      </c>
      <c r="C25" s="725"/>
      <c r="D25" s="131">
        <v>0.83870967741935487</v>
      </c>
      <c r="E25" s="132">
        <v>0.84375</v>
      </c>
      <c r="F25" s="132">
        <v>0.82758620689655171</v>
      </c>
      <c r="G25" s="132">
        <v>0.8571428571428571</v>
      </c>
      <c r="H25" s="133">
        <v>0.85185185185185186</v>
      </c>
    </row>
    <row r="26" spans="1:8" ht="24" hidden="1" customHeight="1">
      <c r="A26" s="722"/>
      <c r="B26" s="730" t="s">
        <v>56</v>
      </c>
      <c r="C26" s="731"/>
      <c r="D26" s="134">
        <v>0.6785714285714286</v>
      </c>
      <c r="E26" s="135">
        <v>0.67619047619047623</v>
      </c>
      <c r="F26" s="135">
        <v>0.68</v>
      </c>
      <c r="G26" s="135">
        <v>0.66981132075471694</v>
      </c>
      <c r="H26" s="136">
        <v>0.66990291262135926</v>
      </c>
    </row>
    <row r="27" spans="1:8" ht="24" hidden="1" customHeight="1">
      <c r="A27" s="722"/>
      <c r="B27" s="730" t="s">
        <v>59</v>
      </c>
      <c r="C27" s="731"/>
      <c r="D27" s="134">
        <v>0.29464285714285715</v>
      </c>
      <c r="E27" s="135">
        <v>0.2857142857142857</v>
      </c>
      <c r="F27" s="135">
        <v>0.28999999999999998</v>
      </c>
      <c r="G27" s="135">
        <v>0.29245283018867924</v>
      </c>
      <c r="H27" s="136">
        <v>0.29126213592233008</v>
      </c>
    </row>
    <row r="28" spans="1:8" ht="24" hidden="1" customHeight="1" thickBot="1">
      <c r="A28" s="722"/>
      <c r="B28" s="732" t="s">
        <v>62</v>
      </c>
      <c r="C28" s="733"/>
      <c r="D28" s="137">
        <v>0.9732142857142857</v>
      </c>
      <c r="E28" s="138">
        <v>0.96190476190476193</v>
      </c>
      <c r="F28" s="138">
        <v>0.97</v>
      </c>
      <c r="G28" s="138">
        <v>0.96226415094339623</v>
      </c>
      <c r="H28" s="139">
        <v>0.96116504854368934</v>
      </c>
    </row>
    <row r="29" spans="1:8" ht="24" hidden="1" customHeight="1" thickTop="1" thickBot="1">
      <c r="A29" s="729"/>
      <c r="B29" s="734" t="s">
        <v>51</v>
      </c>
      <c r="C29" s="735"/>
      <c r="D29" s="140">
        <v>0.79207920792079212</v>
      </c>
      <c r="E29" s="141">
        <v>0.78645833333333337</v>
      </c>
      <c r="F29" s="141">
        <v>0.7857142857142857</v>
      </c>
      <c r="G29" s="141">
        <v>0.8</v>
      </c>
      <c r="H29" s="142">
        <v>0.7944444444444444</v>
      </c>
    </row>
    <row r="30" spans="1:8" ht="24" customHeight="1">
      <c r="A30" s="721" t="s">
        <v>63</v>
      </c>
      <c r="B30" s="713" t="s">
        <v>53</v>
      </c>
      <c r="C30" s="724"/>
      <c r="D30" s="197">
        <v>18</v>
      </c>
      <c r="E30" s="144">
        <v>18</v>
      </c>
      <c r="F30" s="144">
        <v>18</v>
      </c>
      <c r="G30" s="144">
        <v>18</v>
      </c>
      <c r="H30" s="145">
        <v>18</v>
      </c>
    </row>
    <row r="31" spans="1:8" ht="24" customHeight="1">
      <c r="A31" s="722"/>
      <c r="B31" s="715" t="s">
        <v>54</v>
      </c>
      <c r="C31" s="725"/>
      <c r="D31" s="146">
        <v>30</v>
      </c>
      <c r="E31" s="147">
        <v>30</v>
      </c>
      <c r="F31" s="147">
        <v>30</v>
      </c>
      <c r="G31" s="147">
        <v>30</v>
      </c>
      <c r="H31" s="148">
        <v>30</v>
      </c>
    </row>
    <row r="32" spans="1:8" ht="24" customHeight="1">
      <c r="A32" s="722"/>
      <c r="B32" s="715" t="s">
        <v>55</v>
      </c>
      <c r="C32" s="725"/>
      <c r="D32" s="146">
        <v>37</v>
      </c>
      <c r="E32" s="147">
        <v>37</v>
      </c>
      <c r="F32" s="147">
        <v>37</v>
      </c>
      <c r="G32" s="147">
        <v>37</v>
      </c>
      <c r="H32" s="148">
        <v>37</v>
      </c>
    </row>
    <row r="33" spans="1:9" ht="24" customHeight="1">
      <c r="A33" s="722"/>
      <c r="B33" s="715" t="s">
        <v>56</v>
      </c>
      <c r="C33" s="725"/>
      <c r="D33" s="146">
        <v>158</v>
      </c>
      <c r="E33" s="147">
        <v>158</v>
      </c>
      <c r="F33" s="147">
        <v>158</v>
      </c>
      <c r="G33" s="147">
        <v>158</v>
      </c>
      <c r="H33" s="148">
        <v>158</v>
      </c>
    </row>
    <row r="34" spans="1:9" ht="24" customHeight="1" thickBot="1">
      <c r="A34" s="722"/>
      <c r="B34" s="717" t="s">
        <v>59</v>
      </c>
      <c r="C34" s="726"/>
      <c r="D34" s="149">
        <v>92</v>
      </c>
      <c r="E34" s="150">
        <v>92</v>
      </c>
      <c r="F34" s="150">
        <v>92</v>
      </c>
      <c r="G34" s="150">
        <v>92</v>
      </c>
      <c r="H34" s="151">
        <v>92</v>
      </c>
    </row>
    <row r="35" spans="1:9" ht="24" customHeight="1" thickTop="1" thickBot="1">
      <c r="A35" s="723"/>
      <c r="B35" s="719" t="s">
        <v>51</v>
      </c>
      <c r="C35" s="727"/>
      <c r="D35" s="152">
        <v>335</v>
      </c>
      <c r="E35" s="153">
        <v>335</v>
      </c>
      <c r="F35" s="153">
        <v>335</v>
      </c>
      <c r="G35" s="153">
        <v>335</v>
      </c>
      <c r="H35" s="154">
        <v>335</v>
      </c>
    </row>
    <row r="36" spans="1:9" ht="24" customHeight="1">
      <c r="A36" s="710" t="s">
        <v>64</v>
      </c>
      <c r="B36" s="713" t="s">
        <v>53</v>
      </c>
      <c r="C36" s="714"/>
      <c r="D36" s="155">
        <v>10</v>
      </c>
      <c r="E36" s="156">
        <v>10</v>
      </c>
      <c r="F36" s="156">
        <v>10</v>
      </c>
      <c r="G36" s="156">
        <v>10</v>
      </c>
      <c r="H36" s="157">
        <v>10</v>
      </c>
    </row>
    <row r="37" spans="1:9" ht="24" customHeight="1">
      <c r="A37" s="710"/>
      <c r="B37" s="715" t="s">
        <v>54</v>
      </c>
      <c r="C37" s="716"/>
      <c r="D37" s="155">
        <v>13</v>
      </c>
      <c r="E37" s="156">
        <v>15</v>
      </c>
      <c r="F37" s="156">
        <v>16</v>
      </c>
      <c r="G37" s="156">
        <v>16</v>
      </c>
      <c r="H37" s="157">
        <v>17</v>
      </c>
    </row>
    <row r="38" spans="1:9" ht="24" customHeight="1">
      <c r="A38" s="711"/>
      <c r="B38" s="715" t="s">
        <v>55</v>
      </c>
      <c r="C38" s="716"/>
      <c r="D38" s="155">
        <v>11</v>
      </c>
      <c r="E38" s="156">
        <v>10</v>
      </c>
      <c r="F38" s="156">
        <v>13</v>
      </c>
      <c r="G38" s="156">
        <v>13</v>
      </c>
      <c r="H38" s="157">
        <v>14</v>
      </c>
    </row>
    <row r="39" spans="1:9" ht="24" customHeight="1">
      <c r="A39" s="711"/>
      <c r="B39" s="715" t="s">
        <v>56</v>
      </c>
      <c r="C39" s="716"/>
      <c r="D39" s="146">
        <v>82</v>
      </c>
      <c r="E39" s="147">
        <v>87</v>
      </c>
      <c r="F39" s="147">
        <v>90</v>
      </c>
      <c r="G39" s="147">
        <v>87</v>
      </c>
      <c r="H39" s="148">
        <v>89</v>
      </c>
    </row>
    <row r="40" spans="1:9" ht="24" customHeight="1" thickBot="1">
      <c r="A40" s="711"/>
      <c r="B40" s="717" t="s">
        <v>59</v>
      </c>
      <c r="C40" s="718"/>
      <c r="D40" s="149">
        <v>59</v>
      </c>
      <c r="E40" s="150">
        <v>62</v>
      </c>
      <c r="F40" s="150">
        <v>63</v>
      </c>
      <c r="G40" s="150">
        <v>61</v>
      </c>
      <c r="H40" s="151">
        <v>62</v>
      </c>
    </row>
    <row r="41" spans="1:9" ht="24" customHeight="1" thickTop="1" thickBot="1">
      <c r="A41" s="712"/>
      <c r="B41" s="719" t="s">
        <v>51</v>
      </c>
      <c r="C41" s="720"/>
      <c r="D41" s="125">
        <v>175</v>
      </c>
      <c r="E41" s="158">
        <v>184</v>
      </c>
      <c r="F41" s="158">
        <v>192</v>
      </c>
      <c r="G41" s="158">
        <v>187</v>
      </c>
      <c r="H41" s="159">
        <v>192</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70"/>
  <sheetViews>
    <sheetView topLeftCell="A19"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274</v>
      </c>
      <c r="H3" s="755"/>
    </row>
    <row r="4" spans="1:9" ht="16.5" customHeight="1">
      <c r="A4" s="83"/>
      <c r="B4" s="83"/>
      <c r="C4" s="83"/>
      <c r="D4" s="83"/>
      <c r="E4" s="83"/>
      <c r="F4" s="84" t="s">
        <v>33</v>
      </c>
      <c r="G4" s="754" t="s">
        <v>275</v>
      </c>
      <c r="H4" s="755"/>
    </row>
    <row r="5" spans="1:9" ht="16.5" customHeight="1">
      <c r="A5" s="83"/>
      <c r="B5" s="83"/>
      <c r="C5" s="83"/>
      <c r="D5" s="83"/>
      <c r="E5" s="83"/>
      <c r="F5" s="84" t="s">
        <v>35</v>
      </c>
      <c r="G5" s="754" t="s">
        <v>276</v>
      </c>
      <c r="H5" s="755"/>
    </row>
    <row r="6" spans="1:9" ht="16.5" customHeight="1">
      <c r="A6" s="83"/>
      <c r="B6" s="83"/>
      <c r="C6" s="83"/>
      <c r="D6" s="83"/>
      <c r="E6" s="83"/>
      <c r="F6" s="84" t="s">
        <v>37</v>
      </c>
      <c r="G6" s="754" t="s">
        <v>277</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140</v>
      </c>
      <c r="E11" s="171">
        <v>142</v>
      </c>
      <c r="F11" s="171">
        <v>146</v>
      </c>
      <c r="G11" s="171">
        <v>150</v>
      </c>
      <c r="H11" s="172">
        <v>154</v>
      </c>
    </row>
    <row r="12" spans="1:9" ht="24" customHeight="1">
      <c r="A12" s="710"/>
      <c r="B12" s="715" t="s">
        <v>49</v>
      </c>
      <c r="C12" s="716"/>
      <c r="D12" s="170">
        <v>139</v>
      </c>
      <c r="E12" s="171">
        <v>158</v>
      </c>
      <c r="F12" s="171">
        <v>160</v>
      </c>
      <c r="G12" s="171">
        <v>164</v>
      </c>
      <c r="H12" s="172">
        <v>168</v>
      </c>
    </row>
    <row r="13" spans="1:9" ht="24" customHeight="1">
      <c r="A13" s="711"/>
      <c r="B13" s="715" t="s">
        <v>22</v>
      </c>
      <c r="C13" s="716"/>
      <c r="D13" s="173">
        <v>166</v>
      </c>
      <c r="E13" s="174">
        <v>146</v>
      </c>
      <c r="F13" s="174">
        <v>165</v>
      </c>
      <c r="G13" s="174">
        <v>168</v>
      </c>
      <c r="H13" s="175">
        <v>172</v>
      </c>
    </row>
    <row r="14" spans="1:9" ht="24" customHeight="1" thickBot="1">
      <c r="A14" s="711"/>
      <c r="B14" s="717" t="s">
        <v>50</v>
      </c>
      <c r="C14" s="718"/>
      <c r="D14" s="176">
        <v>493</v>
      </c>
      <c r="E14" s="177">
        <v>504</v>
      </c>
      <c r="F14" s="177">
        <v>503</v>
      </c>
      <c r="G14" s="177">
        <v>508</v>
      </c>
      <c r="H14" s="178">
        <v>509</v>
      </c>
    </row>
    <row r="15" spans="1:9" ht="24" customHeight="1" thickTop="1" thickBot="1">
      <c r="A15" s="749"/>
      <c r="B15" s="719" t="s">
        <v>51</v>
      </c>
      <c r="C15" s="720"/>
      <c r="D15" s="125">
        <f>SUM(D11:D14)</f>
        <v>938</v>
      </c>
      <c r="E15" s="158">
        <f>SUM(E11:E14)</f>
        <v>950</v>
      </c>
      <c r="F15" s="158">
        <f>SUM(F11:F14)</f>
        <v>974</v>
      </c>
      <c r="G15" s="158">
        <f>SUM(G11:G14)</f>
        <v>990</v>
      </c>
      <c r="H15" s="159">
        <f>SUM(H11:H14)</f>
        <v>1003</v>
      </c>
    </row>
    <row r="16" spans="1:9" ht="24" customHeight="1">
      <c r="A16" s="721" t="s">
        <v>52</v>
      </c>
      <c r="B16" s="736" t="s">
        <v>53</v>
      </c>
      <c r="C16" s="724"/>
      <c r="D16" s="179">
        <v>19</v>
      </c>
      <c r="E16" s="180">
        <v>21</v>
      </c>
      <c r="F16" s="180">
        <v>23</v>
      </c>
      <c r="G16" s="180">
        <v>25</v>
      </c>
      <c r="H16" s="181">
        <v>28</v>
      </c>
    </row>
    <row r="17" spans="1:8" ht="24" customHeight="1">
      <c r="A17" s="728"/>
      <c r="B17" s="737" t="s">
        <v>54</v>
      </c>
      <c r="C17" s="726"/>
      <c r="D17" s="182">
        <v>76</v>
      </c>
      <c r="E17" s="183">
        <v>88</v>
      </c>
      <c r="F17" s="183">
        <v>89</v>
      </c>
      <c r="G17" s="183">
        <v>92</v>
      </c>
      <c r="H17" s="184">
        <v>96</v>
      </c>
    </row>
    <row r="18" spans="1:8" ht="24" customHeight="1">
      <c r="A18" s="722"/>
      <c r="B18" s="737" t="s">
        <v>55</v>
      </c>
      <c r="C18" s="726"/>
      <c r="D18" s="185">
        <v>104</v>
      </c>
      <c r="E18" s="186">
        <v>92</v>
      </c>
      <c r="F18" s="186">
        <v>105</v>
      </c>
      <c r="G18" s="186">
        <v>108</v>
      </c>
      <c r="H18" s="187">
        <v>111</v>
      </c>
    </row>
    <row r="19" spans="1:8" ht="24" customHeight="1">
      <c r="A19" s="722"/>
      <c r="B19" s="717" t="s">
        <v>56</v>
      </c>
      <c r="C19" s="726"/>
      <c r="D19" s="149">
        <f>D20+D21</f>
        <v>273</v>
      </c>
      <c r="E19" s="150">
        <f>E20+E21</f>
        <v>284</v>
      </c>
      <c r="F19" s="150">
        <f t="shared" ref="F19:H19" si="0">F20+F21</f>
        <v>289</v>
      </c>
      <c r="G19" s="150">
        <f t="shared" si="0"/>
        <v>296</v>
      </c>
      <c r="H19" s="151">
        <f t="shared" si="0"/>
        <v>303</v>
      </c>
    </row>
    <row r="20" spans="1:8" ht="26.25" customHeight="1">
      <c r="A20" s="722"/>
      <c r="B20" s="113"/>
      <c r="C20" s="114" t="s">
        <v>57</v>
      </c>
      <c r="D20" s="188">
        <v>12</v>
      </c>
      <c r="E20" s="189">
        <v>17</v>
      </c>
      <c r="F20" s="189">
        <v>22</v>
      </c>
      <c r="G20" s="189">
        <v>27</v>
      </c>
      <c r="H20" s="190">
        <v>33</v>
      </c>
    </row>
    <row r="21" spans="1:8" ht="24" customHeight="1">
      <c r="A21" s="722"/>
      <c r="B21" s="113"/>
      <c r="C21" s="118" t="s">
        <v>58</v>
      </c>
      <c r="D21" s="191">
        <v>261</v>
      </c>
      <c r="E21" s="192">
        <v>267</v>
      </c>
      <c r="F21" s="192">
        <v>267</v>
      </c>
      <c r="G21" s="192">
        <v>269</v>
      </c>
      <c r="H21" s="193">
        <v>270</v>
      </c>
    </row>
    <row r="22" spans="1:8" ht="24" customHeight="1" thickBot="1">
      <c r="A22" s="722"/>
      <c r="B22" s="738" t="s">
        <v>59</v>
      </c>
      <c r="C22" s="739"/>
      <c r="D22" s="194">
        <v>193</v>
      </c>
      <c r="E22" s="195">
        <v>195</v>
      </c>
      <c r="F22" s="195">
        <v>192</v>
      </c>
      <c r="G22" s="195">
        <v>192</v>
      </c>
      <c r="H22" s="196">
        <v>189</v>
      </c>
    </row>
    <row r="23" spans="1:8" ht="24" customHeight="1" thickTop="1" thickBot="1">
      <c r="A23" s="723"/>
      <c r="B23" s="740" t="s">
        <v>51</v>
      </c>
      <c r="C23" s="727"/>
      <c r="D23" s="125">
        <f>D16+D17+D18+D19+D22</f>
        <v>665</v>
      </c>
      <c r="E23" s="126">
        <f t="shared" ref="E23:H23" si="1">E16+E17+E18+E19+E22</f>
        <v>680</v>
      </c>
      <c r="F23" s="126">
        <f t="shared" si="1"/>
        <v>698</v>
      </c>
      <c r="G23" s="126">
        <f t="shared" si="1"/>
        <v>713</v>
      </c>
      <c r="H23" s="127">
        <f t="shared" si="1"/>
        <v>727</v>
      </c>
    </row>
    <row r="24" spans="1:8" ht="24" hidden="1" customHeight="1">
      <c r="A24" s="728" t="s">
        <v>60</v>
      </c>
      <c r="B24" s="713" t="s">
        <v>53</v>
      </c>
      <c r="C24" s="724"/>
      <c r="D24" s="128">
        <f>D16/D11</f>
        <v>0.1357142857142857</v>
      </c>
      <c r="E24" s="129">
        <f t="shared" ref="E24:H24" si="2">E16/E11</f>
        <v>0.14788732394366197</v>
      </c>
      <c r="F24" s="129">
        <f t="shared" si="2"/>
        <v>0.15753424657534246</v>
      </c>
      <c r="G24" s="129">
        <f t="shared" si="2"/>
        <v>0.16666666666666666</v>
      </c>
      <c r="H24" s="130">
        <f t="shared" si="2"/>
        <v>0.18181818181818182</v>
      </c>
    </row>
    <row r="25" spans="1:8" ht="24" hidden="1" customHeight="1">
      <c r="A25" s="722"/>
      <c r="B25" s="715" t="s">
        <v>61</v>
      </c>
      <c r="C25" s="725"/>
      <c r="D25" s="131">
        <f>D18/D13</f>
        <v>0.62650602409638556</v>
      </c>
      <c r="E25" s="132">
        <f t="shared" ref="E25:H26" si="3">E18/E13</f>
        <v>0.63013698630136983</v>
      </c>
      <c r="F25" s="132">
        <f t="shared" si="3"/>
        <v>0.63636363636363635</v>
      </c>
      <c r="G25" s="132">
        <f t="shared" si="3"/>
        <v>0.6428571428571429</v>
      </c>
      <c r="H25" s="133">
        <f t="shared" si="3"/>
        <v>0.64534883720930236</v>
      </c>
    </row>
    <row r="26" spans="1:8" ht="24" hidden="1" customHeight="1">
      <c r="A26" s="722"/>
      <c r="B26" s="730" t="s">
        <v>56</v>
      </c>
      <c r="C26" s="731"/>
      <c r="D26" s="134">
        <f>D19/D14</f>
        <v>0.55375253549695735</v>
      </c>
      <c r="E26" s="135">
        <f t="shared" si="3"/>
        <v>0.56349206349206349</v>
      </c>
      <c r="F26" s="135">
        <f t="shared" si="3"/>
        <v>0.57455268389662029</v>
      </c>
      <c r="G26" s="135">
        <f t="shared" si="3"/>
        <v>0.58267716535433067</v>
      </c>
      <c r="H26" s="136">
        <f t="shared" si="3"/>
        <v>0.5952848722986247</v>
      </c>
    </row>
    <row r="27" spans="1:8" ht="24" hidden="1" customHeight="1">
      <c r="A27" s="722"/>
      <c r="B27" s="730" t="s">
        <v>59</v>
      </c>
      <c r="C27" s="731"/>
      <c r="D27" s="134">
        <f>D22/D14</f>
        <v>0.39148073022312374</v>
      </c>
      <c r="E27" s="135">
        <f t="shared" ref="E27:G27" si="4">E22/E14</f>
        <v>0.38690476190476192</v>
      </c>
      <c r="F27" s="135">
        <f t="shared" si="4"/>
        <v>0.38170974155069581</v>
      </c>
      <c r="G27" s="135">
        <f t="shared" si="4"/>
        <v>0.37795275590551181</v>
      </c>
      <c r="H27" s="136">
        <f>H22/H14</f>
        <v>0.37131630648330061</v>
      </c>
    </row>
    <row r="28" spans="1:8" ht="24" hidden="1" customHeight="1" thickBot="1">
      <c r="A28" s="722"/>
      <c r="B28" s="732" t="s">
        <v>62</v>
      </c>
      <c r="C28" s="733"/>
      <c r="D28" s="137">
        <f>(D19+D22)/D14</f>
        <v>0.94523326572008115</v>
      </c>
      <c r="E28" s="138">
        <f t="shared" ref="E28:G28" si="5">(E19+E22)/E14</f>
        <v>0.95039682539682535</v>
      </c>
      <c r="F28" s="138">
        <f t="shared" si="5"/>
        <v>0.9562624254473161</v>
      </c>
      <c r="G28" s="138">
        <f t="shared" si="5"/>
        <v>0.96062992125984248</v>
      </c>
      <c r="H28" s="139">
        <f>(H19+H22)/H14</f>
        <v>0.96660117878192531</v>
      </c>
    </row>
    <row r="29" spans="1:8" ht="24" hidden="1" customHeight="1" thickTop="1" thickBot="1">
      <c r="A29" s="729"/>
      <c r="B29" s="734" t="s">
        <v>51</v>
      </c>
      <c r="C29" s="735"/>
      <c r="D29" s="140">
        <f>D23/D15</f>
        <v>0.70895522388059706</v>
      </c>
      <c r="E29" s="141">
        <f>E23/E15</f>
        <v>0.71578947368421053</v>
      </c>
      <c r="F29" s="141">
        <f t="shared" ref="F29:G29" si="6">F23/F15</f>
        <v>0.71663244353182753</v>
      </c>
      <c r="G29" s="141">
        <f t="shared" si="6"/>
        <v>0.72020202020202018</v>
      </c>
      <c r="H29" s="142">
        <f>H23/H15</f>
        <v>0.72482552342971085</v>
      </c>
    </row>
    <row r="30" spans="1:8" ht="24" customHeight="1">
      <c r="A30" s="721" t="s">
        <v>63</v>
      </c>
      <c r="B30" s="713" t="s">
        <v>53</v>
      </c>
      <c r="C30" s="724"/>
      <c r="D30" s="197">
        <f>'[12]確保の内容の内訳表【様式1-2】'!E27</f>
        <v>35</v>
      </c>
      <c r="E30" s="144">
        <f>'[12]確保の内容の内訳表【様式1-2】'!K27</f>
        <v>41</v>
      </c>
      <c r="F30" s="144">
        <f>'[12]確保の内容の内訳表【様式1-2】'!Q27</f>
        <v>40</v>
      </c>
      <c r="G30" s="144">
        <f>'[12]確保の内容の内訳表【様式1-2】'!W27</f>
        <v>41</v>
      </c>
      <c r="H30" s="145">
        <f>'[12]確保の内容の内訳表【様式1-2】'!AC27</f>
        <v>40</v>
      </c>
    </row>
    <row r="31" spans="1:8" ht="24" customHeight="1">
      <c r="A31" s="722"/>
      <c r="B31" s="715" t="s">
        <v>54</v>
      </c>
      <c r="C31" s="725"/>
      <c r="D31" s="146">
        <f>'[12]確保の内容の内訳表【様式1-2】'!F27</f>
        <v>76</v>
      </c>
      <c r="E31" s="147">
        <f>'[12]確保の内容の内訳表【様式1-2】'!L27</f>
        <v>88</v>
      </c>
      <c r="F31" s="147">
        <f>'[12]確保の内容の内訳表【様式1-2】'!R27</f>
        <v>89</v>
      </c>
      <c r="G31" s="147">
        <f>'[12]確保の内容の内訳表【様式1-2】'!X27</f>
        <v>92</v>
      </c>
      <c r="H31" s="148">
        <f>'[12]確保の内容の内訳表【様式1-2】'!AD27</f>
        <v>96</v>
      </c>
    </row>
    <row r="32" spans="1:8" ht="24" customHeight="1">
      <c r="A32" s="722"/>
      <c r="B32" s="715" t="s">
        <v>55</v>
      </c>
      <c r="C32" s="725"/>
      <c r="D32" s="146">
        <f>'[12]確保の内容の内訳表【様式1-2】'!G27</f>
        <v>104</v>
      </c>
      <c r="E32" s="147">
        <f>'[12]確保の内容の内訳表【様式1-2】'!M27</f>
        <v>92</v>
      </c>
      <c r="F32" s="147">
        <f>'[12]確保の内容の内訳表【様式1-2】'!S27</f>
        <v>105</v>
      </c>
      <c r="G32" s="147">
        <f>'[12]確保の内容の内訳表【様式1-2】'!Y27</f>
        <v>108</v>
      </c>
      <c r="H32" s="148">
        <f>'[12]確保の内容の内訳表【様式1-2】'!AE27</f>
        <v>111</v>
      </c>
    </row>
    <row r="33" spans="1:9" ht="24" customHeight="1">
      <c r="A33" s="722"/>
      <c r="B33" s="715" t="s">
        <v>56</v>
      </c>
      <c r="C33" s="725"/>
      <c r="D33" s="146">
        <f>'[12]確保の内容の内訳表【様式1-2】'!D27</f>
        <v>273</v>
      </c>
      <c r="E33" s="147">
        <f>'[12]確保の内容の内訳表【様式1-2】'!J27</f>
        <v>284</v>
      </c>
      <c r="F33" s="147">
        <f>'[12]確保の内容の内訳表【様式1-2】'!P27</f>
        <v>289</v>
      </c>
      <c r="G33" s="147">
        <f>'[12]確保の内容の内訳表【様式1-2】'!V27</f>
        <v>296</v>
      </c>
      <c r="H33" s="148">
        <f>'[12]確保の内容の内訳表【様式1-2】'!AB27</f>
        <v>303</v>
      </c>
    </row>
    <row r="34" spans="1:9" ht="24" customHeight="1" thickBot="1">
      <c r="A34" s="722"/>
      <c r="B34" s="717" t="s">
        <v>59</v>
      </c>
      <c r="C34" s="726"/>
      <c r="D34" s="149">
        <f>'[12]確保の内容の内訳表【様式1-2】'!C27</f>
        <v>330</v>
      </c>
      <c r="E34" s="150">
        <f>'[12]確保の内容の内訳表【様式1-2】'!I27</f>
        <v>330</v>
      </c>
      <c r="F34" s="150">
        <f>'[12]確保の内容の内訳表【様式1-2】'!O27</f>
        <v>330</v>
      </c>
      <c r="G34" s="150">
        <f>'[12]確保の内容の内訳表【様式1-2】'!U27</f>
        <v>330</v>
      </c>
      <c r="H34" s="151">
        <f>'[12]確保の内容の内訳表【様式1-2】'!AA27</f>
        <v>330</v>
      </c>
    </row>
    <row r="35" spans="1:9" ht="24" customHeight="1" thickTop="1" thickBot="1">
      <c r="A35" s="723"/>
      <c r="B35" s="719" t="s">
        <v>51</v>
      </c>
      <c r="C35" s="727"/>
      <c r="D35" s="152">
        <f>SUM(D30:D34)</f>
        <v>818</v>
      </c>
      <c r="E35" s="153">
        <f t="shared" ref="E35:G35" si="7">SUM(E30:E34)</f>
        <v>835</v>
      </c>
      <c r="F35" s="153">
        <f t="shared" si="7"/>
        <v>853</v>
      </c>
      <c r="G35" s="153">
        <f t="shared" si="7"/>
        <v>867</v>
      </c>
      <c r="H35" s="154">
        <f>SUM(H30:H34)</f>
        <v>880</v>
      </c>
    </row>
    <row r="36" spans="1:9" ht="24" customHeight="1">
      <c r="A36" s="710" t="s">
        <v>64</v>
      </c>
      <c r="B36" s="713" t="s">
        <v>53</v>
      </c>
      <c r="C36" s="714"/>
      <c r="D36" s="155">
        <f>D30-D16</f>
        <v>16</v>
      </c>
      <c r="E36" s="156">
        <f>E30-E16</f>
        <v>20</v>
      </c>
      <c r="F36" s="156">
        <f t="shared" ref="F36:G36" si="8">F30-F16</f>
        <v>17</v>
      </c>
      <c r="G36" s="156">
        <f t="shared" si="8"/>
        <v>16</v>
      </c>
      <c r="H36" s="157">
        <f>H30-H16</f>
        <v>12</v>
      </c>
    </row>
    <row r="37" spans="1:9" ht="24" customHeight="1">
      <c r="A37" s="710"/>
      <c r="B37" s="715" t="s">
        <v>54</v>
      </c>
      <c r="C37" s="716"/>
      <c r="D37" s="155">
        <f>D31-D17</f>
        <v>0</v>
      </c>
      <c r="E37" s="156">
        <f t="shared" ref="E37:H38" si="9">E31-E17</f>
        <v>0</v>
      </c>
      <c r="F37" s="156">
        <f t="shared" si="9"/>
        <v>0</v>
      </c>
      <c r="G37" s="156">
        <f t="shared" si="9"/>
        <v>0</v>
      </c>
      <c r="H37" s="157">
        <f t="shared" si="9"/>
        <v>0</v>
      </c>
    </row>
    <row r="38" spans="1:9" ht="24" customHeight="1">
      <c r="A38" s="711"/>
      <c r="B38" s="715" t="s">
        <v>55</v>
      </c>
      <c r="C38" s="716"/>
      <c r="D38" s="155">
        <f>D32-D18</f>
        <v>0</v>
      </c>
      <c r="E38" s="156">
        <f>E32-E18</f>
        <v>0</v>
      </c>
      <c r="F38" s="156">
        <f t="shared" si="9"/>
        <v>0</v>
      </c>
      <c r="G38" s="156">
        <f t="shared" si="9"/>
        <v>0</v>
      </c>
      <c r="H38" s="157">
        <f t="shared" si="9"/>
        <v>0</v>
      </c>
    </row>
    <row r="39" spans="1:9" ht="24" customHeight="1">
      <c r="A39" s="711"/>
      <c r="B39" s="715" t="s">
        <v>56</v>
      </c>
      <c r="C39" s="716"/>
      <c r="D39" s="146">
        <f>D33-D19</f>
        <v>0</v>
      </c>
      <c r="E39" s="147">
        <f t="shared" ref="E39:G39" si="10">E33-E19</f>
        <v>0</v>
      </c>
      <c r="F39" s="147">
        <f t="shared" si="10"/>
        <v>0</v>
      </c>
      <c r="G39" s="147">
        <f t="shared" si="10"/>
        <v>0</v>
      </c>
      <c r="H39" s="148">
        <f>H33-H19</f>
        <v>0</v>
      </c>
    </row>
    <row r="40" spans="1:9" ht="24" customHeight="1" thickBot="1">
      <c r="A40" s="711"/>
      <c r="B40" s="717" t="s">
        <v>59</v>
      </c>
      <c r="C40" s="718"/>
      <c r="D40" s="149">
        <f>D34-D22</f>
        <v>137</v>
      </c>
      <c r="E40" s="150">
        <f t="shared" ref="E40:G41" si="11">E34-E22</f>
        <v>135</v>
      </c>
      <c r="F40" s="150">
        <f t="shared" si="11"/>
        <v>138</v>
      </c>
      <c r="G40" s="150">
        <f t="shared" si="11"/>
        <v>138</v>
      </c>
      <c r="H40" s="151">
        <f>H34-H22</f>
        <v>141</v>
      </c>
    </row>
    <row r="41" spans="1:9" ht="24" customHeight="1" thickTop="1" thickBot="1">
      <c r="A41" s="712"/>
      <c r="B41" s="719" t="s">
        <v>51</v>
      </c>
      <c r="C41" s="720"/>
      <c r="D41" s="125">
        <f>D35-D23</f>
        <v>153</v>
      </c>
      <c r="E41" s="158">
        <f t="shared" si="11"/>
        <v>155</v>
      </c>
      <c r="F41" s="158">
        <f>F35-F23</f>
        <v>155</v>
      </c>
      <c r="G41" s="158">
        <f>G35-G23</f>
        <v>154</v>
      </c>
      <c r="H41" s="159">
        <f>H35-H23</f>
        <v>153</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184</v>
      </c>
      <c r="B50" s="699"/>
      <c r="C50" s="700"/>
      <c r="D50" s="168" t="s">
        <v>70</v>
      </c>
      <c r="E50" s="704"/>
      <c r="F50" s="705"/>
      <c r="G50" s="705"/>
      <c r="H50" s="705"/>
      <c r="I50" s="706"/>
    </row>
    <row r="51" spans="1:9" ht="97.5" customHeight="1" thickBot="1">
      <c r="A51" s="701"/>
      <c r="B51" s="702"/>
      <c r="C51" s="703"/>
      <c r="D51" s="167" t="s">
        <v>72</v>
      </c>
      <c r="E51" s="756" t="s">
        <v>278</v>
      </c>
      <c r="F51" s="757"/>
      <c r="G51" s="757"/>
      <c r="H51" s="757"/>
      <c r="I51" s="758"/>
    </row>
    <row r="52" spans="1:9" ht="48" customHeight="1">
      <c r="A52" s="698" t="s">
        <v>187</v>
      </c>
      <c r="B52" s="699"/>
      <c r="C52" s="700"/>
      <c r="D52" s="168" t="s">
        <v>70</v>
      </c>
      <c r="E52" s="704"/>
      <c r="F52" s="705"/>
      <c r="G52" s="705"/>
      <c r="H52" s="705"/>
      <c r="I52" s="706"/>
    </row>
    <row r="53" spans="1:9" ht="97.5" customHeight="1" thickBot="1">
      <c r="A53" s="701"/>
      <c r="B53" s="702"/>
      <c r="C53" s="703"/>
      <c r="D53" s="167" t="s">
        <v>72</v>
      </c>
      <c r="E53" s="756" t="s">
        <v>279</v>
      </c>
      <c r="F53" s="757"/>
      <c r="G53" s="757"/>
      <c r="H53" s="757"/>
      <c r="I53" s="758"/>
    </row>
    <row r="54" spans="1:9" ht="48" customHeight="1">
      <c r="A54" s="698" t="s">
        <v>190</v>
      </c>
      <c r="B54" s="699"/>
      <c r="C54" s="700"/>
      <c r="D54" s="168" t="s">
        <v>70</v>
      </c>
      <c r="E54" s="704"/>
      <c r="F54" s="705"/>
      <c r="G54" s="705"/>
      <c r="H54" s="705"/>
      <c r="I54" s="706"/>
    </row>
    <row r="55" spans="1:9" ht="97.5" customHeight="1" thickBot="1">
      <c r="A55" s="701"/>
      <c r="B55" s="702"/>
      <c r="C55" s="703"/>
      <c r="D55" s="167" t="s">
        <v>72</v>
      </c>
      <c r="E55" s="756" t="s">
        <v>280</v>
      </c>
      <c r="F55" s="757"/>
      <c r="G55" s="757"/>
      <c r="H55" s="757"/>
      <c r="I55" s="758"/>
    </row>
    <row r="56" spans="1:9" ht="100.2" customHeight="1" thickBot="1">
      <c r="A56" s="680" t="s">
        <v>75</v>
      </c>
      <c r="B56" s="681"/>
      <c r="C56" s="682"/>
      <c r="D56" s="683" t="s">
        <v>281</v>
      </c>
      <c r="E56" s="684"/>
      <c r="F56" s="684"/>
      <c r="G56" s="684"/>
      <c r="H56" s="684"/>
      <c r="I56" s="685"/>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row r="167" spans="4:9">
      <c r="D167" s="169"/>
      <c r="E167" s="169"/>
      <c r="F167" s="169"/>
      <c r="G167" s="169"/>
      <c r="H167" s="169"/>
      <c r="I167" s="169"/>
    </row>
    <row r="168" spans="4:9">
      <c r="D168" s="169"/>
      <c r="E168" s="169"/>
      <c r="F168" s="169"/>
      <c r="G168" s="169"/>
      <c r="H168" s="169"/>
      <c r="I168" s="169"/>
    </row>
    <row r="169" spans="4:9">
      <c r="D169" s="169"/>
      <c r="E169" s="169"/>
      <c r="F169" s="169"/>
      <c r="G169" s="169"/>
      <c r="H169" s="169"/>
      <c r="I169" s="169"/>
    </row>
    <row r="170" spans="4:9">
      <c r="D170" s="169"/>
      <c r="E170" s="169"/>
      <c r="F170" s="169"/>
      <c r="G170" s="169"/>
      <c r="H170" s="169"/>
      <c r="I170" s="169"/>
    </row>
  </sheetData>
  <mergeCells count="56">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48:C49"/>
    <mergeCell ref="E48:I48"/>
    <mergeCell ref="E49:I49"/>
    <mergeCell ref="A50:C51"/>
    <mergeCell ref="E50:I50"/>
    <mergeCell ref="E51:I51"/>
    <mergeCell ref="A56:C56"/>
    <mergeCell ref="D56:I56"/>
    <mergeCell ref="A52:C53"/>
    <mergeCell ref="E52:I52"/>
    <mergeCell ref="E53:I53"/>
    <mergeCell ref="A54:C55"/>
    <mergeCell ref="E54:I54"/>
    <mergeCell ref="E55:I55"/>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0"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282</v>
      </c>
      <c r="H3" s="809"/>
    </row>
    <row r="4" spans="1:9" ht="16.5" customHeight="1">
      <c r="A4" s="83"/>
      <c r="B4" s="83"/>
      <c r="C4" s="83"/>
      <c r="D4" s="83"/>
      <c r="E4" s="83"/>
      <c r="F4" s="84" t="s">
        <v>33</v>
      </c>
      <c r="G4" s="808" t="s">
        <v>283</v>
      </c>
      <c r="H4" s="809"/>
    </row>
    <row r="5" spans="1:9" ht="16.5" customHeight="1">
      <c r="A5" s="83"/>
      <c r="B5" s="83"/>
      <c r="C5" s="83"/>
      <c r="D5" s="83"/>
      <c r="E5" s="83"/>
      <c r="F5" s="84" t="s">
        <v>35</v>
      </c>
      <c r="G5" s="808" t="s">
        <v>284</v>
      </c>
      <c r="H5" s="809"/>
    </row>
    <row r="6" spans="1:9" ht="16.5" customHeight="1">
      <c r="A6" s="83"/>
      <c r="B6" s="83"/>
      <c r="C6" s="83"/>
      <c r="D6" s="83"/>
      <c r="E6" s="83"/>
      <c r="F6" s="84" t="s">
        <v>37</v>
      </c>
      <c r="G6" s="808" t="s">
        <v>285</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29</v>
      </c>
      <c r="E11" s="171">
        <v>31</v>
      </c>
      <c r="F11" s="171">
        <v>31</v>
      </c>
      <c r="G11" s="171">
        <v>33</v>
      </c>
      <c r="H11" s="172">
        <v>33</v>
      </c>
    </row>
    <row r="12" spans="1:9" ht="24" customHeight="1">
      <c r="A12" s="710"/>
      <c r="B12" s="715" t="s">
        <v>49</v>
      </c>
      <c r="C12" s="716"/>
      <c r="D12" s="170">
        <v>39</v>
      </c>
      <c r="E12" s="171">
        <v>31</v>
      </c>
      <c r="F12" s="171">
        <v>33</v>
      </c>
      <c r="G12" s="171">
        <v>33</v>
      </c>
      <c r="H12" s="172">
        <v>35</v>
      </c>
    </row>
    <row r="13" spans="1:9" ht="24" customHeight="1">
      <c r="A13" s="711"/>
      <c r="B13" s="715" t="s">
        <v>22</v>
      </c>
      <c r="C13" s="716"/>
      <c r="D13" s="173">
        <v>20</v>
      </c>
      <c r="E13" s="174">
        <v>37</v>
      </c>
      <c r="F13" s="174">
        <v>29</v>
      </c>
      <c r="G13" s="174">
        <v>31</v>
      </c>
      <c r="H13" s="175">
        <v>31</v>
      </c>
    </row>
    <row r="14" spans="1:9" ht="24" customHeight="1" thickBot="1">
      <c r="A14" s="711"/>
      <c r="B14" s="717" t="s">
        <v>50</v>
      </c>
      <c r="C14" s="718"/>
      <c r="D14" s="176">
        <v>88</v>
      </c>
      <c r="E14" s="177">
        <v>78</v>
      </c>
      <c r="F14" s="177">
        <v>90</v>
      </c>
      <c r="G14" s="177">
        <v>91</v>
      </c>
      <c r="H14" s="178">
        <v>102</v>
      </c>
    </row>
    <row r="15" spans="1:9" ht="24" customHeight="1" thickTop="1" thickBot="1">
      <c r="A15" s="749"/>
      <c r="B15" s="719" t="s">
        <v>51</v>
      </c>
      <c r="C15" s="720"/>
      <c r="D15" s="125">
        <f>SUM(D11:D14)</f>
        <v>176</v>
      </c>
      <c r="E15" s="158">
        <f>SUM(E11:E14)</f>
        <v>177</v>
      </c>
      <c r="F15" s="158">
        <f>SUM(F11:F14)</f>
        <v>183</v>
      </c>
      <c r="G15" s="158">
        <f>SUM(G11:G14)</f>
        <v>188</v>
      </c>
      <c r="H15" s="159">
        <f>SUM(H11:H14)</f>
        <v>201</v>
      </c>
    </row>
    <row r="16" spans="1:9" ht="24" customHeight="1">
      <c r="A16" s="721" t="s">
        <v>52</v>
      </c>
      <c r="B16" s="736" t="s">
        <v>53</v>
      </c>
      <c r="C16" s="798"/>
      <c r="D16" s="179">
        <v>5</v>
      </c>
      <c r="E16" s="180">
        <v>5</v>
      </c>
      <c r="F16" s="180">
        <v>5</v>
      </c>
      <c r="G16" s="180">
        <v>5</v>
      </c>
      <c r="H16" s="181">
        <v>5</v>
      </c>
    </row>
    <row r="17" spans="1:8" ht="24" customHeight="1">
      <c r="A17" s="728"/>
      <c r="B17" s="737" t="s">
        <v>54</v>
      </c>
      <c r="C17" s="800"/>
      <c r="D17" s="182">
        <v>24</v>
      </c>
      <c r="E17" s="183">
        <v>19</v>
      </c>
      <c r="F17" s="183">
        <v>20</v>
      </c>
      <c r="G17" s="183">
        <v>20</v>
      </c>
      <c r="H17" s="184">
        <v>22</v>
      </c>
    </row>
    <row r="18" spans="1:8" ht="24" customHeight="1">
      <c r="A18" s="722"/>
      <c r="B18" s="737" t="s">
        <v>55</v>
      </c>
      <c r="C18" s="800"/>
      <c r="D18" s="185">
        <v>16</v>
      </c>
      <c r="E18" s="186">
        <v>29</v>
      </c>
      <c r="F18" s="186">
        <v>23</v>
      </c>
      <c r="G18" s="186">
        <v>24</v>
      </c>
      <c r="H18" s="187">
        <v>24</v>
      </c>
    </row>
    <row r="19" spans="1:8" ht="24" customHeight="1">
      <c r="A19" s="722"/>
      <c r="B19" s="717" t="s">
        <v>56</v>
      </c>
      <c r="C19" s="800"/>
      <c r="D19" s="208">
        <f>D20+D21</f>
        <v>74</v>
      </c>
      <c r="E19" s="209">
        <f>E20+E21</f>
        <v>65</v>
      </c>
      <c r="F19" s="209">
        <f t="shared" ref="F19:H19" si="0">F20+F21</f>
        <v>76</v>
      </c>
      <c r="G19" s="209">
        <f t="shared" si="0"/>
        <v>76</v>
      </c>
      <c r="H19" s="210">
        <f t="shared" si="0"/>
        <v>86</v>
      </c>
    </row>
    <row r="20" spans="1:8" ht="26.25" customHeight="1">
      <c r="A20" s="722"/>
      <c r="B20" s="113"/>
      <c r="C20" s="114" t="s">
        <v>57</v>
      </c>
      <c r="D20" s="188">
        <v>6</v>
      </c>
      <c r="E20" s="189">
        <v>5</v>
      </c>
      <c r="F20" s="189">
        <v>6</v>
      </c>
      <c r="G20" s="189">
        <v>6</v>
      </c>
      <c r="H20" s="190">
        <v>7</v>
      </c>
    </row>
    <row r="21" spans="1:8" ht="24" customHeight="1">
      <c r="A21" s="722"/>
      <c r="B21" s="113"/>
      <c r="C21" s="118" t="s">
        <v>58</v>
      </c>
      <c r="D21" s="191">
        <v>68</v>
      </c>
      <c r="E21" s="192">
        <v>60</v>
      </c>
      <c r="F21" s="192">
        <v>70</v>
      </c>
      <c r="G21" s="192">
        <v>70</v>
      </c>
      <c r="H21" s="193">
        <v>79</v>
      </c>
    </row>
    <row r="22" spans="1:8" ht="24" customHeight="1" thickBot="1">
      <c r="A22" s="722"/>
      <c r="B22" s="738" t="s">
        <v>59</v>
      </c>
      <c r="C22" s="801"/>
      <c r="D22" s="194">
        <v>14</v>
      </c>
      <c r="E22" s="195">
        <v>13</v>
      </c>
      <c r="F22" s="195">
        <v>15</v>
      </c>
      <c r="G22" s="195">
        <v>15</v>
      </c>
      <c r="H22" s="196">
        <v>16</v>
      </c>
    </row>
    <row r="23" spans="1:8" ht="24" customHeight="1" thickTop="1" thickBot="1">
      <c r="A23" s="723"/>
      <c r="B23" s="740" t="s">
        <v>51</v>
      </c>
      <c r="C23" s="727"/>
      <c r="D23" s="125">
        <f>D16+D17+D18+D19+D22</f>
        <v>133</v>
      </c>
      <c r="E23" s="126">
        <f t="shared" ref="E23:H23" si="1">E16+E17+E18+E19+E22</f>
        <v>131</v>
      </c>
      <c r="F23" s="126">
        <f t="shared" si="1"/>
        <v>139</v>
      </c>
      <c r="G23" s="126">
        <f t="shared" si="1"/>
        <v>140</v>
      </c>
      <c r="H23" s="127">
        <f t="shared" si="1"/>
        <v>153</v>
      </c>
    </row>
    <row r="24" spans="1:8" ht="24" hidden="1" customHeight="1">
      <c r="A24" s="728" t="s">
        <v>60</v>
      </c>
      <c r="B24" s="713" t="s">
        <v>53</v>
      </c>
      <c r="C24" s="798"/>
      <c r="D24" s="128">
        <f>D16/D11</f>
        <v>0.17241379310344829</v>
      </c>
      <c r="E24" s="129">
        <f t="shared" ref="E24:H24" si="2">E16/E11</f>
        <v>0.16129032258064516</v>
      </c>
      <c r="F24" s="129">
        <f t="shared" si="2"/>
        <v>0.16129032258064516</v>
      </c>
      <c r="G24" s="129">
        <f t="shared" si="2"/>
        <v>0.15151515151515152</v>
      </c>
      <c r="H24" s="130">
        <f t="shared" si="2"/>
        <v>0.15151515151515152</v>
      </c>
    </row>
    <row r="25" spans="1:8" ht="24" hidden="1" customHeight="1">
      <c r="A25" s="722"/>
      <c r="B25" s="715" t="s">
        <v>61</v>
      </c>
      <c r="C25" s="799"/>
      <c r="D25" s="131">
        <f>D18/D13</f>
        <v>0.8</v>
      </c>
      <c r="E25" s="132">
        <f t="shared" ref="E25:H26" si="3">E18/E13</f>
        <v>0.78378378378378377</v>
      </c>
      <c r="F25" s="132">
        <f t="shared" si="3"/>
        <v>0.7931034482758621</v>
      </c>
      <c r="G25" s="132">
        <f t="shared" si="3"/>
        <v>0.77419354838709675</v>
      </c>
      <c r="H25" s="133">
        <f t="shared" si="3"/>
        <v>0.77419354838709675</v>
      </c>
    </row>
    <row r="26" spans="1:8" ht="24" hidden="1" customHeight="1">
      <c r="A26" s="722"/>
      <c r="B26" s="715" t="s">
        <v>56</v>
      </c>
      <c r="C26" s="799"/>
      <c r="D26" s="131">
        <f>D19/D14</f>
        <v>0.84090909090909094</v>
      </c>
      <c r="E26" s="132">
        <f t="shared" si="3"/>
        <v>0.83333333333333337</v>
      </c>
      <c r="F26" s="132">
        <f t="shared" si="3"/>
        <v>0.84444444444444444</v>
      </c>
      <c r="G26" s="132">
        <f t="shared" si="3"/>
        <v>0.8351648351648352</v>
      </c>
      <c r="H26" s="133">
        <f t="shared" si="3"/>
        <v>0.84313725490196079</v>
      </c>
    </row>
    <row r="27" spans="1:8" ht="24" hidden="1" customHeight="1">
      <c r="A27" s="722"/>
      <c r="B27" s="715" t="s">
        <v>59</v>
      </c>
      <c r="C27" s="799"/>
      <c r="D27" s="131">
        <f>D22/D14</f>
        <v>0.15909090909090909</v>
      </c>
      <c r="E27" s="132">
        <f t="shared" ref="E27:G27" si="4">E22/E14</f>
        <v>0.16666666666666666</v>
      </c>
      <c r="F27" s="132">
        <f t="shared" si="4"/>
        <v>0.16666666666666666</v>
      </c>
      <c r="G27" s="132">
        <f t="shared" si="4"/>
        <v>0.16483516483516483</v>
      </c>
      <c r="H27" s="133">
        <f>H22/H14</f>
        <v>0.15686274509803921</v>
      </c>
    </row>
    <row r="28" spans="1:8" ht="24" hidden="1" customHeight="1" thickBot="1">
      <c r="A28" s="722"/>
      <c r="B28" s="717" t="s">
        <v>62</v>
      </c>
      <c r="C28" s="800"/>
      <c r="D28" s="211">
        <f>(D19+D22)/D14</f>
        <v>1</v>
      </c>
      <c r="E28" s="212">
        <f t="shared" ref="E28:G28" si="5">(E19+E22)/E14</f>
        <v>1</v>
      </c>
      <c r="F28" s="212">
        <f t="shared" si="5"/>
        <v>1.0111111111111111</v>
      </c>
      <c r="G28" s="212">
        <f t="shared" si="5"/>
        <v>1</v>
      </c>
      <c r="H28" s="213">
        <f>(H19+H22)/H14</f>
        <v>1</v>
      </c>
    </row>
    <row r="29" spans="1:8" ht="24" hidden="1" customHeight="1" thickTop="1" thickBot="1">
      <c r="A29" s="729"/>
      <c r="B29" s="719" t="s">
        <v>51</v>
      </c>
      <c r="C29" s="727"/>
      <c r="D29" s="214">
        <f>D23/D15</f>
        <v>0.75568181818181823</v>
      </c>
      <c r="E29" s="215">
        <f>E23/E15</f>
        <v>0.74011299435028244</v>
      </c>
      <c r="F29" s="215">
        <f t="shared" ref="F29:G29" si="6">F23/F15</f>
        <v>0.7595628415300546</v>
      </c>
      <c r="G29" s="215">
        <f t="shared" si="6"/>
        <v>0.74468085106382975</v>
      </c>
      <c r="H29" s="216">
        <f>H23/H15</f>
        <v>0.76119402985074625</v>
      </c>
    </row>
    <row r="30" spans="1:8" ht="24" customHeight="1">
      <c r="A30" s="721" t="s">
        <v>63</v>
      </c>
      <c r="B30" s="713" t="s">
        <v>53</v>
      </c>
      <c r="C30" s="798"/>
      <c r="D30" s="217">
        <f>'[13]確保の内容の内訳表【様式1-2】'!E27</f>
        <v>17</v>
      </c>
      <c r="E30" s="218">
        <f>'[13]確保の内容の内訳表【様式1-2】'!K27</f>
        <v>17</v>
      </c>
      <c r="F30" s="218">
        <f>'[13]確保の内容の内訳表【様式1-2】'!Q27</f>
        <v>17</v>
      </c>
      <c r="G30" s="218">
        <f>'[13]確保の内容の内訳表【様式1-2】'!W27</f>
        <v>17</v>
      </c>
      <c r="H30" s="219">
        <f>'[13]確保の内容の内訳表【様式1-2】'!AC27</f>
        <v>17</v>
      </c>
    </row>
    <row r="31" spans="1:8" ht="24" customHeight="1">
      <c r="A31" s="722"/>
      <c r="B31" s="715" t="s">
        <v>54</v>
      </c>
      <c r="C31" s="799"/>
      <c r="D31" s="220">
        <f>'[13]確保の内容の内訳表【様式1-2】'!F27</f>
        <v>38</v>
      </c>
      <c r="E31" s="221">
        <f>'[13]確保の内容の内訳表【様式1-2】'!L27</f>
        <v>38</v>
      </c>
      <c r="F31" s="221">
        <f>'[13]確保の内容の内訳表【様式1-2】'!R27</f>
        <v>38</v>
      </c>
      <c r="G31" s="221">
        <f>'[13]確保の内容の内訳表【様式1-2】'!X27</f>
        <v>38</v>
      </c>
      <c r="H31" s="222">
        <f>'[13]確保の内容の内訳表【様式1-2】'!AD27</f>
        <v>38</v>
      </c>
    </row>
    <row r="32" spans="1:8" ht="24" customHeight="1">
      <c r="A32" s="722"/>
      <c r="B32" s="715" t="s">
        <v>55</v>
      </c>
      <c r="C32" s="799"/>
      <c r="D32" s="220">
        <f>'[13]確保の内容の内訳表【様式1-2】'!G27</f>
        <v>38</v>
      </c>
      <c r="E32" s="221">
        <f>'[13]確保の内容の内訳表【様式1-2】'!M27</f>
        <v>38</v>
      </c>
      <c r="F32" s="221">
        <f>'[13]確保の内容の内訳表【様式1-2】'!S27</f>
        <v>38</v>
      </c>
      <c r="G32" s="221">
        <f>'[13]確保の内容の内訳表【様式1-2】'!Y27</f>
        <v>38</v>
      </c>
      <c r="H32" s="222">
        <f>'[13]確保の内容の内訳表【様式1-2】'!AE27</f>
        <v>38</v>
      </c>
    </row>
    <row r="33" spans="1:9" ht="24" customHeight="1">
      <c r="A33" s="722"/>
      <c r="B33" s="715" t="s">
        <v>56</v>
      </c>
      <c r="C33" s="799"/>
      <c r="D33" s="220">
        <f>'[13]確保の内容の内訳表【様式1-2】'!D27</f>
        <v>160</v>
      </c>
      <c r="E33" s="221">
        <f>'[13]確保の内容の内訳表【様式1-2】'!J27</f>
        <v>160</v>
      </c>
      <c r="F33" s="221">
        <f>'[13]確保の内容の内訳表【様式1-2】'!P27</f>
        <v>160</v>
      </c>
      <c r="G33" s="221">
        <f>'[13]確保の内容の内訳表【様式1-2】'!V27</f>
        <v>160</v>
      </c>
      <c r="H33" s="222">
        <f>'[13]確保の内容の内訳表【様式1-2】'!AB27</f>
        <v>160</v>
      </c>
    </row>
    <row r="34" spans="1:9" ht="24" customHeight="1" thickBot="1">
      <c r="A34" s="722"/>
      <c r="B34" s="717" t="s">
        <v>59</v>
      </c>
      <c r="C34" s="800"/>
      <c r="D34" s="208">
        <f>'[13]確保の内容の内訳表【様式1-2】'!C27</f>
        <v>120</v>
      </c>
      <c r="E34" s="209">
        <f>'[13]確保の内容の内訳表【様式1-2】'!I27</f>
        <v>120</v>
      </c>
      <c r="F34" s="209">
        <f>'[13]確保の内容の内訳表【様式1-2】'!O27</f>
        <v>120</v>
      </c>
      <c r="G34" s="209">
        <f>'[13]確保の内容の内訳表【様式1-2】'!U27</f>
        <v>120</v>
      </c>
      <c r="H34" s="210">
        <f>'[13]確保の内容の内訳表【様式1-2】'!AA27</f>
        <v>120</v>
      </c>
    </row>
    <row r="35" spans="1:9" ht="24" customHeight="1" thickTop="1" thickBot="1">
      <c r="A35" s="723"/>
      <c r="B35" s="719" t="s">
        <v>51</v>
      </c>
      <c r="C35" s="727"/>
      <c r="D35" s="125">
        <f>SUM(D30:D34)</f>
        <v>373</v>
      </c>
      <c r="E35" s="158">
        <f t="shared" ref="E35:G35" si="7">SUM(E30:E34)</f>
        <v>373</v>
      </c>
      <c r="F35" s="158">
        <f t="shared" si="7"/>
        <v>373</v>
      </c>
      <c r="G35" s="158">
        <f t="shared" si="7"/>
        <v>373</v>
      </c>
      <c r="H35" s="159">
        <f>SUM(H30:H34)</f>
        <v>373</v>
      </c>
    </row>
    <row r="36" spans="1:9" ht="24" customHeight="1">
      <c r="A36" s="710" t="s">
        <v>64</v>
      </c>
      <c r="B36" s="713" t="s">
        <v>53</v>
      </c>
      <c r="C36" s="714"/>
      <c r="D36" s="223">
        <f>D30-D16</f>
        <v>12</v>
      </c>
      <c r="E36" s="224">
        <f>E30-E16</f>
        <v>12</v>
      </c>
      <c r="F36" s="224">
        <f t="shared" ref="F36:G36" si="8">F30-F16</f>
        <v>12</v>
      </c>
      <c r="G36" s="224">
        <f t="shared" si="8"/>
        <v>12</v>
      </c>
      <c r="H36" s="225">
        <f>H30-H16</f>
        <v>12</v>
      </c>
    </row>
    <row r="37" spans="1:9" ht="24" customHeight="1">
      <c r="A37" s="710"/>
      <c r="B37" s="715" t="s">
        <v>54</v>
      </c>
      <c r="C37" s="716"/>
      <c r="D37" s="223">
        <f>D31-D17</f>
        <v>14</v>
      </c>
      <c r="E37" s="224">
        <f t="shared" ref="E37:H38" si="9">E31-E17</f>
        <v>19</v>
      </c>
      <c r="F37" s="224">
        <f t="shared" si="9"/>
        <v>18</v>
      </c>
      <c r="G37" s="224">
        <f t="shared" si="9"/>
        <v>18</v>
      </c>
      <c r="H37" s="225">
        <f t="shared" si="9"/>
        <v>16</v>
      </c>
    </row>
    <row r="38" spans="1:9" ht="24" customHeight="1">
      <c r="A38" s="711"/>
      <c r="B38" s="715" t="s">
        <v>55</v>
      </c>
      <c r="C38" s="716"/>
      <c r="D38" s="223">
        <f>D32-D18</f>
        <v>22</v>
      </c>
      <c r="E38" s="224">
        <f>E32-E18</f>
        <v>9</v>
      </c>
      <c r="F38" s="224">
        <f t="shared" si="9"/>
        <v>15</v>
      </c>
      <c r="G38" s="224">
        <f t="shared" si="9"/>
        <v>14</v>
      </c>
      <c r="H38" s="225">
        <f t="shared" si="9"/>
        <v>14</v>
      </c>
    </row>
    <row r="39" spans="1:9" ht="24" customHeight="1">
      <c r="A39" s="711"/>
      <c r="B39" s="715" t="s">
        <v>56</v>
      </c>
      <c r="C39" s="716"/>
      <c r="D39" s="220">
        <f>D33-D19</f>
        <v>86</v>
      </c>
      <c r="E39" s="221">
        <f t="shared" ref="E39:G39" si="10">E33-E19</f>
        <v>95</v>
      </c>
      <c r="F39" s="221">
        <f t="shared" si="10"/>
        <v>84</v>
      </c>
      <c r="G39" s="221">
        <f t="shared" si="10"/>
        <v>84</v>
      </c>
      <c r="H39" s="222">
        <f>H33-H19</f>
        <v>74</v>
      </c>
    </row>
    <row r="40" spans="1:9" ht="24" customHeight="1" thickBot="1">
      <c r="A40" s="711"/>
      <c r="B40" s="717" t="s">
        <v>59</v>
      </c>
      <c r="C40" s="718"/>
      <c r="D40" s="208">
        <f>D34-D22</f>
        <v>106</v>
      </c>
      <c r="E40" s="209">
        <f t="shared" ref="E40:G41" si="11">E34-E22</f>
        <v>107</v>
      </c>
      <c r="F40" s="209">
        <f t="shared" si="11"/>
        <v>105</v>
      </c>
      <c r="G40" s="209">
        <f t="shared" si="11"/>
        <v>105</v>
      </c>
      <c r="H40" s="210">
        <f>H34-H22</f>
        <v>104</v>
      </c>
    </row>
    <row r="41" spans="1:9" ht="24" customHeight="1" thickTop="1" thickBot="1">
      <c r="A41" s="712"/>
      <c r="B41" s="719" t="s">
        <v>51</v>
      </c>
      <c r="C41" s="720"/>
      <c r="D41" s="125">
        <f>D35-D23</f>
        <v>240</v>
      </c>
      <c r="E41" s="158">
        <f t="shared" si="11"/>
        <v>242</v>
      </c>
      <c r="F41" s="158">
        <f>F35-F23</f>
        <v>234</v>
      </c>
      <c r="G41" s="158">
        <f>G35-G23</f>
        <v>233</v>
      </c>
      <c r="H41" s="159">
        <f>H35-H23</f>
        <v>220</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831" t="s">
        <v>286</v>
      </c>
      <c r="B50" s="781"/>
      <c r="C50" s="782"/>
      <c r="D50" s="168" t="s">
        <v>70</v>
      </c>
      <c r="E50" s="766" t="s">
        <v>287</v>
      </c>
      <c r="F50" s="767"/>
      <c r="G50" s="767"/>
      <c r="H50" s="767"/>
      <c r="I50" s="768"/>
    </row>
    <row r="51" spans="1:9" ht="175.95" customHeight="1" thickBot="1">
      <c r="A51" s="783"/>
      <c r="B51" s="784"/>
      <c r="C51" s="785"/>
      <c r="D51" s="167" t="s">
        <v>72</v>
      </c>
      <c r="E51" s="756" t="s">
        <v>288</v>
      </c>
      <c r="F51" s="757"/>
      <c r="G51" s="757"/>
      <c r="H51" s="757"/>
      <c r="I51" s="758"/>
    </row>
    <row r="52" spans="1:9" ht="99.9" customHeight="1" thickBot="1">
      <c r="A52" s="786" t="s">
        <v>75</v>
      </c>
      <c r="B52" s="787"/>
      <c r="C52" s="788"/>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9"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289</v>
      </c>
      <c r="H3" s="809"/>
    </row>
    <row r="4" spans="1:9" ht="16.5" customHeight="1">
      <c r="A4" s="83"/>
      <c r="B4" s="83"/>
      <c r="C4" s="83"/>
      <c r="D4" s="83"/>
      <c r="E4" s="83"/>
      <c r="F4" s="84" t="s">
        <v>33</v>
      </c>
      <c r="G4" s="808" t="s">
        <v>290</v>
      </c>
      <c r="H4" s="809"/>
    </row>
    <row r="5" spans="1:9" ht="16.5" customHeight="1">
      <c r="A5" s="83"/>
      <c r="B5" s="83"/>
      <c r="C5" s="83"/>
      <c r="D5" s="83"/>
      <c r="E5" s="83"/>
      <c r="F5" s="84" t="s">
        <v>35</v>
      </c>
      <c r="G5" s="808" t="s">
        <v>291</v>
      </c>
      <c r="H5" s="809"/>
    </row>
    <row r="6" spans="1:9" ht="16.5" customHeight="1">
      <c r="A6" s="83"/>
      <c r="B6" s="83"/>
      <c r="C6" s="83"/>
      <c r="D6" s="83"/>
      <c r="E6" s="83"/>
      <c r="F6" s="84" t="s">
        <v>37</v>
      </c>
      <c r="G6" s="808" t="s">
        <v>292</v>
      </c>
      <c r="H6" s="809"/>
    </row>
    <row r="7" spans="1:9" ht="16.5" customHeight="1">
      <c r="A7" s="83"/>
      <c r="B7" s="83"/>
      <c r="C7" s="83"/>
      <c r="D7" s="83"/>
      <c r="E7" s="83"/>
      <c r="F7" s="83"/>
      <c r="G7" s="83"/>
      <c r="H7" s="83"/>
      <c r="I7" s="83"/>
    </row>
    <row r="8" spans="1:9" ht="16.5" customHeight="1" thickBot="1">
      <c r="A8" s="806" t="s">
        <v>39</v>
      </c>
      <c r="B8" s="806"/>
      <c r="C8" s="807"/>
      <c r="D8" s="83"/>
      <c r="E8" s="83"/>
      <c r="F8" s="83"/>
      <c r="G8" s="83"/>
      <c r="H8" s="85" t="s">
        <v>40</v>
      </c>
    </row>
    <row r="9" spans="1:9" ht="18" customHeight="1">
      <c r="A9" s="780"/>
      <c r="B9" s="802"/>
      <c r="C9" s="782"/>
      <c r="D9" s="745" t="s">
        <v>41</v>
      </c>
      <c r="E9" s="746"/>
      <c r="F9" s="746"/>
      <c r="G9" s="746"/>
      <c r="H9" s="747"/>
    </row>
    <row r="10" spans="1:9" ht="30.75" customHeight="1" thickBot="1">
      <c r="A10" s="803"/>
      <c r="B10" s="804"/>
      <c r="C10" s="805"/>
      <c r="D10" s="86" t="s">
        <v>42</v>
      </c>
      <c r="E10" s="87" t="s">
        <v>43</v>
      </c>
      <c r="F10" s="87" t="s">
        <v>44</v>
      </c>
      <c r="G10" s="87" t="s">
        <v>45</v>
      </c>
      <c r="H10" s="88" t="s">
        <v>46</v>
      </c>
    </row>
    <row r="11" spans="1:9" ht="24" customHeight="1">
      <c r="A11" s="748" t="s">
        <v>47</v>
      </c>
      <c r="B11" s="713" t="s">
        <v>48</v>
      </c>
      <c r="C11" s="714"/>
      <c r="D11" s="170">
        <v>14</v>
      </c>
      <c r="E11" s="171">
        <v>13</v>
      </c>
      <c r="F11" s="171">
        <v>13</v>
      </c>
      <c r="G11" s="171">
        <v>12</v>
      </c>
      <c r="H11" s="172">
        <v>11</v>
      </c>
    </row>
    <row r="12" spans="1:9" ht="24" customHeight="1">
      <c r="A12" s="710"/>
      <c r="B12" s="715" t="s">
        <v>49</v>
      </c>
      <c r="C12" s="716"/>
      <c r="D12" s="170">
        <v>15</v>
      </c>
      <c r="E12" s="171">
        <v>15</v>
      </c>
      <c r="F12" s="171">
        <v>14</v>
      </c>
      <c r="G12" s="171">
        <v>14</v>
      </c>
      <c r="H12" s="172">
        <v>13</v>
      </c>
    </row>
    <row r="13" spans="1:9" ht="24" customHeight="1">
      <c r="A13" s="711"/>
      <c r="B13" s="715" t="s">
        <v>22</v>
      </c>
      <c r="C13" s="716"/>
      <c r="D13" s="173">
        <v>16</v>
      </c>
      <c r="E13" s="174">
        <v>16</v>
      </c>
      <c r="F13" s="174">
        <v>16</v>
      </c>
      <c r="G13" s="174">
        <v>15</v>
      </c>
      <c r="H13" s="175">
        <v>15</v>
      </c>
    </row>
    <row r="14" spans="1:9" ht="24" customHeight="1" thickBot="1">
      <c r="A14" s="711"/>
      <c r="B14" s="717" t="s">
        <v>50</v>
      </c>
      <c r="C14" s="718"/>
      <c r="D14" s="176">
        <v>57</v>
      </c>
      <c r="E14" s="177">
        <v>59</v>
      </c>
      <c r="F14" s="177">
        <v>53</v>
      </c>
      <c r="G14" s="177">
        <v>49</v>
      </c>
      <c r="H14" s="178">
        <v>48</v>
      </c>
    </row>
    <row r="15" spans="1:9" ht="24" customHeight="1" thickTop="1" thickBot="1">
      <c r="A15" s="749"/>
      <c r="B15" s="719" t="s">
        <v>51</v>
      </c>
      <c r="C15" s="720"/>
      <c r="D15" s="125">
        <v>102</v>
      </c>
      <c r="E15" s="158">
        <v>103</v>
      </c>
      <c r="F15" s="158">
        <v>96</v>
      </c>
      <c r="G15" s="158">
        <v>90</v>
      </c>
      <c r="H15" s="159">
        <v>87</v>
      </c>
    </row>
    <row r="16" spans="1:9" ht="24" customHeight="1">
      <c r="A16" s="721" t="s">
        <v>52</v>
      </c>
      <c r="B16" s="736" t="s">
        <v>53</v>
      </c>
      <c r="C16" s="798"/>
      <c r="D16" s="179">
        <v>2</v>
      </c>
      <c r="E16" s="180">
        <v>2</v>
      </c>
      <c r="F16" s="180">
        <v>2</v>
      </c>
      <c r="G16" s="180">
        <v>2</v>
      </c>
      <c r="H16" s="181">
        <v>2</v>
      </c>
    </row>
    <row r="17" spans="1:8" ht="24" customHeight="1">
      <c r="A17" s="728"/>
      <c r="B17" s="737" t="s">
        <v>54</v>
      </c>
      <c r="C17" s="800"/>
      <c r="D17" s="182">
        <v>9</v>
      </c>
      <c r="E17" s="183">
        <v>9</v>
      </c>
      <c r="F17" s="183">
        <v>9</v>
      </c>
      <c r="G17" s="183">
        <v>9</v>
      </c>
      <c r="H17" s="184">
        <v>8</v>
      </c>
    </row>
    <row r="18" spans="1:8" ht="24" customHeight="1">
      <c r="A18" s="722"/>
      <c r="B18" s="737" t="s">
        <v>55</v>
      </c>
      <c r="C18" s="800"/>
      <c r="D18" s="185">
        <v>10</v>
      </c>
      <c r="E18" s="186">
        <v>10</v>
      </c>
      <c r="F18" s="186">
        <v>10</v>
      </c>
      <c r="G18" s="186">
        <v>10</v>
      </c>
      <c r="H18" s="187">
        <v>10</v>
      </c>
    </row>
    <row r="19" spans="1:8" ht="24" customHeight="1">
      <c r="A19" s="722"/>
      <c r="B19" s="717" t="s">
        <v>56</v>
      </c>
      <c r="C19" s="800"/>
      <c r="D19" s="208">
        <v>38</v>
      </c>
      <c r="E19" s="209">
        <v>40</v>
      </c>
      <c r="F19" s="209">
        <v>36</v>
      </c>
      <c r="G19" s="209">
        <v>32</v>
      </c>
      <c r="H19" s="210">
        <v>31</v>
      </c>
    </row>
    <row r="20" spans="1:8" ht="26.25" customHeight="1">
      <c r="A20" s="722"/>
      <c r="B20" s="113"/>
      <c r="C20" s="114" t="s">
        <v>57</v>
      </c>
      <c r="D20" s="188">
        <v>8</v>
      </c>
      <c r="E20" s="189">
        <v>8</v>
      </c>
      <c r="F20" s="189">
        <v>8</v>
      </c>
      <c r="G20" s="189">
        <v>7</v>
      </c>
      <c r="H20" s="190">
        <v>7</v>
      </c>
    </row>
    <row r="21" spans="1:8" ht="24" customHeight="1">
      <c r="A21" s="722"/>
      <c r="B21" s="113"/>
      <c r="C21" s="118" t="s">
        <v>58</v>
      </c>
      <c r="D21" s="191">
        <v>30</v>
      </c>
      <c r="E21" s="192">
        <v>32</v>
      </c>
      <c r="F21" s="192">
        <v>28</v>
      </c>
      <c r="G21" s="192">
        <v>25</v>
      </c>
      <c r="H21" s="193">
        <v>24</v>
      </c>
    </row>
    <row r="22" spans="1:8" ht="24" customHeight="1" thickBot="1">
      <c r="A22" s="722"/>
      <c r="B22" s="738" t="s">
        <v>59</v>
      </c>
      <c r="C22" s="801"/>
      <c r="D22" s="194">
        <v>17</v>
      </c>
      <c r="E22" s="195">
        <v>18</v>
      </c>
      <c r="F22" s="195">
        <v>16</v>
      </c>
      <c r="G22" s="195">
        <v>15</v>
      </c>
      <c r="H22" s="196">
        <v>15</v>
      </c>
    </row>
    <row r="23" spans="1:8" ht="24" customHeight="1" thickTop="1" thickBot="1">
      <c r="A23" s="723"/>
      <c r="B23" s="740" t="s">
        <v>51</v>
      </c>
      <c r="C23" s="727"/>
      <c r="D23" s="125">
        <v>76</v>
      </c>
      <c r="E23" s="126">
        <v>79</v>
      </c>
      <c r="F23" s="126">
        <v>73</v>
      </c>
      <c r="G23" s="126">
        <v>68</v>
      </c>
      <c r="H23" s="127">
        <v>66</v>
      </c>
    </row>
    <row r="24" spans="1:8" ht="24" hidden="1" customHeight="1">
      <c r="A24" s="728" t="s">
        <v>60</v>
      </c>
      <c r="B24" s="713" t="s">
        <v>53</v>
      </c>
      <c r="C24" s="798"/>
      <c r="D24" s="128">
        <v>0.14285714285714285</v>
      </c>
      <c r="E24" s="129">
        <v>0.15384615384615385</v>
      </c>
      <c r="F24" s="129">
        <v>0.15384615384615385</v>
      </c>
      <c r="G24" s="129">
        <v>0.16666666666666666</v>
      </c>
      <c r="H24" s="130">
        <v>0.18181818181818182</v>
      </c>
    </row>
    <row r="25" spans="1:8" ht="24" hidden="1" customHeight="1">
      <c r="A25" s="722"/>
      <c r="B25" s="715" t="s">
        <v>61</v>
      </c>
      <c r="C25" s="799"/>
      <c r="D25" s="131">
        <v>0.625</v>
      </c>
      <c r="E25" s="132">
        <v>0.625</v>
      </c>
      <c r="F25" s="132">
        <v>0.625</v>
      </c>
      <c r="G25" s="132">
        <v>0.66666666666666663</v>
      </c>
      <c r="H25" s="133">
        <v>0.66666666666666663</v>
      </c>
    </row>
    <row r="26" spans="1:8" ht="24" hidden="1" customHeight="1">
      <c r="A26" s="722"/>
      <c r="B26" s="715" t="s">
        <v>56</v>
      </c>
      <c r="C26" s="799"/>
      <c r="D26" s="131">
        <v>0.66666666666666663</v>
      </c>
      <c r="E26" s="132">
        <v>0.67796610169491522</v>
      </c>
      <c r="F26" s="132">
        <v>0.67924528301886788</v>
      </c>
      <c r="G26" s="132">
        <v>0.65306122448979587</v>
      </c>
      <c r="H26" s="133">
        <v>0.64583333333333337</v>
      </c>
    </row>
    <row r="27" spans="1:8" ht="24" hidden="1" customHeight="1">
      <c r="A27" s="722"/>
      <c r="B27" s="715" t="s">
        <v>59</v>
      </c>
      <c r="C27" s="799"/>
      <c r="D27" s="131">
        <v>0.2982456140350877</v>
      </c>
      <c r="E27" s="132">
        <v>0.30508474576271188</v>
      </c>
      <c r="F27" s="132">
        <v>0.30188679245283018</v>
      </c>
      <c r="G27" s="132">
        <v>0.30612244897959184</v>
      </c>
      <c r="H27" s="133">
        <v>0.3125</v>
      </c>
    </row>
    <row r="28" spans="1:8" ht="24" hidden="1" customHeight="1" thickBot="1">
      <c r="A28" s="722"/>
      <c r="B28" s="717" t="s">
        <v>62</v>
      </c>
      <c r="C28" s="800"/>
      <c r="D28" s="211">
        <v>0.96491228070175439</v>
      </c>
      <c r="E28" s="212">
        <v>0.98305084745762716</v>
      </c>
      <c r="F28" s="212">
        <v>0.98113207547169812</v>
      </c>
      <c r="G28" s="212">
        <v>0.95918367346938771</v>
      </c>
      <c r="H28" s="213">
        <v>0.95833333333333337</v>
      </c>
    </row>
    <row r="29" spans="1:8" ht="24" hidden="1" customHeight="1" thickTop="1" thickBot="1">
      <c r="A29" s="729"/>
      <c r="B29" s="719" t="s">
        <v>51</v>
      </c>
      <c r="C29" s="727"/>
      <c r="D29" s="214">
        <v>0.74509803921568629</v>
      </c>
      <c r="E29" s="215">
        <v>0.76699029126213591</v>
      </c>
      <c r="F29" s="215">
        <v>0.76041666666666663</v>
      </c>
      <c r="G29" s="215">
        <v>0.75555555555555554</v>
      </c>
      <c r="H29" s="216">
        <v>0.75862068965517238</v>
      </c>
    </row>
    <row r="30" spans="1:8" ht="24" customHeight="1">
      <c r="A30" s="721" t="s">
        <v>63</v>
      </c>
      <c r="B30" s="713" t="s">
        <v>53</v>
      </c>
      <c r="C30" s="798"/>
      <c r="D30" s="217">
        <v>6</v>
      </c>
      <c r="E30" s="218">
        <v>6</v>
      </c>
      <c r="F30" s="218">
        <v>6</v>
      </c>
      <c r="G30" s="218">
        <v>6</v>
      </c>
      <c r="H30" s="219">
        <v>6</v>
      </c>
    </row>
    <row r="31" spans="1:8" ht="24" customHeight="1">
      <c r="A31" s="722"/>
      <c r="B31" s="715" t="s">
        <v>54</v>
      </c>
      <c r="C31" s="799"/>
      <c r="D31" s="220">
        <v>19</v>
      </c>
      <c r="E31" s="221">
        <v>19</v>
      </c>
      <c r="F31" s="221">
        <v>19</v>
      </c>
      <c r="G31" s="221">
        <v>19</v>
      </c>
      <c r="H31" s="222">
        <v>19</v>
      </c>
    </row>
    <row r="32" spans="1:8" ht="24" customHeight="1">
      <c r="A32" s="722"/>
      <c r="B32" s="715" t="s">
        <v>55</v>
      </c>
      <c r="C32" s="799"/>
      <c r="D32" s="220">
        <v>10</v>
      </c>
      <c r="E32" s="221">
        <v>10</v>
      </c>
      <c r="F32" s="221">
        <v>10</v>
      </c>
      <c r="G32" s="221">
        <v>10</v>
      </c>
      <c r="H32" s="222">
        <v>10</v>
      </c>
    </row>
    <row r="33" spans="1:9" ht="24" customHeight="1">
      <c r="A33" s="722"/>
      <c r="B33" s="715" t="s">
        <v>56</v>
      </c>
      <c r="C33" s="799"/>
      <c r="D33" s="220">
        <v>70</v>
      </c>
      <c r="E33" s="221">
        <v>70</v>
      </c>
      <c r="F33" s="221">
        <v>70</v>
      </c>
      <c r="G33" s="221">
        <v>70</v>
      </c>
      <c r="H33" s="222">
        <v>70</v>
      </c>
    </row>
    <row r="34" spans="1:9" ht="24" customHeight="1" thickBot="1">
      <c r="A34" s="722"/>
      <c r="B34" s="717" t="s">
        <v>59</v>
      </c>
      <c r="C34" s="800"/>
      <c r="D34" s="208">
        <v>36</v>
      </c>
      <c r="E34" s="209">
        <v>36</v>
      </c>
      <c r="F34" s="209">
        <v>36</v>
      </c>
      <c r="G34" s="209">
        <v>36</v>
      </c>
      <c r="H34" s="210">
        <v>36</v>
      </c>
    </row>
    <row r="35" spans="1:9" ht="24" customHeight="1" thickTop="1" thickBot="1">
      <c r="A35" s="723"/>
      <c r="B35" s="719" t="s">
        <v>51</v>
      </c>
      <c r="C35" s="727"/>
      <c r="D35" s="125">
        <v>141</v>
      </c>
      <c r="E35" s="158">
        <v>141</v>
      </c>
      <c r="F35" s="158">
        <v>141</v>
      </c>
      <c r="G35" s="158">
        <v>141</v>
      </c>
      <c r="H35" s="159">
        <v>141</v>
      </c>
    </row>
    <row r="36" spans="1:9" ht="24" customHeight="1">
      <c r="A36" s="710" t="s">
        <v>64</v>
      </c>
      <c r="B36" s="713" t="s">
        <v>53</v>
      </c>
      <c r="C36" s="714"/>
      <c r="D36" s="223">
        <v>4</v>
      </c>
      <c r="E36" s="224">
        <v>4</v>
      </c>
      <c r="F36" s="224">
        <v>4</v>
      </c>
      <c r="G36" s="224">
        <v>4</v>
      </c>
      <c r="H36" s="225">
        <v>4</v>
      </c>
    </row>
    <row r="37" spans="1:9" ht="24" customHeight="1">
      <c r="A37" s="710"/>
      <c r="B37" s="715" t="s">
        <v>54</v>
      </c>
      <c r="C37" s="716"/>
      <c r="D37" s="223">
        <v>10</v>
      </c>
      <c r="E37" s="224">
        <v>10</v>
      </c>
      <c r="F37" s="224">
        <v>10</v>
      </c>
      <c r="G37" s="224">
        <v>10</v>
      </c>
      <c r="H37" s="225">
        <v>11</v>
      </c>
    </row>
    <row r="38" spans="1:9" ht="24" customHeight="1">
      <c r="A38" s="711"/>
      <c r="B38" s="715" t="s">
        <v>55</v>
      </c>
      <c r="C38" s="716"/>
      <c r="D38" s="223">
        <v>0</v>
      </c>
      <c r="E38" s="224">
        <v>0</v>
      </c>
      <c r="F38" s="224">
        <v>0</v>
      </c>
      <c r="G38" s="224">
        <v>0</v>
      </c>
      <c r="H38" s="225">
        <v>0</v>
      </c>
    </row>
    <row r="39" spans="1:9" ht="24" customHeight="1">
      <c r="A39" s="711"/>
      <c r="B39" s="715" t="s">
        <v>56</v>
      </c>
      <c r="C39" s="716"/>
      <c r="D39" s="220">
        <v>32</v>
      </c>
      <c r="E39" s="221">
        <v>30</v>
      </c>
      <c r="F39" s="221">
        <v>34</v>
      </c>
      <c r="G39" s="221">
        <v>38</v>
      </c>
      <c r="H39" s="222">
        <v>39</v>
      </c>
    </row>
    <row r="40" spans="1:9" ht="24" customHeight="1" thickBot="1">
      <c r="A40" s="711"/>
      <c r="B40" s="717" t="s">
        <v>59</v>
      </c>
      <c r="C40" s="718"/>
      <c r="D40" s="208">
        <v>19</v>
      </c>
      <c r="E40" s="209">
        <v>18</v>
      </c>
      <c r="F40" s="209">
        <v>20</v>
      </c>
      <c r="G40" s="209">
        <v>21</v>
      </c>
      <c r="H40" s="210">
        <v>21</v>
      </c>
    </row>
    <row r="41" spans="1:9" ht="24" customHeight="1" thickTop="1" thickBot="1">
      <c r="A41" s="712"/>
      <c r="B41" s="719" t="s">
        <v>51</v>
      </c>
      <c r="C41" s="720"/>
      <c r="D41" s="125">
        <v>65</v>
      </c>
      <c r="E41" s="158">
        <v>62</v>
      </c>
      <c r="F41" s="158">
        <v>68</v>
      </c>
      <c r="G41" s="158">
        <v>73</v>
      </c>
      <c r="H41" s="159">
        <v>75</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226"/>
      <c r="F44" s="162"/>
      <c r="G44" s="162"/>
      <c r="H44" s="162"/>
      <c r="I44" s="162"/>
    </row>
    <row r="45" spans="1:9" ht="17.25" customHeight="1">
      <c r="A45" s="161" t="s">
        <v>66</v>
      </c>
      <c r="B45" s="83"/>
      <c r="C45" s="83"/>
      <c r="D45" s="160"/>
      <c r="E45" s="227"/>
      <c r="F45" s="160"/>
      <c r="G45" s="160"/>
      <c r="H45" s="160"/>
      <c r="I45" s="160"/>
    </row>
    <row r="46" spans="1:9" ht="17.25" customHeight="1">
      <c r="A46" s="161" t="s">
        <v>67</v>
      </c>
      <c r="B46" s="83"/>
      <c r="C46" s="83"/>
      <c r="D46" s="160"/>
      <c r="E46" s="227"/>
      <c r="F46" s="160"/>
      <c r="G46" s="160"/>
      <c r="H46" s="160"/>
      <c r="I46" s="160"/>
    </row>
    <row r="47" spans="1:9" ht="17.25" customHeight="1" thickBot="1">
      <c r="A47" s="161" t="s">
        <v>68</v>
      </c>
      <c r="B47" s="83"/>
      <c r="C47" s="83"/>
      <c r="D47" s="160"/>
      <c r="E47" s="227"/>
      <c r="F47" s="160"/>
      <c r="G47" s="160"/>
      <c r="H47" s="160"/>
      <c r="I47" s="160"/>
    </row>
    <row r="48" spans="1:9" ht="48" customHeight="1">
      <c r="A48" s="686" t="s">
        <v>69</v>
      </c>
      <c r="B48" s="687"/>
      <c r="C48" s="688"/>
      <c r="D48" s="166" t="s">
        <v>70</v>
      </c>
      <c r="E48" s="792" t="s">
        <v>71</v>
      </c>
      <c r="F48" s="793"/>
      <c r="G48" s="793"/>
      <c r="H48" s="793"/>
      <c r="I48" s="794"/>
    </row>
    <row r="49" spans="1:9" ht="115.5" customHeight="1" thickBot="1">
      <c r="A49" s="689"/>
      <c r="B49" s="690"/>
      <c r="C49" s="691"/>
      <c r="D49" s="167" t="s">
        <v>72</v>
      </c>
      <c r="E49" s="795" t="s">
        <v>73</v>
      </c>
      <c r="F49" s="796"/>
      <c r="G49" s="796"/>
      <c r="H49" s="796"/>
      <c r="I49" s="797"/>
    </row>
    <row r="50" spans="1:9" ht="48" customHeight="1">
      <c r="A50" s="780" t="s">
        <v>74</v>
      </c>
      <c r="B50" s="781"/>
      <c r="C50" s="782"/>
      <c r="D50" s="168" t="s">
        <v>70</v>
      </c>
      <c r="E50" s="832" t="s">
        <v>71</v>
      </c>
      <c r="F50" s="833"/>
      <c r="G50" s="833"/>
      <c r="H50" s="833"/>
      <c r="I50" s="834"/>
    </row>
    <row r="51" spans="1:9" ht="80.099999999999994" customHeight="1" thickBot="1">
      <c r="A51" s="783"/>
      <c r="B51" s="784"/>
      <c r="C51" s="785"/>
      <c r="D51" s="167" t="s">
        <v>72</v>
      </c>
      <c r="E51" s="756" t="s">
        <v>293</v>
      </c>
      <c r="F51" s="757"/>
      <c r="G51" s="757"/>
      <c r="H51" s="757"/>
      <c r="I51" s="758"/>
    </row>
    <row r="52" spans="1:9" ht="99.9" customHeight="1" thickBot="1">
      <c r="A52" s="786" t="s">
        <v>75</v>
      </c>
      <c r="B52" s="787"/>
      <c r="C52" s="788"/>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10"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35" t="s">
        <v>294</v>
      </c>
      <c r="H3" s="835"/>
    </row>
    <row r="4" spans="1:9" ht="16.5" customHeight="1">
      <c r="A4" s="83"/>
      <c r="B4" s="83"/>
      <c r="C4" s="83"/>
      <c r="D4" s="83"/>
      <c r="E4" s="83"/>
      <c r="F4" s="84" t="s">
        <v>33</v>
      </c>
      <c r="G4" s="835" t="s">
        <v>110</v>
      </c>
      <c r="H4" s="835"/>
    </row>
    <row r="5" spans="1:9" ht="16.5" customHeight="1">
      <c r="A5" s="83"/>
      <c r="B5" s="83"/>
      <c r="C5" s="83"/>
      <c r="D5" s="83"/>
      <c r="E5" s="83"/>
      <c r="F5" s="84" t="s">
        <v>35</v>
      </c>
      <c r="G5" s="835" t="s">
        <v>295</v>
      </c>
      <c r="H5" s="835"/>
    </row>
    <row r="6" spans="1:9" ht="16.5" customHeight="1">
      <c r="A6" s="83"/>
      <c r="B6" s="83"/>
      <c r="C6" s="83"/>
      <c r="D6" s="83"/>
      <c r="E6" s="83"/>
      <c r="F6" s="84" t="s">
        <v>37</v>
      </c>
      <c r="G6" s="835" t="s">
        <v>296</v>
      </c>
      <c r="H6" s="83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65</v>
      </c>
      <c r="E11" s="171">
        <v>63</v>
      </c>
      <c r="F11" s="171">
        <v>61</v>
      </c>
      <c r="G11" s="171">
        <v>60</v>
      </c>
      <c r="H11" s="172">
        <v>57</v>
      </c>
    </row>
    <row r="12" spans="1:9" ht="24" customHeight="1">
      <c r="A12" s="710"/>
      <c r="B12" s="715" t="s">
        <v>49</v>
      </c>
      <c r="C12" s="716"/>
      <c r="D12" s="170">
        <v>58</v>
      </c>
      <c r="E12" s="171">
        <v>63</v>
      </c>
      <c r="F12" s="171">
        <v>61</v>
      </c>
      <c r="G12" s="171">
        <v>59</v>
      </c>
      <c r="H12" s="172">
        <v>58</v>
      </c>
    </row>
    <row r="13" spans="1:9" ht="24" customHeight="1">
      <c r="A13" s="711"/>
      <c r="B13" s="715" t="s">
        <v>22</v>
      </c>
      <c r="C13" s="716"/>
      <c r="D13" s="173">
        <v>62</v>
      </c>
      <c r="E13" s="174">
        <v>57</v>
      </c>
      <c r="F13" s="174">
        <v>62</v>
      </c>
      <c r="G13" s="174">
        <v>60</v>
      </c>
      <c r="H13" s="175">
        <v>58</v>
      </c>
    </row>
    <row r="14" spans="1:9" ht="24" customHeight="1" thickBot="1">
      <c r="A14" s="711"/>
      <c r="B14" s="717" t="s">
        <v>50</v>
      </c>
      <c r="C14" s="718"/>
      <c r="D14" s="176">
        <v>224</v>
      </c>
      <c r="E14" s="177">
        <v>203</v>
      </c>
      <c r="F14" s="177">
        <v>192</v>
      </c>
      <c r="G14" s="177">
        <v>181</v>
      </c>
      <c r="H14" s="178">
        <v>178</v>
      </c>
    </row>
    <row r="15" spans="1:9" ht="24" customHeight="1" thickTop="1" thickBot="1">
      <c r="A15" s="749"/>
      <c r="B15" s="719" t="s">
        <v>51</v>
      </c>
      <c r="C15" s="720"/>
      <c r="D15" s="125">
        <v>409</v>
      </c>
      <c r="E15" s="158">
        <v>386</v>
      </c>
      <c r="F15" s="158">
        <v>376</v>
      </c>
      <c r="G15" s="158">
        <v>360</v>
      </c>
      <c r="H15" s="159">
        <v>351</v>
      </c>
    </row>
    <row r="16" spans="1:9" ht="24" customHeight="1">
      <c r="A16" s="721" t="s">
        <v>52</v>
      </c>
      <c r="B16" s="736" t="s">
        <v>53</v>
      </c>
      <c r="C16" s="724"/>
      <c r="D16" s="179">
        <v>11</v>
      </c>
      <c r="E16" s="180">
        <v>11</v>
      </c>
      <c r="F16" s="180">
        <v>11</v>
      </c>
      <c r="G16" s="180">
        <v>11</v>
      </c>
      <c r="H16" s="181">
        <v>8</v>
      </c>
    </row>
    <row r="17" spans="1:8" ht="24" customHeight="1">
      <c r="A17" s="728"/>
      <c r="B17" s="737" t="s">
        <v>54</v>
      </c>
      <c r="C17" s="726"/>
      <c r="D17" s="182">
        <v>20</v>
      </c>
      <c r="E17" s="183">
        <v>27</v>
      </c>
      <c r="F17" s="183">
        <v>20</v>
      </c>
      <c r="G17" s="183">
        <v>28</v>
      </c>
      <c r="H17" s="184">
        <v>28</v>
      </c>
    </row>
    <row r="18" spans="1:8" ht="24" customHeight="1">
      <c r="A18" s="722"/>
      <c r="B18" s="737" t="s">
        <v>55</v>
      </c>
      <c r="C18" s="726"/>
      <c r="D18" s="185">
        <v>33</v>
      </c>
      <c r="E18" s="186">
        <v>27</v>
      </c>
      <c r="F18" s="186">
        <v>40</v>
      </c>
      <c r="G18" s="186">
        <v>37</v>
      </c>
      <c r="H18" s="187">
        <v>32</v>
      </c>
    </row>
    <row r="19" spans="1:8" ht="24" customHeight="1">
      <c r="A19" s="722"/>
      <c r="B19" s="717" t="s">
        <v>56</v>
      </c>
      <c r="C19" s="726"/>
      <c r="D19" s="149">
        <v>160</v>
      </c>
      <c r="E19" s="150">
        <v>147</v>
      </c>
      <c r="F19" s="150">
        <v>134</v>
      </c>
      <c r="G19" s="150">
        <v>133</v>
      </c>
      <c r="H19" s="151">
        <v>131</v>
      </c>
    </row>
    <row r="20" spans="1:8" ht="26.25" customHeight="1">
      <c r="A20" s="722"/>
      <c r="B20" s="113"/>
      <c r="C20" s="114" t="s">
        <v>57</v>
      </c>
      <c r="D20" s="188">
        <v>16</v>
      </c>
      <c r="E20" s="189">
        <v>15</v>
      </c>
      <c r="F20" s="189">
        <v>13</v>
      </c>
      <c r="G20" s="189">
        <v>13</v>
      </c>
      <c r="H20" s="190">
        <v>13</v>
      </c>
    </row>
    <row r="21" spans="1:8" ht="24" customHeight="1">
      <c r="A21" s="722"/>
      <c r="B21" s="113"/>
      <c r="C21" s="118" t="s">
        <v>58</v>
      </c>
      <c r="D21" s="191">
        <v>144</v>
      </c>
      <c r="E21" s="192">
        <v>132</v>
      </c>
      <c r="F21" s="192">
        <v>121</v>
      </c>
      <c r="G21" s="192">
        <v>120</v>
      </c>
      <c r="H21" s="193">
        <v>118</v>
      </c>
    </row>
    <row r="22" spans="1:8" ht="24" customHeight="1" thickBot="1">
      <c r="A22" s="722"/>
      <c r="B22" s="738" t="s">
        <v>59</v>
      </c>
      <c r="C22" s="739"/>
      <c r="D22" s="194">
        <v>55</v>
      </c>
      <c r="E22" s="195">
        <v>51</v>
      </c>
      <c r="F22" s="195">
        <v>48</v>
      </c>
      <c r="G22" s="195">
        <v>40</v>
      </c>
      <c r="H22" s="196">
        <v>37</v>
      </c>
    </row>
    <row r="23" spans="1:8" ht="24" customHeight="1" thickTop="1" thickBot="1">
      <c r="A23" s="723"/>
      <c r="B23" s="740" t="s">
        <v>51</v>
      </c>
      <c r="C23" s="727"/>
      <c r="D23" s="125">
        <v>279</v>
      </c>
      <c r="E23" s="126">
        <v>263</v>
      </c>
      <c r="F23" s="126">
        <v>253</v>
      </c>
      <c r="G23" s="126">
        <v>249</v>
      </c>
      <c r="H23" s="127">
        <v>236</v>
      </c>
    </row>
    <row r="24" spans="1:8" ht="24" hidden="1" customHeight="1">
      <c r="A24" s="728" t="s">
        <v>60</v>
      </c>
      <c r="B24" s="713" t="s">
        <v>53</v>
      </c>
      <c r="C24" s="724"/>
      <c r="D24" s="128">
        <v>0.16923076923076924</v>
      </c>
      <c r="E24" s="129">
        <v>0.17460317460317459</v>
      </c>
      <c r="F24" s="129">
        <v>0.18032786885245902</v>
      </c>
      <c r="G24" s="129">
        <v>0.18333333333333332</v>
      </c>
      <c r="H24" s="130">
        <v>0.14035087719298245</v>
      </c>
    </row>
    <row r="25" spans="1:8" ht="24" hidden="1" customHeight="1">
      <c r="A25" s="722"/>
      <c r="B25" s="715" t="s">
        <v>61</v>
      </c>
      <c r="C25" s="725"/>
      <c r="D25" s="131">
        <v>0.532258064516129</v>
      </c>
      <c r="E25" s="132">
        <v>0.47368421052631576</v>
      </c>
      <c r="F25" s="132">
        <v>0.64516129032258063</v>
      </c>
      <c r="G25" s="132">
        <v>0.6166666666666667</v>
      </c>
      <c r="H25" s="133">
        <v>0.55172413793103448</v>
      </c>
    </row>
    <row r="26" spans="1:8" ht="24" hidden="1" customHeight="1">
      <c r="A26" s="722"/>
      <c r="B26" s="730" t="s">
        <v>56</v>
      </c>
      <c r="C26" s="731"/>
      <c r="D26" s="134">
        <v>0.7142857142857143</v>
      </c>
      <c r="E26" s="135">
        <v>0.72413793103448276</v>
      </c>
      <c r="F26" s="135">
        <v>0.69791666666666663</v>
      </c>
      <c r="G26" s="135">
        <v>0.73480662983425415</v>
      </c>
      <c r="H26" s="136">
        <v>0.7359550561797753</v>
      </c>
    </row>
    <row r="27" spans="1:8" ht="24" hidden="1" customHeight="1">
      <c r="A27" s="722"/>
      <c r="B27" s="730" t="s">
        <v>59</v>
      </c>
      <c r="C27" s="731"/>
      <c r="D27" s="134">
        <v>0.24553571428571427</v>
      </c>
      <c r="E27" s="135">
        <v>0.25123152709359609</v>
      </c>
      <c r="F27" s="135">
        <v>0.25</v>
      </c>
      <c r="G27" s="135">
        <v>0.22099447513812154</v>
      </c>
      <c r="H27" s="136">
        <v>0.20786516853932585</v>
      </c>
    </row>
    <row r="28" spans="1:8" ht="24" hidden="1" customHeight="1" thickBot="1">
      <c r="A28" s="722"/>
      <c r="B28" s="732" t="s">
        <v>62</v>
      </c>
      <c r="C28" s="733"/>
      <c r="D28" s="137">
        <v>0.9598214285714286</v>
      </c>
      <c r="E28" s="138">
        <v>0.97536945812807885</v>
      </c>
      <c r="F28" s="138">
        <v>0.94791666666666663</v>
      </c>
      <c r="G28" s="138">
        <v>0.95580110497237569</v>
      </c>
      <c r="H28" s="139">
        <v>0.9438202247191011</v>
      </c>
    </row>
    <row r="29" spans="1:8" ht="24" hidden="1" customHeight="1" thickTop="1" thickBot="1">
      <c r="A29" s="729"/>
      <c r="B29" s="734" t="s">
        <v>51</v>
      </c>
      <c r="C29" s="735"/>
      <c r="D29" s="140">
        <v>0.68215158924205377</v>
      </c>
      <c r="E29" s="141">
        <v>0.68134715025906734</v>
      </c>
      <c r="F29" s="141">
        <v>0.6728723404255319</v>
      </c>
      <c r="G29" s="141">
        <v>0.69166666666666665</v>
      </c>
      <c r="H29" s="142">
        <v>0.67236467236467234</v>
      </c>
    </row>
    <row r="30" spans="1:8" ht="24" customHeight="1">
      <c r="A30" s="721" t="s">
        <v>63</v>
      </c>
      <c r="B30" s="713" t="s">
        <v>53</v>
      </c>
      <c r="C30" s="724"/>
      <c r="D30" s="197">
        <v>21</v>
      </c>
      <c r="E30" s="144">
        <v>24</v>
      </c>
      <c r="F30" s="144">
        <v>24</v>
      </c>
      <c r="G30" s="144">
        <v>24</v>
      </c>
      <c r="H30" s="145">
        <v>24</v>
      </c>
    </row>
    <row r="31" spans="1:8" ht="24" customHeight="1">
      <c r="A31" s="722"/>
      <c r="B31" s="715" t="s">
        <v>54</v>
      </c>
      <c r="C31" s="725"/>
      <c r="D31" s="146">
        <v>41</v>
      </c>
      <c r="E31" s="147">
        <v>39</v>
      </c>
      <c r="F31" s="147">
        <v>39</v>
      </c>
      <c r="G31" s="147">
        <v>39</v>
      </c>
      <c r="H31" s="148">
        <v>39</v>
      </c>
    </row>
    <row r="32" spans="1:8" ht="24" customHeight="1">
      <c r="A32" s="722"/>
      <c r="B32" s="715" t="s">
        <v>55</v>
      </c>
      <c r="C32" s="725"/>
      <c r="D32" s="146">
        <v>89</v>
      </c>
      <c r="E32" s="147">
        <v>75</v>
      </c>
      <c r="F32" s="147">
        <v>75</v>
      </c>
      <c r="G32" s="147">
        <v>75</v>
      </c>
      <c r="H32" s="148">
        <v>75</v>
      </c>
    </row>
    <row r="33" spans="1:9" ht="24" customHeight="1">
      <c r="A33" s="722"/>
      <c r="B33" s="715" t="s">
        <v>56</v>
      </c>
      <c r="C33" s="725"/>
      <c r="D33" s="146">
        <v>330</v>
      </c>
      <c r="E33" s="147">
        <v>315</v>
      </c>
      <c r="F33" s="147">
        <v>315</v>
      </c>
      <c r="G33" s="147">
        <v>315</v>
      </c>
      <c r="H33" s="148">
        <v>315</v>
      </c>
    </row>
    <row r="34" spans="1:9" ht="24" customHeight="1" thickBot="1">
      <c r="A34" s="722"/>
      <c r="B34" s="717" t="s">
        <v>59</v>
      </c>
      <c r="C34" s="726"/>
      <c r="D34" s="149">
        <v>77</v>
      </c>
      <c r="E34" s="150">
        <v>77</v>
      </c>
      <c r="F34" s="150">
        <v>77</v>
      </c>
      <c r="G34" s="150">
        <v>77</v>
      </c>
      <c r="H34" s="151">
        <v>77</v>
      </c>
    </row>
    <row r="35" spans="1:9" ht="24" customHeight="1" thickTop="1" thickBot="1">
      <c r="A35" s="723"/>
      <c r="B35" s="719" t="s">
        <v>51</v>
      </c>
      <c r="C35" s="727"/>
      <c r="D35" s="152">
        <v>558</v>
      </c>
      <c r="E35" s="153">
        <v>530</v>
      </c>
      <c r="F35" s="153">
        <v>530</v>
      </c>
      <c r="G35" s="153">
        <v>530</v>
      </c>
      <c r="H35" s="154">
        <v>530</v>
      </c>
    </row>
    <row r="36" spans="1:9" ht="24" customHeight="1">
      <c r="A36" s="710" t="s">
        <v>64</v>
      </c>
      <c r="B36" s="713" t="s">
        <v>53</v>
      </c>
      <c r="C36" s="714"/>
      <c r="D36" s="155">
        <v>10</v>
      </c>
      <c r="E36" s="156">
        <v>13</v>
      </c>
      <c r="F36" s="156">
        <v>13</v>
      </c>
      <c r="G36" s="156">
        <v>13</v>
      </c>
      <c r="H36" s="157">
        <v>16</v>
      </c>
    </row>
    <row r="37" spans="1:9" ht="24" customHeight="1">
      <c r="A37" s="710"/>
      <c r="B37" s="715" t="s">
        <v>54</v>
      </c>
      <c r="C37" s="716"/>
      <c r="D37" s="155">
        <v>21</v>
      </c>
      <c r="E37" s="156">
        <v>12</v>
      </c>
      <c r="F37" s="156">
        <v>19</v>
      </c>
      <c r="G37" s="156">
        <v>11</v>
      </c>
      <c r="H37" s="157">
        <v>11</v>
      </c>
    </row>
    <row r="38" spans="1:9" ht="24" customHeight="1">
      <c r="A38" s="711"/>
      <c r="B38" s="715" t="s">
        <v>55</v>
      </c>
      <c r="C38" s="716"/>
      <c r="D38" s="155">
        <v>56</v>
      </c>
      <c r="E38" s="156">
        <v>48</v>
      </c>
      <c r="F38" s="156">
        <v>35</v>
      </c>
      <c r="G38" s="156">
        <v>38</v>
      </c>
      <c r="H38" s="157">
        <v>43</v>
      </c>
    </row>
    <row r="39" spans="1:9" ht="24" customHeight="1">
      <c r="A39" s="711"/>
      <c r="B39" s="715" t="s">
        <v>56</v>
      </c>
      <c r="C39" s="716"/>
      <c r="D39" s="146">
        <v>170</v>
      </c>
      <c r="E39" s="147">
        <v>168</v>
      </c>
      <c r="F39" s="147">
        <v>181</v>
      </c>
      <c r="G39" s="147">
        <v>182</v>
      </c>
      <c r="H39" s="148">
        <v>184</v>
      </c>
    </row>
    <row r="40" spans="1:9" ht="24" customHeight="1" thickBot="1">
      <c r="A40" s="711"/>
      <c r="B40" s="717" t="s">
        <v>59</v>
      </c>
      <c r="C40" s="718"/>
      <c r="D40" s="149">
        <v>22</v>
      </c>
      <c r="E40" s="150">
        <v>26</v>
      </c>
      <c r="F40" s="150">
        <v>29</v>
      </c>
      <c r="G40" s="150">
        <v>37</v>
      </c>
      <c r="H40" s="151">
        <v>40</v>
      </c>
    </row>
    <row r="41" spans="1:9" ht="24" customHeight="1" thickTop="1" thickBot="1">
      <c r="A41" s="712"/>
      <c r="B41" s="719" t="s">
        <v>51</v>
      </c>
      <c r="C41" s="720"/>
      <c r="D41" s="125">
        <v>279</v>
      </c>
      <c r="E41" s="158">
        <v>267</v>
      </c>
      <c r="F41" s="158">
        <v>277</v>
      </c>
      <c r="G41" s="158">
        <v>281</v>
      </c>
      <c r="H41" s="159">
        <v>294</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66" t="s">
        <v>297</v>
      </c>
      <c r="F50" s="767"/>
      <c r="G50" s="767"/>
      <c r="H50" s="767"/>
      <c r="I50" s="768"/>
    </row>
    <row r="51" spans="1:9" ht="80.099999999999994" customHeight="1" thickBot="1">
      <c r="A51" s="701"/>
      <c r="B51" s="702"/>
      <c r="C51" s="703"/>
      <c r="D51" s="167" t="s">
        <v>72</v>
      </c>
      <c r="E51" s="756" t="s">
        <v>298</v>
      </c>
      <c r="F51" s="757"/>
      <c r="G51" s="757"/>
      <c r="H51" s="757"/>
      <c r="I51" s="758"/>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7"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808" t="s">
        <v>299</v>
      </c>
      <c r="H3" s="809"/>
    </row>
    <row r="4" spans="1:9" ht="16.5" customHeight="1">
      <c r="A4" s="83"/>
      <c r="B4" s="83"/>
      <c r="C4" s="83"/>
      <c r="D4" s="83"/>
      <c r="E4" s="83"/>
      <c r="F4" s="84" t="s">
        <v>33</v>
      </c>
      <c r="G4" s="808" t="s">
        <v>300</v>
      </c>
      <c r="H4" s="809"/>
    </row>
    <row r="5" spans="1:9" ht="16.5" customHeight="1">
      <c r="A5" s="83"/>
      <c r="B5" s="83"/>
      <c r="C5" s="83"/>
      <c r="D5" s="83"/>
      <c r="E5" s="83"/>
      <c r="F5" s="84" t="s">
        <v>35</v>
      </c>
      <c r="G5" s="808" t="s">
        <v>301</v>
      </c>
      <c r="H5" s="809"/>
    </row>
    <row r="6" spans="1:9" ht="16.5" customHeight="1">
      <c r="A6" s="83"/>
      <c r="B6" s="83"/>
      <c r="C6" s="83"/>
      <c r="D6" s="83"/>
      <c r="E6" s="83"/>
      <c r="F6" s="84" t="s">
        <v>37</v>
      </c>
      <c r="G6" s="808" t="s">
        <v>302</v>
      </c>
      <c r="H6" s="809"/>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185</v>
      </c>
      <c r="E11" s="171">
        <v>187</v>
      </c>
      <c r="F11" s="171">
        <v>189</v>
      </c>
      <c r="G11" s="171">
        <v>189</v>
      </c>
      <c r="H11" s="172">
        <v>191</v>
      </c>
    </row>
    <row r="12" spans="1:9" ht="24" customHeight="1">
      <c r="A12" s="710"/>
      <c r="B12" s="715" t="s">
        <v>49</v>
      </c>
      <c r="C12" s="716"/>
      <c r="D12" s="170">
        <v>192</v>
      </c>
      <c r="E12" s="171">
        <v>195</v>
      </c>
      <c r="F12" s="171">
        <v>197</v>
      </c>
      <c r="G12" s="171">
        <v>199</v>
      </c>
      <c r="H12" s="172">
        <v>199</v>
      </c>
    </row>
    <row r="13" spans="1:9" ht="24" customHeight="1">
      <c r="A13" s="711"/>
      <c r="B13" s="715" t="s">
        <v>22</v>
      </c>
      <c r="C13" s="716"/>
      <c r="D13" s="173">
        <v>207</v>
      </c>
      <c r="E13" s="174">
        <v>201</v>
      </c>
      <c r="F13" s="174">
        <v>204</v>
      </c>
      <c r="G13" s="174">
        <v>206</v>
      </c>
      <c r="H13" s="175">
        <v>208</v>
      </c>
    </row>
    <row r="14" spans="1:9" ht="24" customHeight="1" thickBot="1">
      <c r="A14" s="711"/>
      <c r="B14" s="717" t="s">
        <v>50</v>
      </c>
      <c r="C14" s="718"/>
      <c r="D14" s="176">
        <v>630</v>
      </c>
      <c r="E14" s="177">
        <v>636</v>
      </c>
      <c r="F14" s="177">
        <v>628</v>
      </c>
      <c r="G14" s="177">
        <v>633</v>
      </c>
      <c r="H14" s="178">
        <v>632</v>
      </c>
    </row>
    <row r="15" spans="1:9" ht="24" customHeight="1" thickTop="1" thickBot="1">
      <c r="A15" s="749"/>
      <c r="B15" s="719" t="s">
        <v>51</v>
      </c>
      <c r="C15" s="720"/>
      <c r="D15" s="125">
        <f>SUM(D11:D14)</f>
        <v>1214</v>
      </c>
      <c r="E15" s="158">
        <f>SUM(E11:E14)</f>
        <v>1219</v>
      </c>
      <c r="F15" s="158">
        <f>SUM(F11:F14)</f>
        <v>1218</v>
      </c>
      <c r="G15" s="158">
        <f>SUM(G11:G14)</f>
        <v>1227</v>
      </c>
      <c r="H15" s="159">
        <f>SUM(H11:H14)</f>
        <v>1230</v>
      </c>
    </row>
    <row r="16" spans="1:9" ht="24" customHeight="1">
      <c r="A16" s="721" t="s">
        <v>52</v>
      </c>
      <c r="B16" s="736" t="s">
        <v>53</v>
      </c>
      <c r="C16" s="724"/>
      <c r="D16" s="179">
        <v>38</v>
      </c>
      <c r="E16" s="180">
        <v>39</v>
      </c>
      <c r="F16" s="180">
        <v>41</v>
      </c>
      <c r="G16" s="180">
        <v>42</v>
      </c>
      <c r="H16" s="181">
        <v>43</v>
      </c>
    </row>
    <row r="17" spans="1:8" ht="24" customHeight="1">
      <c r="A17" s="728"/>
      <c r="B17" s="737" t="s">
        <v>54</v>
      </c>
      <c r="C17" s="726"/>
      <c r="D17" s="182">
        <v>90</v>
      </c>
      <c r="E17" s="183">
        <v>92</v>
      </c>
      <c r="F17" s="183">
        <v>94</v>
      </c>
      <c r="G17" s="183">
        <v>97</v>
      </c>
      <c r="H17" s="184">
        <v>98</v>
      </c>
    </row>
    <row r="18" spans="1:8" ht="24" customHeight="1">
      <c r="A18" s="722"/>
      <c r="B18" s="737" t="s">
        <v>55</v>
      </c>
      <c r="C18" s="726"/>
      <c r="D18" s="185">
        <v>110</v>
      </c>
      <c r="E18" s="186">
        <v>110</v>
      </c>
      <c r="F18" s="186">
        <v>113</v>
      </c>
      <c r="G18" s="186">
        <v>115</v>
      </c>
      <c r="H18" s="187">
        <v>116</v>
      </c>
    </row>
    <row r="19" spans="1:8" ht="24" customHeight="1">
      <c r="A19" s="722"/>
      <c r="B19" s="717" t="s">
        <v>56</v>
      </c>
      <c r="C19" s="726"/>
      <c r="D19" s="149">
        <f>D20+D21</f>
        <v>377</v>
      </c>
      <c r="E19" s="150">
        <f>E20+E21</f>
        <v>380</v>
      </c>
      <c r="F19" s="150">
        <f t="shared" ref="F19:H19" si="0">F20+F21</f>
        <v>375</v>
      </c>
      <c r="G19" s="150">
        <f t="shared" si="0"/>
        <v>378</v>
      </c>
      <c r="H19" s="151">
        <f t="shared" si="0"/>
        <v>378</v>
      </c>
    </row>
    <row r="20" spans="1:8" ht="26.25" customHeight="1">
      <c r="A20" s="722"/>
      <c r="B20" s="113"/>
      <c r="C20" s="114" t="s">
        <v>57</v>
      </c>
      <c r="D20" s="188">
        <v>162</v>
      </c>
      <c r="E20" s="189">
        <v>163</v>
      </c>
      <c r="F20" s="189">
        <v>161</v>
      </c>
      <c r="G20" s="189">
        <v>162</v>
      </c>
      <c r="H20" s="190">
        <v>162</v>
      </c>
    </row>
    <row r="21" spans="1:8" ht="24" customHeight="1">
      <c r="A21" s="722"/>
      <c r="B21" s="113"/>
      <c r="C21" s="118" t="s">
        <v>58</v>
      </c>
      <c r="D21" s="191">
        <v>215</v>
      </c>
      <c r="E21" s="192">
        <v>217</v>
      </c>
      <c r="F21" s="192">
        <v>214</v>
      </c>
      <c r="G21" s="192">
        <v>216</v>
      </c>
      <c r="H21" s="193">
        <v>216</v>
      </c>
    </row>
    <row r="22" spans="1:8" ht="24" customHeight="1" thickBot="1">
      <c r="A22" s="722"/>
      <c r="B22" s="738" t="s">
        <v>59</v>
      </c>
      <c r="C22" s="739"/>
      <c r="D22" s="194">
        <v>237</v>
      </c>
      <c r="E22" s="195">
        <v>239</v>
      </c>
      <c r="F22" s="195">
        <v>236</v>
      </c>
      <c r="G22" s="195">
        <v>238</v>
      </c>
      <c r="H22" s="196">
        <v>238</v>
      </c>
    </row>
    <row r="23" spans="1:8" ht="24" customHeight="1" thickTop="1" thickBot="1">
      <c r="A23" s="723"/>
      <c r="B23" s="740" t="s">
        <v>51</v>
      </c>
      <c r="C23" s="727"/>
      <c r="D23" s="125">
        <f>D16+D17+D18+D19+D22</f>
        <v>852</v>
      </c>
      <c r="E23" s="126">
        <f t="shared" ref="E23:H23" si="1">E16+E17+E18+E19+E22</f>
        <v>860</v>
      </c>
      <c r="F23" s="126">
        <f t="shared" si="1"/>
        <v>859</v>
      </c>
      <c r="G23" s="126">
        <f t="shared" si="1"/>
        <v>870</v>
      </c>
      <c r="H23" s="127">
        <f t="shared" si="1"/>
        <v>873</v>
      </c>
    </row>
    <row r="24" spans="1:8" ht="24" hidden="1" customHeight="1">
      <c r="A24" s="728" t="s">
        <v>60</v>
      </c>
      <c r="B24" s="713" t="s">
        <v>53</v>
      </c>
      <c r="C24" s="724"/>
      <c r="D24" s="128">
        <f>D16/D11</f>
        <v>0.20540540540540542</v>
      </c>
      <c r="E24" s="129">
        <f t="shared" ref="E24:H24" si="2">E16/E11</f>
        <v>0.20855614973262032</v>
      </c>
      <c r="F24" s="129">
        <f t="shared" si="2"/>
        <v>0.21693121693121692</v>
      </c>
      <c r="G24" s="129">
        <f t="shared" si="2"/>
        <v>0.22222222222222221</v>
      </c>
      <c r="H24" s="130">
        <f t="shared" si="2"/>
        <v>0.22513089005235601</v>
      </c>
    </row>
    <row r="25" spans="1:8" ht="24" hidden="1" customHeight="1">
      <c r="A25" s="722"/>
      <c r="B25" s="715" t="s">
        <v>61</v>
      </c>
      <c r="C25" s="725"/>
      <c r="D25" s="131">
        <f>D18/D13</f>
        <v>0.53140096618357491</v>
      </c>
      <c r="E25" s="132">
        <f t="shared" ref="E25:H26" si="3">E18/E13</f>
        <v>0.54726368159203975</v>
      </c>
      <c r="F25" s="132">
        <f t="shared" si="3"/>
        <v>0.55392156862745101</v>
      </c>
      <c r="G25" s="132">
        <f t="shared" si="3"/>
        <v>0.55825242718446599</v>
      </c>
      <c r="H25" s="133">
        <f t="shared" si="3"/>
        <v>0.55769230769230771</v>
      </c>
    </row>
    <row r="26" spans="1:8" ht="24" hidden="1" customHeight="1">
      <c r="A26" s="722"/>
      <c r="B26" s="730" t="s">
        <v>56</v>
      </c>
      <c r="C26" s="731"/>
      <c r="D26" s="134">
        <f>D19/D14</f>
        <v>0.5984126984126984</v>
      </c>
      <c r="E26" s="135">
        <f t="shared" si="3"/>
        <v>0.59748427672955973</v>
      </c>
      <c r="F26" s="135">
        <f t="shared" si="3"/>
        <v>0.59713375796178347</v>
      </c>
      <c r="G26" s="135">
        <f t="shared" si="3"/>
        <v>0.59715639810426535</v>
      </c>
      <c r="H26" s="136">
        <f t="shared" si="3"/>
        <v>0.59810126582278478</v>
      </c>
    </row>
    <row r="27" spans="1:8" ht="24" hidden="1" customHeight="1">
      <c r="A27" s="722"/>
      <c r="B27" s="730" t="s">
        <v>59</v>
      </c>
      <c r="C27" s="731"/>
      <c r="D27" s="134">
        <f>D22/D14</f>
        <v>0.37619047619047619</v>
      </c>
      <c r="E27" s="135">
        <f t="shared" ref="E27:G27" si="4">E22/E14</f>
        <v>0.37578616352201261</v>
      </c>
      <c r="F27" s="135">
        <f t="shared" si="4"/>
        <v>0.37579617834394907</v>
      </c>
      <c r="G27" s="135">
        <f t="shared" si="4"/>
        <v>0.37598736176935227</v>
      </c>
      <c r="H27" s="136">
        <f>H22/H14</f>
        <v>0.37658227848101267</v>
      </c>
    </row>
    <row r="28" spans="1:8" ht="24" hidden="1" customHeight="1" thickBot="1">
      <c r="A28" s="722"/>
      <c r="B28" s="732" t="s">
        <v>62</v>
      </c>
      <c r="C28" s="733"/>
      <c r="D28" s="137">
        <f>(D19+D22)/D14</f>
        <v>0.97460317460317458</v>
      </c>
      <c r="E28" s="138">
        <f t="shared" ref="E28:G28" si="5">(E19+E22)/E14</f>
        <v>0.97327044025157228</v>
      </c>
      <c r="F28" s="138">
        <f t="shared" si="5"/>
        <v>0.97292993630573243</v>
      </c>
      <c r="G28" s="138">
        <f t="shared" si="5"/>
        <v>0.97314375987361768</v>
      </c>
      <c r="H28" s="139">
        <f>(H19+H22)/H14</f>
        <v>0.97468354430379744</v>
      </c>
    </row>
    <row r="29" spans="1:8" ht="24" hidden="1" customHeight="1" thickTop="1" thickBot="1">
      <c r="A29" s="729"/>
      <c r="B29" s="734" t="s">
        <v>51</v>
      </c>
      <c r="C29" s="735"/>
      <c r="D29" s="140">
        <f>D23/D15</f>
        <v>0.70181219110378912</v>
      </c>
      <c r="E29" s="141">
        <f>E23/E15</f>
        <v>0.7054963084495488</v>
      </c>
      <c r="F29" s="141">
        <f t="shared" ref="F29:G29" si="6">F23/F15</f>
        <v>0.70525451559934316</v>
      </c>
      <c r="G29" s="141">
        <f t="shared" si="6"/>
        <v>0.70904645476772621</v>
      </c>
      <c r="H29" s="142">
        <f>H23/H15</f>
        <v>0.70975609756097557</v>
      </c>
    </row>
    <row r="30" spans="1:8" ht="24" customHeight="1">
      <c r="A30" s="721" t="s">
        <v>63</v>
      </c>
      <c r="B30" s="713" t="s">
        <v>53</v>
      </c>
      <c r="C30" s="724"/>
      <c r="D30" s="197">
        <f>'[14]確保の内容の内訳表【様式1-2】'!E27</f>
        <v>43</v>
      </c>
      <c r="E30" s="144">
        <f>'[14]確保の内容の内訳表【様式1-2】'!K27</f>
        <v>43</v>
      </c>
      <c r="F30" s="144">
        <f>'[14]確保の内容の内訳表【様式1-2】'!Q27</f>
        <v>41</v>
      </c>
      <c r="G30" s="144">
        <f>'[14]確保の内容の内訳表【様式1-2】'!W27</f>
        <v>42</v>
      </c>
      <c r="H30" s="145">
        <f>'[14]確保の内容の内訳表【様式1-2】'!AC27</f>
        <v>43</v>
      </c>
    </row>
    <row r="31" spans="1:8" ht="24" customHeight="1">
      <c r="A31" s="722"/>
      <c r="B31" s="715" t="s">
        <v>54</v>
      </c>
      <c r="C31" s="725"/>
      <c r="D31" s="146">
        <f>'[14]確保の内容の内訳表【様式1-2】'!F27</f>
        <v>90</v>
      </c>
      <c r="E31" s="147">
        <f>'[14]確保の内容の内訳表【様式1-2】'!L27</f>
        <v>92</v>
      </c>
      <c r="F31" s="147">
        <f>'[14]確保の内容の内訳表【様式1-2】'!R27</f>
        <v>94</v>
      </c>
      <c r="G31" s="147">
        <f>'[14]確保の内容の内訳表【様式1-2】'!X27</f>
        <v>97</v>
      </c>
      <c r="H31" s="148">
        <f>'[14]確保の内容の内訳表【様式1-2】'!AD27</f>
        <v>98</v>
      </c>
    </row>
    <row r="32" spans="1:8" ht="24" customHeight="1">
      <c r="A32" s="722"/>
      <c r="B32" s="715" t="s">
        <v>55</v>
      </c>
      <c r="C32" s="725"/>
      <c r="D32" s="146">
        <f>'[14]確保の内容の内訳表【様式1-2】'!G27</f>
        <v>110</v>
      </c>
      <c r="E32" s="147">
        <f>'[14]確保の内容の内訳表【様式1-2】'!M27</f>
        <v>110</v>
      </c>
      <c r="F32" s="147">
        <f>'[14]確保の内容の内訳表【様式1-2】'!S27</f>
        <v>119</v>
      </c>
      <c r="G32" s="147">
        <f>'[14]確保の内容の内訳表【様式1-2】'!Y27</f>
        <v>119</v>
      </c>
      <c r="H32" s="148">
        <f>'[14]確保の内容の内訳表【様式1-2】'!AE27</f>
        <v>119</v>
      </c>
    </row>
    <row r="33" spans="1:9" ht="24" customHeight="1">
      <c r="A33" s="722"/>
      <c r="B33" s="715" t="s">
        <v>56</v>
      </c>
      <c r="C33" s="725"/>
      <c r="D33" s="146">
        <f>'[14]確保の内容の内訳表【様式1-2】'!D27</f>
        <v>506</v>
      </c>
      <c r="E33" s="147">
        <f>'[14]確保の内容の内訳表【様式1-2】'!J27</f>
        <v>506</v>
      </c>
      <c r="F33" s="147">
        <f>'[14]確保の内容の内訳表【様式1-2】'!P27</f>
        <v>417</v>
      </c>
      <c r="G33" s="147">
        <f>'[14]確保の内容の内訳表【様式1-2】'!V27</f>
        <v>417</v>
      </c>
      <c r="H33" s="148">
        <f>'[14]確保の内容の内訳表【様式1-2】'!AB27</f>
        <v>417</v>
      </c>
    </row>
    <row r="34" spans="1:9" ht="24" customHeight="1" thickBot="1">
      <c r="A34" s="722"/>
      <c r="B34" s="717" t="s">
        <v>59</v>
      </c>
      <c r="C34" s="726"/>
      <c r="D34" s="149">
        <f>'[14]確保の内容の内訳表【様式1-2】'!C27</f>
        <v>237</v>
      </c>
      <c r="E34" s="150">
        <f>'[14]確保の内容の内訳表【様式1-2】'!I27</f>
        <v>239</v>
      </c>
      <c r="F34" s="150">
        <f>'[14]確保の内容の内訳表【様式1-2】'!O27</f>
        <v>236</v>
      </c>
      <c r="G34" s="150">
        <f>'[14]確保の内容の内訳表【様式1-2】'!U27</f>
        <v>238</v>
      </c>
      <c r="H34" s="151">
        <f>'[14]確保の内容の内訳表【様式1-2】'!AA27</f>
        <v>238</v>
      </c>
    </row>
    <row r="35" spans="1:9" ht="24" customHeight="1" thickTop="1" thickBot="1">
      <c r="A35" s="723"/>
      <c r="B35" s="719" t="s">
        <v>51</v>
      </c>
      <c r="C35" s="727"/>
      <c r="D35" s="152">
        <f>SUM(D30:D34)</f>
        <v>986</v>
      </c>
      <c r="E35" s="153">
        <f t="shared" ref="E35:G35" si="7">SUM(E30:E34)</f>
        <v>990</v>
      </c>
      <c r="F35" s="153">
        <f t="shared" si="7"/>
        <v>907</v>
      </c>
      <c r="G35" s="153">
        <f t="shared" si="7"/>
        <v>913</v>
      </c>
      <c r="H35" s="154">
        <f>SUM(H30:H34)</f>
        <v>915</v>
      </c>
    </row>
    <row r="36" spans="1:9" ht="24" customHeight="1">
      <c r="A36" s="710" t="s">
        <v>64</v>
      </c>
      <c r="B36" s="713" t="s">
        <v>53</v>
      </c>
      <c r="C36" s="714"/>
      <c r="D36" s="155">
        <f>D30-D16</f>
        <v>5</v>
      </c>
      <c r="E36" s="156">
        <f>E30-E16</f>
        <v>4</v>
      </c>
      <c r="F36" s="156">
        <f t="shared" ref="F36:G36" si="8">F30-F16</f>
        <v>0</v>
      </c>
      <c r="G36" s="156">
        <f t="shared" si="8"/>
        <v>0</v>
      </c>
      <c r="H36" s="157">
        <f>H30-H16</f>
        <v>0</v>
      </c>
    </row>
    <row r="37" spans="1:9" ht="24" customHeight="1">
      <c r="A37" s="710"/>
      <c r="B37" s="715" t="s">
        <v>54</v>
      </c>
      <c r="C37" s="716"/>
      <c r="D37" s="155">
        <f>D31-D17</f>
        <v>0</v>
      </c>
      <c r="E37" s="156">
        <f t="shared" ref="E37:H38" si="9">E31-E17</f>
        <v>0</v>
      </c>
      <c r="F37" s="156">
        <f t="shared" si="9"/>
        <v>0</v>
      </c>
      <c r="G37" s="156">
        <f t="shared" si="9"/>
        <v>0</v>
      </c>
      <c r="H37" s="157">
        <f t="shared" si="9"/>
        <v>0</v>
      </c>
    </row>
    <row r="38" spans="1:9" ht="24" customHeight="1">
      <c r="A38" s="711"/>
      <c r="B38" s="715" t="s">
        <v>55</v>
      </c>
      <c r="C38" s="716"/>
      <c r="D38" s="155">
        <f>D32-D18</f>
        <v>0</v>
      </c>
      <c r="E38" s="156">
        <f>E32-E18</f>
        <v>0</v>
      </c>
      <c r="F38" s="156">
        <f t="shared" si="9"/>
        <v>6</v>
      </c>
      <c r="G38" s="156">
        <f t="shared" si="9"/>
        <v>4</v>
      </c>
      <c r="H38" s="157">
        <f t="shared" si="9"/>
        <v>3</v>
      </c>
    </row>
    <row r="39" spans="1:9" ht="24" customHeight="1">
      <c r="A39" s="711"/>
      <c r="B39" s="715" t="s">
        <v>56</v>
      </c>
      <c r="C39" s="716"/>
      <c r="D39" s="146">
        <f>D33-D19</f>
        <v>129</v>
      </c>
      <c r="E39" s="147">
        <f t="shared" ref="E39:G39" si="10">E33-E19</f>
        <v>126</v>
      </c>
      <c r="F39" s="147">
        <f t="shared" si="10"/>
        <v>42</v>
      </c>
      <c r="G39" s="147">
        <f t="shared" si="10"/>
        <v>39</v>
      </c>
      <c r="H39" s="148">
        <f>H33-H19</f>
        <v>39</v>
      </c>
    </row>
    <row r="40" spans="1:9" ht="24" customHeight="1" thickBot="1">
      <c r="A40" s="711"/>
      <c r="B40" s="717" t="s">
        <v>59</v>
      </c>
      <c r="C40" s="718"/>
      <c r="D40" s="149">
        <f>D34-D22</f>
        <v>0</v>
      </c>
      <c r="E40" s="150">
        <f t="shared" ref="E40:G41" si="11">E34-E22</f>
        <v>0</v>
      </c>
      <c r="F40" s="150">
        <f t="shared" si="11"/>
        <v>0</v>
      </c>
      <c r="G40" s="150">
        <f t="shared" si="11"/>
        <v>0</v>
      </c>
      <c r="H40" s="151">
        <f>H34-H22</f>
        <v>0</v>
      </c>
    </row>
    <row r="41" spans="1:9" ht="24" customHeight="1" thickTop="1" thickBot="1">
      <c r="A41" s="712"/>
      <c r="B41" s="719" t="s">
        <v>51</v>
      </c>
      <c r="C41" s="720"/>
      <c r="D41" s="125">
        <f>D35-D23</f>
        <v>134</v>
      </c>
      <c r="E41" s="158">
        <f t="shared" si="11"/>
        <v>130</v>
      </c>
      <c r="F41" s="158">
        <f>F35-F23</f>
        <v>48</v>
      </c>
      <c r="G41" s="158">
        <f>G35-G23</f>
        <v>43</v>
      </c>
      <c r="H41" s="159">
        <f>H35-H23</f>
        <v>42</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836" t="s">
        <v>303</v>
      </c>
      <c r="B50" s="837"/>
      <c r="C50" s="838"/>
      <c r="D50" s="168" t="s">
        <v>70</v>
      </c>
      <c r="E50" s="766" t="s">
        <v>304</v>
      </c>
      <c r="F50" s="767"/>
      <c r="G50" s="767"/>
      <c r="H50" s="767"/>
      <c r="I50" s="768"/>
    </row>
    <row r="51" spans="1:9" ht="80.099999999999994" customHeight="1" thickBot="1">
      <c r="A51" s="839"/>
      <c r="B51" s="840"/>
      <c r="C51" s="841"/>
      <c r="D51" s="167" t="s">
        <v>72</v>
      </c>
      <c r="E51" s="810" t="s">
        <v>305</v>
      </c>
      <c r="F51" s="824"/>
      <c r="G51" s="824"/>
      <c r="H51" s="824"/>
      <c r="I51" s="825"/>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66"/>
  <sheetViews>
    <sheetView topLeftCell="A39" zoomScale="75" zoomScaleNormal="75" workbookViewId="0">
      <selection activeCell="S17" sqref="S17"/>
    </sheetView>
  </sheetViews>
  <sheetFormatPr defaultColWidth="8.88671875" defaultRowHeight="13.2"/>
  <cols>
    <col min="1" max="2" width="3.6640625" customWidth="1"/>
    <col min="3" max="3" width="15.6640625" customWidth="1"/>
    <col min="4" max="9" width="11.88671875" customWidth="1"/>
  </cols>
  <sheetData>
    <row r="1" spans="1:9" ht="18" customHeight="1">
      <c r="A1" s="752" t="s">
        <v>30</v>
      </c>
      <c r="B1" s="752"/>
      <c r="C1" s="753"/>
      <c r="D1" s="753"/>
      <c r="E1" s="753"/>
      <c r="F1" s="753"/>
      <c r="G1" s="753"/>
      <c r="H1" s="753"/>
      <c r="I1" s="753"/>
    </row>
    <row r="2" spans="1:9" ht="16.5" customHeight="1"/>
    <row r="3" spans="1:9" ht="16.5" customHeight="1">
      <c r="A3" s="83"/>
      <c r="B3" s="83"/>
      <c r="C3" s="83"/>
      <c r="D3" s="83"/>
      <c r="E3" s="83"/>
      <c r="F3" s="84" t="s">
        <v>31</v>
      </c>
      <c r="G3" s="754" t="s">
        <v>306</v>
      </c>
      <c r="H3" s="755"/>
    </row>
    <row r="4" spans="1:9" ht="16.5" customHeight="1">
      <c r="A4" s="83"/>
      <c r="B4" s="83"/>
      <c r="C4" s="83"/>
      <c r="D4" s="83"/>
      <c r="E4" s="83"/>
      <c r="F4" s="84" t="s">
        <v>33</v>
      </c>
      <c r="G4" s="754" t="s">
        <v>307</v>
      </c>
      <c r="H4" s="755"/>
    </row>
    <row r="5" spans="1:9" ht="16.5" customHeight="1">
      <c r="A5" s="83"/>
      <c r="B5" s="83"/>
      <c r="C5" s="83"/>
      <c r="D5" s="83"/>
      <c r="E5" s="83"/>
      <c r="F5" s="84" t="s">
        <v>35</v>
      </c>
      <c r="G5" s="754" t="s">
        <v>308</v>
      </c>
      <c r="H5" s="755"/>
    </row>
    <row r="6" spans="1:9" ht="16.5" customHeight="1">
      <c r="A6" s="83"/>
      <c r="B6" s="83"/>
      <c r="C6" s="83"/>
      <c r="D6" s="83"/>
      <c r="E6" s="83"/>
      <c r="F6" s="84" t="s">
        <v>37</v>
      </c>
      <c r="G6" s="754" t="s">
        <v>309</v>
      </c>
      <c r="H6" s="755"/>
    </row>
    <row r="7" spans="1:9" ht="16.5" customHeight="1">
      <c r="A7" s="83"/>
      <c r="B7" s="83"/>
      <c r="C7" s="83"/>
      <c r="D7" s="83"/>
      <c r="E7" s="83"/>
      <c r="F7" s="83"/>
      <c r="G7" s="83"/>
      <c r="H7" s="83"/>
      <c r="I7" s="83"/>
    </row>
    <row r="8" spans="1:9" ht="16.5" customHeight="1" thickBot="1">
      <c r="A8" s="750" t="s">
        <v>39</v>
      </c>
      <c r="B8" s="750"/>
      <c r="C8" s="751"/>
      <c r="D8" s="83"/>
      <c r="E8" s="83"/>
      <c r="F8" s="83"/>
      <c r="G8" s="83"/>
      <c r="H8" s="85" t="s">
        <v>40</v>
      </c>
    </row>
    <row r="9" spans="1:9" ht="18" customHeight="1">
      <c r="A9" s="698"/>
      <c r="B9" s="741"/>
      <c r="C9" s="700"/>
      <c r="D9" s="745" t="s">
        <v>41</v>
      </c>
      <c r="E9" s="746"/>
      <c r="F9" s="746"/>
      <c r="G9" s="746"/>
      <c r="H9" s="747"/>
    </row>
    <row r="10" spans="1:9" ht="30.75" customHeight="1" thickBot="1">
      <c r="A10" s="742"/>
      <c r="B10" s="743"/>
      <c r="C10" s="744"/>
      <c r="D10" s="86" t="s">
        <v>42</v>
      </c>
      <c r="E10" s="87" t="s">
        <v>43</v>
      </c>
      <c r="F10" s="87" t="s">
        <v>44</v>
      </c>
      <c r="G10" s="87" t="s">
        <v>45</v>
      </c>
      <c r="H10" s="88" t="s">
        <v>46</v>
      </c>
    </row>
    <row r="11" spans="1:9" ht="24" customHeight="1">
      <c r="A11" s="748" t="s">
        <v>47</v>
      </c>
      <c r="B11" s="713" t="s">
        <v>48</v>
      </c>
      <c r="C11" s="714"/>
      <c r="D11" s="170">
        <v>8</v>
      </c>
      <c r="E11" s="171">
        <v>8</v>
      </c>
      <c r="F11" s="171">
        <v>7</v>
      </c>
      <c r="G11" s="171">
        <v>7</v>
      </c>
      <c r="H11" s="172">
        <v>7</v>
      </c>
    </row>
    <row r="12" spans="1:9" ht="24" customHeight="1">
      <c r="A12" s="710"/>
      <c r="B12" s="715" t="s">
        <v>49</v>
      </c>
      <c r="C12" s="716"/>
      <c r="D12" s="170">
        <v>10</v>
      </c>
      <c r="E12" s="171">
        <v>7</v>
      </c>
      <c r="F12" s="171">
        <v>9</v>
      </c>
      <c r="G12" s="171">
        <v>8</v>
      </c>
      <c r="H12" s="172">
        <v>8</v>
      </c>
    </row>
    <row r="13" spans="1:9" ht="24" customHeight="1">
      <c r="A13" s="711"/>
      <c r="B13" s="715" t="s">
        <v>22</v>
      </c>
      <c r="C13" s="716"/>
      <c r="D13" s="173">
        <v>6</v>
      </c>
      <c r="E13" s="174">
        <v>10</v>
      </c>
      <c r="F13" s="174">
        <v>7</v>
      </c>
      <c r="G13" s="174">
        <v>9</v>
      </c>
      <c r="H13" s="175">
        <v>8</v>
      </c>
    </row>
    <row r="14" spans="1:9" ht="24" customHeight="1" thickBot="1">
      <c r="A14" s="711"/>
      <c r="B14" s="717" t="s">
        <v>50</v>
      </c>
      <c r="C14" s="718"/>
      <c r="D14" s="176">
        <v>35</v>
      </c>
      <c r="E14" s="177">
        <v>26</v>
      </c>
      <c r="F14" s="177">
        <v>26</v>
      </c>
      <c r="G14" s="177">
        <v>22</v>
      </c>
      <c r="H14" s="178">
        <v>24</v>
      </c>
    </row>
    <row r="15" spans="1:9" ht="24" customHeight="1" thickTop="1" thickBot="1">
      <c r="A15" s="749"/>
      <c r="B15" s="719" t="s">
        <v>51</v>
      </c>
      <c r="C15" s="720"/>
      <c r="D15" s="125">
        <v>59</v>
      </c>
      <c r="E15" s="158">
        <v>51</v>
      </c>
      <c r="F15" s="158">
        <v>49</v>
      </c>
      <c r="G15" s="158">
        <v>46</v>
      </c>
      <c r="H15" s="159">
        <v>47</v>
      </c>
    </row>
    <row r="16" spans="1:9" ht="24" customHeight="1">
      <c r="A16" s="721" t="s">
        <v>52</v>
      </c>
      <c r="B16" s="736" t="s">
        <v>53</v>
      </c>
      <c r="C16" s="724"/>
      <c r="D16" s="179">
        <v>3</v>
      </c>
      <c r="E16" s="180">
        <v>3</v>
      </c>
      <c r="F16" s="180">
        <v>3</v>
      </c>
      <c r="G16" s="180">
        <v>3</v>
      </c>
      <c r="H16" s="181">
        <v>3</v>
      </c>
    </row>
    <row r="17" spans="1:8" ht="24" customHeight="1">
      <c r="A17" s="728"/>
      <c r="B17" s="737" t="s">
        <v>54</v>
      </c>
      <c r="C17" s="726"/>
      <c r="D17" s="182">
        <v>6</v>
      </c>
      <c r="E17" s="183">
        <v>4</v>
      </c>
      <c r="F17" s="183">
        <v>5</v>
      </c>
      <c r="G17" s="183">
        <v>5</v>
      </c>
      <c r="H17" s="184">
        <v>5</v>
      </c>
    </row>
    <row r="18" spans="1:8" ht="24" customHeight="1">
      <c r="A18" s="722"/>
      <c r="B18" s="737" t="s">
        <v>55</v>
      </c>
      <c r="C18" s="726"/>
      <c r="D18" s="185">
        <v>3</v>
      </c>
      <c r="E18" s="186">
        <v>6</v>
      </c>
      <c r="F18" s="186">
        <v>4</v>
      </c>
      <c r="G18" s="186">
        <v>5</v>
      </c>
      <c r="H18" s="187">
        <v>5</v>
      </c>
    </row>
    <row r="19" spans="1:8" ht="24" customHeight="1">
      <c r="A19" s="722"/>
      <c r="B19" s="717" t="s">
        <v>56</v>
      </c>
      <c r="C19" s="726"/>
      <c r="D19" s="149">
        <v>16</v>
      </c>
      <c r="E19" s="150">
        <v>12</v>
      </c>
      <c r="F19" s="150">
        <v>12</v>
      </c>
      <c r="G19" s="150">
        <v>10</v>
      </c>
      <c r="H19" s="151">
        <v>11</v>
      </c>
    </row>
    <row r="20" spans="1:8" ht="26.25" customHeight="1">
      <c r="A20" s="722"/>
      <c r="B20" s="113"/>
      <c r="C20" s="114" t="s">
        <v>57</v>
      </c>
      <c r="D20" s="188">
        <v>0</v>
      </c>
      <c r="E20" s="189">
        <v>0</v>
      </c>
      <c r="F20" s="189">
        <v>0</v>
      </c>
      <c r="G20" s="189">
        <v>0</v>
      </c>
      <c r="H20" s="190">
        <v>0</v>
      </c>
    </row>
    <row r="21" spans="1:8" ht="24" customHeight="1">
      <c r="A21" s="722"/>
      <c r="B21" s="113"/>
      <c r="C21" s="118" t="s">
        <v>58</v>
      </c>
      <c r="D21" s="191">
        <v>16</v>
      </c>
      <c r="E21" s="192">
        <v>12</v>
      </c>
      <c r="F21" s="192">
        <v>12</v>
      </c>
      <c r="G21" s="192">
        <v>10</v>
      </c>
      <c r="H21" s="193">
        <v>11</v>
      </c>
    </row>
    <row r="22" spans="1:8" ht="24" customHeight="1" thickBot="1">
      <c r="A22" s="722"/>
      <c r="B22" s="738" t="s">
        <v>59</v>
      </c>
      <c r="C22" s="739"/>
      <c r="D22" s="194">
        <v>16</v>
      </c>
      <c r="E22" s="195">
        <v>12</v>
      </c>
      <c r="F22" s="195">
        <v>12</v>
      </c>
      <c r="G22" s="195">
        <v>10</v>
      </c>
      <c r="H22" s="196">
        <v>11</v>
      </c>
    </row>
    <row r="23" spans="1:8" ht="24" customHeight="1" thickTop="1" thickBot="1">
      <c r="A23" s="723"/>
      <c r="B23" s="740" t="s">
        <v>51</v>
      </c>
      <c r="C23" s="727"/>
      <c r="D23" s="125">
        <v>44</v>
      </c>
      <c r="E23" s="126">
        <v>37</v>
      </c>
      <c r="F23" s="126">
        <v>36</v>
      </c>
      <c r="G23" s="126">
        <v>33</v>
      </c>
      <c r="H23" s="127">
        <v>35</v>
      </c>
    </row>
    <row r="24" spans="1:8" ht="24" hidden="1" customHeight="1">
      <c r="A24" s="728" t="s">
        <v>60</v>
      </c>
      <c r="B24" s="713" t="s">
        <v>53</v>
      </c>
      <c r="C24" s="724"/>
      <c r="D24" s="128">
        <v>0.375</v>
      </c>
      <c r="E24" s="129">
        <v>0.375</v>
      </c>
      <c r="F24" s="129">
        <v>0.42857142857142855</v>
      </c>
      <c r="G24" s="129">
        <v>0.42857142857142855</v>
      </c>
      <c r="H24" s="130">
        <v>0.42857142857142855</v>
      </c>
    </row>
    <row r="25" spans="1:8" ht="24" hidden="1" customHeight="1">
      <c r="A25" s="722"/>
      <c r="B25" s="715" t="s">
        <v>61</v>
      </c>
      <c r="C25" s="725"/>
      <c r="D25" s="131">
        <v>0.5</v>
      </c>
      <c r="E25" s="132">
        <v>0.6</v>
      </c>
      <c r="F25" s="132">
        <v>0.5714285714285714</v>
      </c>
      <c r="G25" s="132">
        <v>0.55555555555555558</v>
      </c>
      <c r="H25" s="133">
        <v>0.625</v>
      </c>
    </row>
    <row r="26" spans="1:8" ht="24" hidden="1" customHeight="1">
      <c r="A26" s="722"/>
      <c r="B26" s="730" t="s">
        <v>56</v>
      </c>
      <c r="C26" s="731"/>
      <c r="D26" s="134">
        <v>0.45714285714285713</v>
      </c>
      <c r="E26" s="135">
        <v>0.46153846153846156</v>
      </c>
      <c r="F26" s="135">
        <v>0.46153846153846156</v>
      </c>
      <c r="G26" s="135">
        <v>0.45454545454545453</v>
      </c>
      <c r="H26" s="136">
        <v>0.45833333333333331</v>
      </c>
    </row>
    <row r="27" spans="1:8" ht="24" hidden="1" customHeight="1">
      <c r="A27" s="722"/>
      <c r="B27" s="730" t="s">
        <v>59</v>
      </c>
      <c r="C27" s="731"/>
      <c r="D27" s="134">
        <v>0.45714285714285713</v>
      </c>
      <c r="E27" s="135">
        <v>0.46153846153846156</v>
      </c>
      <c r="F27" s="135">
        <v>0.46153846153846156</v>
      </c>
      <c r="G27" s="135">
        <v>0.45454545454545453</v>
      </c>
      <c r="H27" s="136">
        <v>0.45833333333333331</v>
      </c>
    </row>
    <row r="28" spans="1:8" ht="24" hidden="1" customHeight="1" thickBot="1">
      <c r="A28" s="722"/>
      <c r="B28" s="732" t="s">
        <v>62</v>
      </c>
      <c r="C28" s="733"/>
      <c r="D28" s="137">
        <v>0.91428571428571426</v>
      </c>
      <c r="E28" s="138">
        <v>0.92307692307692313</v>
      </c>
      <c r="F28" s="138">
        <v>0.92307692307692313</v>
      </c>
      <c r="G28" s="138">
        <v>0.90909090909090906</v>
      </c>
      <c r="H28" s="139">
        <v>0.91666666666666663</v>
      </c>
    </row>
    <row r="29" spans="1:8" ht="24" hidden="1" customHeight="1" thickTop="1" thickBot="1">
      <c r="A29" s="729"/>
      <c r="B29" s="734" t="s">
        <v>51</v>
      </c>
      <c r="C29" s="735"/>
      <c r="D29" s="140">
        <v>0.74576271186440679</v>
      </c>
      <c r="E29" s="141">
        <v>0.72549019607843135</v>
      </c>
      <c r="F29" s="141">
        <v>0.73469387755102045</v>
      </c>
      <c r="G29" s="141">
        <v>0.71739130434782605</v>
      </c>
      <c r="H29" s="142">
        <v>0.74468085106382975</v>
      </c>
    </row>
    <row r="30" spans="1:8" ht="24" customHeight="1">
      <c r="A30" s="721" t="s">
        <v>63</v>
      </c>
      <c r="B30" s="713" t="s">
        <v>53</v>
      </c>
      <c r="C30" s="724"/>
      <c r="D30" s="197">
        <v>5</v>
      </c>
      <c r="E30" s="144">
        <v>5</v>
      </c>
      <c r="F30" s="144">
        <v>5</v>
      </c>
      <c r="G30" s="144">
        <v>5</v>
      </c>
      <c r="H30" s="145">
        <v>5</v>
      </c>
    </row>
    <row r="31" spans="1:8" ht="24" customHeight="1">
      <c r="A31" s="722"/>
      <c r="B31" s="715" t="s">
        <v>54</v>
      </c>
      <c r="C31" s="725"/>
      <c r="D31" s="146">
        <v>7</v>
      </c>
      <c r="E31" s="147">
        <v>7</v>
      </c>
      <c r="F31" s="147">
        <v>7</v>
      </c>
      <c r="G31" s="147">
        <v>7</v>
      </c>
      <c r="H31" s="148">
        <v>7</v>
      </c>
    </row>
    <row r="32" spans="1:8" ht="24" customHeight="1">
      <c r="A32" s="722"/>
      <c r="B32" s="715" t="s">
        <v>55</v>
      </c>
      <c r="C32" s="725"/>
      <c r="D32" s="146">
        <v>7</v>
      </c>
      <c r="E32" s="147">
        <v>7</v>
      </c>
      <c r="F32" s="147">
        <v>7</v>
      </c>
      <c r="G32" s="147">
        <v>7</v>
      </c>
      <c r="H32" s="148">
        <v>7</v>
      </c>
    </row>
    <row r="33" spans="1:9" ht="24" customHeight="1">
      <c r="A33" s="722"/>
      <c r="B33" s="715" t="s">
        <v>56</v>
      </c>
      <c r="C33" s="725"/>
      <c r="D33" s="146">
        <v>17</v>
      </c>
      <c r="E33" s="147">
        <v>17</v>
      </c>
      <c r="F33" s="147">
        <v>17</v>
      </c>
      <c r="G33" s="147">
        <v>17</v>
      </c>
      <c r="H33" s="148">
        <v>17</v>
      </c>
    </row>
    <row r="34" spans="1:9" ht="24" customHeight="1" thickBot="1">
      <c r="A34" s="722"/>
      <c r="B34" s="717" t="s">
        <v>59</v>
      </c>
      <c r="C34" s="726"/>
      <c r="D34" s="149">
        <v>45</v>
      </c>
      <c r="E34" s="150">
        <v>45</v>
      </c>
      <c r="F34" s="150">
        <v>45</v>
      </c>
      <c r="G34" s="150">
        <v>45</v>
      </c>
      <c r="H34" s="151">
        <v>45</v>
      </c>
    </row>
    <row r="35" spans="1:9" ht="24" customHeight="1" thickTop="1" thickBot="1">
      <c r="A35" s="723"/>
      <c r="B35" s="719" t="s">
        <v>51</v>
      </c>
      <c r="C35" s="727"/>
      <c r="D35" s="152">
        <v>81</v>
      </c>
      <c r="E35" s="153">
        <v>81</v>
      </c>
      <c r="F35" s="153">
        <v>81</v>
      </c>
      <c r="G35" s="153">
        <v>81</v>
      </c>
      <c r="H35" s="154">
        <v>81</v>
      </c>
    </row>
    <row r="36" spans="1:9" ht="24" customHeight="1">
      <c r="A36" s="710" t="s">
        <v>64</v>
      </c>
      <c r="B36" s="713" t="s">
        <v>53</v>
      </c>
      <c r="C36" s="714"/>
      <c r="D36" s="155">
        <v>2</v>
      </c>
      <c r="E36" s="156">
        <v>2</v>
      </c>
      <c r="F36" s="156">
        <v>2</v>
      </c>
      <c r="G36" s="156">
        <v>2</v>
      </c>
      <c r="H36" s="157">
        <v>2</v>
      </c>
    </row>
    <row r="37" spans="1:9" ht="24" customHeight="1">
      <c r="A37" s="710"/>
      <c r="B37" s="715" t="s">
        <v>54</v>
      </c>
      <c r="C37" s="716"/>
      <c r="D37" s="155">
        <v>1</v>
      </c>
      <c r="E37" s="156">
        <v>3</v>
      </c>
      <c r="F37" s="156">
        <v>2</v>
      </c>
      <c r="G37" s="156">
        <v>2</v>
      </c>
      <c r="H37" s="157">
        <v>2</v>
      </c>
    </row>
    <row r="38" spans="1:9" ht="24" customHeight="1">
      <c r="A38" s="711"/>
      <c r="B38" s="715" t="s">
        <v>55</v>
      </c>
      <c r="C38" s="716"/>
      <c r="D38" s="155">
        <v>4</v>
      </c>
      <c r="E38" s="156">
        <v>1</v>
      </c>
      <c r="F38" s="156">
        <v>3</v>
      </c>
      <c r="G38" s="156">
        <v>2</v>
      </c>
      <c r="H38" s="157">
        <v>2</v>
      </c>
    </row>
    <row r="39" spans="1:9" ht="24" customHeight="1">
      <c r="A39" s="711"/>
      <c r="B39" s="715" t="s">
        <v>56</v>
      </c>
      <c r="C39" s="716"/>
      <c r="D39" s="146">
        <v>1</v>
      </c>
      <c r="E39" s="147">
        <v>5</v>
      </c>
      <c r="F39" s="147">
        <v>5</v>
      </c>
      <c r="G39" s="147">
        <v>7</v>
      </c>
      <c r="H39" s="148">
        <v>6</v>
      </c>
    </row>
    <row r="40" spans="1:9" ht="24" customHeight="1" thickBot="1">
      <c r="A40" s="711"/>
      <c r="B40" s="717" t="s">
        <v>59</v>
      </c>
      <c r="C40" s="718"/>
      <c r="D40" s="149">
        <v>29</v>
      </c>
      <c r="E40" s="150">
        <v>33</v>
      </c>
      <c r="F40" s="150">
        <v>33</v>
      </c>
      <c r="G40" s="150">
        <v>35</v>
      </c>
      <c r="H40" s="151">
        <v>34</v>
      </c>
    </row>
    <row r="41" spans="1:9" ht="24" customHeight="1" thickTop="1" thickBot="1">
      <c r="A41" s="712"/>
      <c r="B41" s="719" t="s">
        <v>51</v>
      </c>
      <c r="C41" s="720"/>
      <c r="D41" s="125">
        <v>37</v>
      </c>
      <c r="E41" s="158">
        <v>44</v>
      </c>
      <c r="F41" s="158">
        <v>45</v>
      </c>
      <c r="G41" s="158">
        <v>48</v>
      </c>
      <c r="H41" s="159">
        <v>46</v>
      </c>
    </row>
    <row r="42" spans="1:9">
      <c r="A42" s="83"/>
      <c r="B42" s="83"/>
      <c r="C42" s="83"/>
      <c r="D42" s="160"/>
      <c r="E42" s="160"/>
      <c r="F42" s="160"/>
      <c r="G42" s="160"/>
      <c r="H42" s="160"/>
      <c r="I42" s="160"/>
    </row>
    <row r="43" spans="1:9">
      <c r="A43" s="83"/>
      <c r="B43" s="83"/>
      <c r="C43" s="83"/>
      <c r="D43" s="160"/>
      <c r="E43" s="160"/>
      <c r="F43" s="160"/>
      <c r="G43" s="160"/>
      <c r="H43" s="160"/>
      <c r="I43" s="160"/>
    </row>
    <row r="44" spans="1:9" s="161" customFormat="1" ht="17.25" customHeight="1">
      <c r="A44" s="161" t="s">
        <v>65</v>
      </c>
      <c r="D44" s="162"/>
      <c r="E44" s="163"/>
      <c r="F44" s="162"/>
      <c r="G44" s="162"/>
      <c r="H44" s="162"/>
      <c r="I44" s="162"/>
    </row>
    <row r="45" spans="1:9" ht="17.25" customHeight="1">
      <c r="A45" s="164" t="s">
        <v>66</v>
      </c>
      <c r="B45" s="83"/>
      <c r="C45" s="83"/>
      <c r="D45" s="160"/>
      <c r="E45" s="165"/>
      <c r="F45" s="160"/>
      <c r="G45" s="160"/>
      <c r="H45" s="160"/>
      <c r="I45" s="160"/>
    </row>
    <row r="46" spans="1:9" ht="17.25" customHeight="1">
      <c r="A46" s="164" t="s">
        <v>67</v>
      </c>
      <c r="B46" s="83"/>
      <c r="C46" s="83"/>
      <c r="D46" s="160"/>
      <c r="E46" s="165"/>
      <c r="F46" s="160"/>
      <c r="G46" s="160"/>
      <c r="H46" s="160"/>
      <c r="I46" s="160"/>
    </row>
    <row r="47" spans="1:9" ht="17.25" customHeight="1" thickBot="1">
      <c r="A47" s="164" t="s">
        <v>68</v>
      </c>
      <c r="B47" s="83"/>
      <c r="C47" s="83"/>
      <c r="D47" s="160"/>
      <c r="E47" s="165"/>
      <c r="F47" s="160"/>
      <c r="G47" s="160"/>
      <c r="H47" s="160"/>
      <c r="I47" s="160"/>
    </row>
    <row r="48" spans="1:9" ht="48" customHeight="1">
      <c r="A48" s="686" t="s">
        <v>69</v>
      </c>
      <c r="B48" s="687"/>
      <c r="C48" s="688"/>
      <c r="D48" s="166" t="s">
        <v>70</v>
      </c>
      <c r="E48" s="692" t="s">
        <v>71</v>
      </c>
      <c r="F48" s="693"/>
      <c r="G48" s="693"/>
      <c r="H48" s="693"/>
      <c r="I48" s="694"/>
    </row>
    <row r="49" spans="1:9" ht="115.5" customHeight="1" thickBot="1">
      <c r="A49" s="689"/>
      <c r="B49" s="690"/>
      <c r="C49" s="691"/>
      <c r="D49" s="167" t="s">
        <v>72</v>
      </c>
      <c r="E49" s="695" t="s">
        <v>73</v>
      </c>
      <c r="F49" s="696"/>
      <c r="G49" s="696"/>
      <c r="H49" s="696"/>
      <c r="I49" s="697"/>
    </row>
    <row r="50" spans="1:9" ht="48" customHeight="1">
      <c r="A50" s="698" t="s">
        <v>74</v>
      </c>
      <c r="B50" s="699"/>
      <c r="C50" s="700"/>
      <c r="D50" s="168" t="s">
        <v>70</v>
      </c>
      <c r="E50" s="704"/>
      <c r="F50" s="705"/>
      <c r="G50" s="705"/>
      <c r="H50" s="705"/>
      <c r="I50" s="706"/>
    </row>
    <row r="51" spans="1:9" ht="80.099999999999994" customHeight="1" thickBot="1">
      <c r="A51" s="701"/>
      <c r="B51" s="702"/>
      <c r="C51" s="703"/>
      <c r="D51" s="167" t="s">
        <v>72</v>
      </c>
      <c r="E51" s="707"/>
      <c r="F51" s="708"/>
      <c r="G51" s="708"/>
      <c r="H51" s="708"/>
      <c r="I51" s="709"/>
    </row>
    <row r="52" spans="1:9" ht="99.9" customHeight="1" thickBot="1">
      <c r="A52" s="680" t="s">
        <v>75</v>
      </c>
      <c r="B52" s="681"/>
      <c r="C52" s="682"/>
      <c r="D52" s="683"/>
      <c r="E52" s="684"/>
      <c r="F52" s="684"/>
      <c r="G52" s="684"/>
      <c r="H52" s="684"/>
      <c r="I52" s="685"/>
    </row>
    <row r="53" spans="1:9">
      <c r="D53" s="169"/>
      <c r="E53" s="169"/>
      <c r="F53" s="169"/>
      <c r="G53" s="169"/>
      <c r="H53" s="169"/>
      <c r="I53" s="169"/>
    </row>
    <row r="54" spans="1:9">
      <c r="D54" s="169"/>
      <c r="E54" s="169"/>
      <c r="F54" s="169"/>
      <c r="G54" s="169"/>
      <c r="H54" s="169"/>
      <c r="I54" s="169"/>
    </row>
    <row r="55" spans="1:9">
      <c r="D55" s="169"/>
      <c r="E55" s="169"/>
      <c r="F55" s="169"/>
      <c r="G55" s="169"/>
      <c r="H55" s="169"/>
      <c r="I55" s="169"/>
    </row>
    <row r="56" spans="1:9">
      <c r="D56" s="169"/>
      <c r="E56" s="169"/>
      <c r="F56" s="169"/>
      <c r="G56" s="169"/>
      <c r="H56" s="169"/>
      <c r="I56" s="169"/>
    </row>
    <row r="57" spans="1:9">
      <c r="D57" s="169"/>
      <c r="E57" s="169"/>
      <c r="F57" s="169"/>
      <c r="G57" s="169"/>
      <c r="H57" s="169"/>
      <c r="I57" s="169"/>
    </row>
    <row r="58" spans="1:9">
      <c r="D58" s="169"/>
      <c r="E58" s="169"/>
      <c r="F58" s="169"/>
      <c r="G58" s="169"/>
      <c r="H58" s="169"/>
      <c r="I58" s="169"/>
    </row>
    <row r="59" spans="1:9">
      <c r="D59" s="169"/>
      <c r="E59" s="169"/>
      <c r="F59" s="169"/>
      <c r="G59" s="169"/>
      <c r="H59" s="169"/>
      <c r="I59" s="169"/>
    </row>
    <row r="60" spans="1:9">
      <c r="D60" s="169"/>
      <c r="E60" s="169"/>
      <c r="F60" s="169"/>
      <c r="G60" s="169"/>
      <c r="H60" s="169"/>
      <c r="I60" s="169"/>
    </row>
    <row r="61" spans="1:9">
      <c r="D61" s="169"/>
      <c r="E61" s="169"/>
      <c r="F61" s="169"/>
      <c r="G61" s="169"/>
      <c r="H61" s="169"/>
      <c r="I61" s="169"/>
    </row>
    <row r="62" spans="1:9">
      <c r="D62" s="169"/>
      <c r="E62" s="169"/>
      <c r="F62" s="169"/>
      <c r="G62" s="169"/>
      <c r="H62" s="169"/>
      <c r="I62" s="169"/>
    </row>
    <row r="63" spans="1:9">
      <c r="D63" s="169"/>
      <c r="E63" s="169"/>
      <c r="F63" s="169"/>
      <c r="G63" s="169"/>
      <c r="H63" s="169"/>
      <c r="I63" s="169"/>
    </row>
    <row r="64" spans="1:9">
      <c r="D64" s="169"/>
      <c r="E64" s="169"/>
      <c r="F64" s="169"/>
      <c r="G64" s="169"/>
      <c r="H64" s="169"/>
      <c r="I64" s="169"/>
    </row>
    <row r="65" spans="4:9">
      <c r="D65" s="169"/>
      <c r="E65" s="169"/>
      <c r="F65" s="169"/>
      <c r="G65" s="169"/>
      <c r="H65" s="169"/>
      <c r="I65" s="169"/>
    </row>
    <row r="66" spans="4:9">
      <c r="D66" s="169"/>
      <c r="E66" s="169"/>
      <c r="F66" s="169"/>
      <c r="G66" s="169"/>
      <c r="H66" s="169"/>
      <c r="I66" s="169"/>
    </row>
    <row r="67" spans="4:9">
      <c r="D67" s="169"/>
      <c r="E67" s="169"/>
      <c r="F67" s="169"/>
      <c r="G67" s="169"/>
      <c r="H67" s="169"/>
      <c r="I67" s="169"/>
    </row>
    <row r="68" spans="4:9">
      <c r="D68" s="169"/>
      <c r="E68" s="169"/>
      <c r="F68" s="169"/>
      <c r="G68" s="169"/>
      <c r="H68" s="169"/>
      <c r="I68" s="169"/>
    </row>
    <row r="69" spans="4:9">
      <c r="D69" s="169"/>
      <c r="E69" s="169"/>
      <c r="F69" s="169"/>
      <c r="G69" s="169"/>
      <c r="H69" s="169"/>
      <c r="I69" s="169"/>
    </row>
    <row r="70" spans="4:9">
      <c r="D70" s="169"/>
      <c r="E70" s="169"/>
      <c r="F70" s="169"/>
      <c r="G70" s="169"/>
      <c r="H70" s="169"/>
      <c r="I70" s="169"/>
    </row>
    <row r="71" spans="4:9">
      <c r="D71" s="169"/>
      <c r="E71" s="169"/>
      <c r="F71" s="169"/>
      <c r="G71" s="169"/>
      <c r="H71" s="169"/>
      <c r="I71" s="169"/>
    </row>
    <row r="72" spans="4:9">
      <c r="D72" s="169"/>
      <c r="E72" s="169"/>
      <c r="F72" s="169"/>
      <c r="G72" s="169"/>
      <c r="H72" s="169"/>
      <c r="I72" s="169"/>
    </row>
    <row r="73" spans="4:9">
      <c r="D73" s="169"/>
      <c r="E73" s="169"/>
      <c r="F73" s="169"/>
      <c r="G73" s="169"/>
      <c r="H73" s="169"/>
      <c r="I73" s="169"/>
    </row>
    <row r="74" spans="4:9">
      <c r="D74" s="169"/>
      <c r="E74" s="169"/>
      <c r="F74" s="169"/>
      <c r="G74" s="169"/>
      <c r="H74" s="169"/>
      <c r="I74" s="169"/>
    </row>
    <row r="75" spans="4:9">
      <c r="D75" s="169"/>
      <c r="E75" s="169"/>
      <c r="F75" s="169"/>
      <c r="G75" s="169"/>
      <c r="H75" s="169"/>
      <c r="I75" s="169"/>
    </row>
    <row r="76" spans="4:9">
      <c r="D76" s="169"/>
      <c r="E76" s="169"/>
      <c r="F76" s="169"/>
      <c r="G76" s="169"/>
      <c r="H76" s="169"/>
      <c r="I76" s="169"/>
    </row>
    <row r="77" spans="4:9">
      <c r="D77" s="169"/>
      <c r="E77" s="169"/>
      <c r="F77" s="169"/>
      <c r="G77" s="169"/>
      <c r="H77" s="169"/>
      <c r="I77" s="169"/>
    </row>
    <row r="78" spans="4:9">
      <c r="D78" s="169"/>
      <c r="E78" s="169"/>
      <c r="F78" s="169"/>
      <c r="G78" s="169"/>
      <c r="H78" s="169"/>
      <c r="I78" s="169"/>
    </row>
    <row r="79" spans="4:9">
      <c r="D79" s="169"/>
      <c r="E79" s="169"/>
      <c r="F79" s="169"/>
      <c r="G79" s="169"/>
      <c r="H79" s="169"/>
      <c r="I79" s="169"/>
    </row>
    <row r="80" spans="4:9">
      <c r="D80" s="169"/>
      <c r="E80" s="169"/>
      <c r="F80" s="169"/>
      <c r="G80" s="169"/>
      <c r="H80" s="169"/>
      <c r="I80" s="169"/>
    </row>
    <row r="81" spans="4:9">
      <c r="D81" s="169"/>
      <c r="E81" s="169"/>
      <c r="F81" s="169"/>
      <c r="G81" s="169"/>
      <c r="H81" s="169"/>
      <c r="I81" s="169"/>
    </row>
    <row r="82" spans="4:9">
      <c r="D82" s="169"/>
      <c r="E82" s="169"/>
      <c r="F82" s="169"/>
      <c r="G82" s="169"/>
      <c r="H82" s="169"/>
      <c r="I82" s="169"/>
    </row>
    <row r="83" spans="4:9">
      <c r="D83" s="169"/>
      <c r="E83" s="169"/>
      <c r="F83" s="169"/>
      <c r="G83" s="169"/>
      <c r="H83" s="169"/>
      <c r="I83" s="169"/>
    </row>
    <row r="84" spans="4:9">
      <c r="D84" s="169"/>
      <c r="E84" s="169"/>
      <c r="F84" s="169"/>
      <c r="G84" s="169"/>
      <c r="H84" s="169"/>
      <c r="I84" s="169"/>
    </row>
    <row r="85" spans="4:9">
      <c r="D85" s="169"/>
      <c r="E85" s="169"/>
      <c r="F85" s="169"/>
      <c r="G85" s="169"/>
      <c r="H85" s="169"/>
      <c r="I85" s="169"/>
    </row>
    <row r="86" spans="4:9">
      <c r="D86" s="169"/>
      <c r="E86" s="169"/>
      <c r="F86" s="169"/>
      <c r="G86" s="169"/>
      <c r="H86" s="169"/>
      <c r="I86" s="169"/>
    </row>
    <row r="87" spans="4:9">
      <c r="D87" s="169"/>
      <c r="E87" s="169"/>
      <c r="F87" s="169"/>
      <c r="G87" s="169"/>
      <c r="H87" s="169"/>
      <c r="I87" s="169"/>
    </row>
    <row r="88" spans="4:9">
      <c r="D88" s="169"/>
      <c r="E88" s="169"/>
      <c r="F88" s="169"/>
      <c r="G88" s="169"/>
      <c r="H88" s="169"/>
      <c r="I88" s="169"/>
    </row>
    <row r="89" spans="4:9">
      <c r="D89" s="169"/>
      <c r="E89" s="169"/>
      <c r="F89" s="169"/>
      <c r="G89" s="169"/>
      <c r="H89" s="169"/>
      <c r="I89" s="169"/>
    </row>
    <row r="90" spans="4:9">
      <c r="D90" s="169"/>
      <c r="E90" s="169"/>
      <c r="F90" s="169"/>
      <c r="G90" s="169"/>
      <c r="H90" s="169"/>
      <c r="I90" s="169"/>
    </row>
    <row r="91" spans="4:9">
      <c r="D91" s="169"/>
      <c r="E91" s="169"/>
      <c r="F91" s="169"/>
      <c r="G91" s="169"/>
      <c r="H91" s="169"/>
      <c r="I91" s="169"/>
    </row>
    <row r="92" spans="4:9">
      <c r="D92" s="169"/>
      <c r="E92" s="169"/>
      <c r="F92" s="169"/>
      <c r="G92" s="169"/>
      <c r="H92" s="169"/>
      <c r="I92" s="169"/>
    </row>
    <row r="93" spans="4:9">
      <c r="D93" s="169"/>
      <c r="E93" s="169"/>
      <c r="F93" s="169"/>
      <c r="G93" s="169"/>
      <c r="H93" s="169"/>
      <c r="I93" s="169"/>
    </row>
    <row r="94" spans="4:9">
      <c r="D94" s="169"/>
      <c r="E94" s="169"/>
      <c r="F94" s="169"/>
      <c r="G94" s="169"/>
      <c r="H94" s="169"/>
      <c r="I94" s="169"/>
    </row>
    <row r="95" spans="4:9">
      <c r="D95" s="169"/>
      <c r="E95" s="169"/>
      <c r="F95" s="169"/>
      <c r="G95" s="169"/>
      <c r="H95" s="169"/>
      <c r="I95" s="169"/>
    </row>
    <row r="96" spans="4:9">
      <c r="D96" s="169"/>
      <c r="E96" s="169"/>
      <c r="F96" s="169"/>
      <c r="G96" s="169"/>
      <c r="H96" s="169"/>
      <c r="I96" s="169"/>
    </row>
    <row r="97" spans="4:9">
      <c r="D97" s="169"/>
      <c r="E97" s="169"/>
      <c r="F97" s="169"/>
      <c r="G97" s="169"/>
      <c r="H97" s="169"/>
      <c r="I97" s="169"/>
    </row>
    <row r="98" spans="4:9">
      <c r="D98" s="169"/>
      <c r="E98" s="169"/>
      <c r="F98" s="169"/>
      <c r="G98" s="169"/>
      <c r="H98" s="169"/>
      <c r="I98" s="169"/>
    </row>
    <row r="99" spans="4:9">
      <c r="D99" s="169"/>
      <c r="E99" s="169"/>
      <c r="F99" s="169"/>
      <c r="G99" s="169"/>
      <c r="H99" s="169"/>
      <c r="I99" s="169"/>
    </row>
    <row r="100" spans="4:9">
      <c r="D100" s="169"/>
      <c r="E100" s="169"/>
      <c r="F100" s="169"/>
      <c r="G100" s="169"/>
      <c r="H100" s="169"/>
      <c r="I100" s="169"/>
    </row>
    <row r="101" spans="4:9">
      <c r="D101" s="169"/>
      <c r="E101" s="169"/>
      <c r="F101" s="169"/>
      <c r="G101" s="169"/>
      <c r="H101" s="169"/>
      <c r="I101" s="169"/>
    </row>
    <row r="102" spans="4:9">
      <c r="D102" s="169"/>
      <c r="E102" s="169"/>
      <c r="F102" s="169"/>
      <c r="G102" s="169"/>
      <c r="H102" s="169"/>
      <c r="I102" s="169"/>
    </row>
    <row r="103" spans="4:9">
      <c r="D103" s="169"/>
      <c r="E103" s="169"/>
      <c r="F103" s="169"/>
      <c r="G103" s="169"/>
      <c r="H103" s="169"/>
      <c r="I103" s="169"/>
    </row>
    <row r="104" spans="4:9">
      <c r="D104" s="169"/>
      <c r="E104" s="169"/>
      <c r="F104" s="169"/>
      <c r="G104" s="169"/>
      <c r="H104" s="169"/>
      <c r="I104" s="169"/>
    </row>
    <row r="105" spans="4:9">
      <c r="D105" s="169"/>
      <c r="E105" s="169"/>
      <c r="F105" s="169"/>
      <c r="G105" s="169"/>
      <c r="H105" s="169"/>
      <c r="I105" s="169"/>
    </row>
    <row r="106" spans="4:9">
      <c r="D106" s="169"/>
      <c r="E106" s="169"/>
      <c r="F106" s="169"/>
      <c r="G106" s="169"/>
      <c r="H106" s="169"/>
      <c r="I106" s="169"/>
    </row>
    <row r="107" spans="4:9">
      <c r="D107" s="169"/>
      <c r="E107" s="169"/>
      <c r="F107" s="169"/>
      <c r="G107" s="169"/>
      <c r="H107" s="169"/>
      <c r="I107" s="169"/>
    </row>
    <row r="108" spans="4:9">
      <c r="D108" s="169"/>
      <c r="E108" s="169"/>
      <c r="F108" s="169"/>
      <c r="G108" s="169"/>
      <c r="H108" s="169"/>
      <c r="I108" s="169"/>
    </row>
    <row r="109" spans="4:9">
      <c r="D109" s="169"/>
      <c r="E109" s="169"/>
      <c r="F109" s="169"/>
      <c r="G109" s="169"/>
      <c r="H109" s="169"/>
      <c r="I109" s="169"/>
    </row>
    <row r="110" spans="4:9">
      <c r="D110" s="169"/>
      <c r="E110" s="169"/>
      <c r="F110" s="169"/>
      <c r="G110" s="169"/>
      <c r="H110" s="169"/>
      <c r="I110" s="169"/>
    </row>
    <row r="111" spans="4:9">
      <c r="D111" s="169"/>
      <c r="E111" s="169"/>
      <c r="F111" s="169"/>
      <c r="G111" s="169"/>
      <c r="H111" s="169"/>
      <c r="I111" s="169"/>
    </row>
    <row r="112" spans="4:9">
      <c r="D112" s="169"/>
      <c r="E112" s="169"/>
      <c r="F112" s="169"/>
      <c r="G112" s="169"/>
      <c r="H112" s="169"/>
      <c r="I112" s="169"/>
    </row>
    <row r="113" spans="4:9">
      <c r="D113" s="169"/>
      <c r="E113" s="169"/>
      <c r="F113" s="169"/>
      <c r="G113" s="169"/>
      <c r="H113" s="169"/>
      <c r="I113" s="169"/>
    </row>
    <row r="114" spans="4:9">
      <c r="D114" s="169"/>
      <c r="E114" s="169"/>
      <c r="F114" s="169"/>
      <c r="G114" s="169"/>
      <c r="H114" s="169"/>
      <c r="I114" s="169"/>
    </row>
    <row r="115" spans="4:9">
      <c r="D115" s="169"/>
      <c r="E115" s="169"/>
      <c r="F115" s="169"/>
      <c r="G115" s="169"/>
      <c r="H115" s="169"/>
      <c r="I115" s="169"/>
    </row>
    <row r="116" spans="4:9">
      <c r="D116" s="169"/>
      <c r="E116" s="169"/>
      <c r="F116" s="169"/>
      <c r="G116" s="169"/>
      <c r="H116" s="169"/>
      <c r="I116" s="169"/>
    </row>
    <row r="117" spans="4:9">
      <c r="D117" s="169"/>
      <c r="E117" s="169"/>
      <c r="F117" s="169"/>
      <c r="G117" s="169"/>
      <c r="H117" s="169"/>
      <c r="I117" s="169"/>
    </row>
    <row r="118" spans="4:9">
      <c r="D118" s="169"/>
      <c r="E118" s="169"/>
      <c r="F118" s="169"/>
      <c r="G118" s="169"/>
      <c r="H118" s="169"/>
      <c r="I118" s="169"/>
    </row>
    <row r="119" spans="4:9">
      <c r="D119" s="169"/>
      <c r="E119" s="169"/>
      <c r="F119" s="169"/>
      <c r="G119" s="169"/>
      <c r="H119" s="169"/>
      <c r="I119" s="169"/>
    </row>
    <row r="120" spans="4:9">
      <c r="D120" s="169"/>
      <c r="E120" s="169"/>
      <c r="F120" s="169"/>
      <c r="G120" s="169"/>
      <c r="H120" s="169"/>
      <c r="I120" s="169"/>
    </row>
    <row r="121" spans="4:9">
      <c r="D121" s="169"/>
      <c r="E121" s="169"/>
      <c r="F121" s="169"/>
      <c r="G121" s="169"/>
      <c r="H121" s="169"/>
      <c r="I121" s="169"/>
    </row>
    <row r="122" spans="4:9">
      <c r="D122" s="169"/>
      <c r="E122" s="169"/>
      <c r="F122" s="169"/>
      <c r="G122" s="169"/>
      <c r="H122" s="169"/>
      <c r="I122" s="169"/>
    </row>
    <row r="123" spans="4:9">
      <c r="D123" s="169"/>
      <c r="E123" s="169"/>
      <c r="F123" s="169"/>
      <c r="G123" s="169"/>
      <c r="H123" s="169"/>
      <c r="I123" s="169"/>
    </row>
    <row r="124" spans="4:9">
      <c r="D124" s="169"/>
      <c r="E124" s="169"/>
      <c r="F124" s="169"/>
      <c r="G124" s="169"/>
      <c r="H124" s="169"/>
      <c r="I124" s="169"/>
    </row>
    <row r="125" spans="4:9">
      <c r="D125" s="169"/>
      <c r="E125" s="169"/>
      <c r="F125" s="169"/>
      <c r="G125" s="169"/>
      <c r="H125" s="169"/>
      <c r="I125" s="169"/>
    </row>
    <row r="126" spans="4:9">
      <c r="D126" s="169"/>
      <c r="E126" s="169"/>
      <c r="F126" s="169"/>
      <c r="G126" s="169"/>
      <c r="H126" s="169"/>
      <c r="I126" s="169"/>
    </row>
    <row r="127" spans="4:9">
      <c r="D127" s="169"/>
      <c r="E127" s="169"/>
      <c r="F127" s="169"/>
      <c r="G127" s="169"/>
      <c r="H127" s="169"/>
      <c r="I127" s="169"/>
    </row>
    <row r="128" spans="4:9">
      <c r="D128" s="169"/>
      <c r="E128" s="169"/>
      <c r="F128" s="169"/>
      <c r="G128" s="169"/>
      <c r="H128" s="169"/>
      <c r="I128" s="169"/>
    </row>
    <row r="129" spans="4:9">
      <c r="D129" s="169"/>
      <c r="E129" s="169"/>
      <c r="F129" s="169"/>
      <c r="G129" s="169"/>
      <c r="H129" s="169"/>
      <c r="I129" s="169"/>
    </row>
    <row r="130" spans="4:9">
      <c r="D130" s="169"/>
      <c r="E130" s="169"/>
      <c r="F130" s="169"/>
      <c r="G130" s="169"/>
      <c r="H130" s="169"/>
      <c r="I130" s="169"/>
    </row>
    <row r="131" spans="4:9">
      <c r="D131" s="169"/>
      <c r="E131" s="169"/>
      <c r="F131" s="169"/>
      <c r="G131" s="169"/>
      <c r="H131" s="169"/>
      <c r="I131" s="169"/>
    </row>
    <row r="132" spans="4:9">
      <c r="D132" s="169"/>
      <c r="E132" s="169"/>
      <c r="F132" s="169"/>
      <c r="G132" s="169"/>
      <c r="H132" s="169"/>
      <c r="I132" s="169"/>
    </row>
    <row r="133" spans="4:9">
      <c r="D133" s="169"/>
      <c r="E133" s="169"/>
      <c r="F133" s="169"/>
      <c r="G133" s="169"/>
      <c r="H133" s="169"/>
      <c r="I133" s="169"/>
    </row>
    <row r="134" spans="4:9">
      <c r="D134" s="169"/>
      <c r="E134" s="169"/>
      <c r="F134" s="169"/>
      <c r="G134" s="169"/>
      <c r="H134" s="169"/>
      <c r="I134" s="169"/>
    </row>
    <row r="135" spans="4:9">
      <c r="D135" s="169"/>
      <c r="E135" s="169"/>
      <c r="F135" s="169"/>
      <c r="G135" s="169"/>
      <c r="H135" s="169"/>
      <c r="I135" s="169"/>
    </row>
    <row r="136" spans="4:9">
      <c r="D136" s="169"/>
      <c r="E136" s="169"/>
      <c r="F136" s="169"/>
      <c r="G136" s="169"/>
      <c r="H136" s="169"/>
      <c r="I136" s="169"/>
    </row>
    <row r="137" spans="4:9">
      <c r="D137" s="169"/>
      <c r="E137" s="169"/>
      <c r="F137" s="169"/>
      <c r="G137" s="169"/>
      <c r="H137" s="169"/>
      <c r="I137" s="169"/>
    </row>
    <row r="138" spans="4:9">
      <c r="D138" s="169"/>
      <c r="E138" s="169"/>
      <c r="F138" s="169"/>
      <c r="G138" s="169"/>
      <c r="H138" s="169"/>
      <c r="I138" s="169"/>
    </row>
    <row r="139" spans="4:9">
      <c r="D139" s="169"/>
      <c r="E139" s="169"/>
      <c r="F139" s="169"/>
      <c r="G139" s="169"/>
      <c r="H139" s="169"/>
      <c r="I139" s="169"/>
    </row>
    <row r="140" spans="4:9">
      <c r="D140" s="169"/>
      <c r="E140" s="169"/>
      <c r="F140" s="169"/>
      <c r="G140" s="169"/>
      <c r="H140" s="169"/>
      <c r="I140" s="169"/>
    </row>
    <row r="141" spans="4:9">
      <c r="D141" s="169"/>
      <c r="E141" s="169"/>
      <c r="F141" s="169"/>
      <c r="G141" s="169"/>
      <c r="H141" s="169"/>
      <c r="I141" s="169"/>
    </row>
    <row r="142" spans="4:9">
      <c r="D142" s="169"/>
      <c r="E142" s="169"/>
      <c r="F142" s="169"/>
      <c r="G142" s="169"/>
      <c r="H142" s="169"/>
      <c r="I142" s="169"/>
    </row>
    <row r="143" spans="4:9">
      <c r="D143" s="169"/>
      <c r="E143" s="169"/>
      <c r="F143" s="169"/>
      <c r="G143" s="169"/>
      <c r="H143" s="169"/>
      <c r="I143" s="169"/>
    </row>
    <row r="144" spans="4:9">
      <c r="D144" s="169"/>
      <c r="E144" s="169"/>
      <c r="F144" s="169"/>
      <c r="G144" s="169"/>
      <c r="H144" s="169"/>
      <c r="I144" s="169"/>
    </row>
    <row r="145" spans="4:9">
      <c r="D145" s="169"/>
      <c r="E145" s="169"/>
      <c r="F145" s="169"/>
      <c r="G145" s="169"/>
      <c r="H145" s="169"/>
      <c r="I145" s="169"/>
    </row>
    <row r="146" spans="4:9">
      <c r="D146" s="169"/>
      <c r="E146" s="169"/>
      <c r="F146" s="169"/>
      <c r="G146" s="169"/>
      <c r="H146" s="169"/>
      <c r="I146" s="169"/>
    </row>
    <row r="147" spans="4:9">
      <c r="D147" s="169"/>
      <c r="E147" s="169"/>
      <c r="F147" s="169"/>
      <c r="G147" s="169"/>
      <c r="H147" s="169"/>
      <c r="I147" s="169"/>
    </row>
    <row r="148" spans="4:9">
      <c r="D148" s="169"/>
      <c r="E148" s="169"/>
      <c r="F148" s="169"/>
      <c r="G148" s="169"/>
      <c r="H148" s="169"/>
      <c r="I148" s="169"/>
    </row>
    <row r="149" spans="4:9">
      <c r="D149" s="169"/>
      <c r="E149" s="169"/>
      <c r="F149" s="169"/>
      <c r="G149" s="169"/>
      <c r="H149" s="169"/>
      <c r="I149" s="169"/>
    </row>
    <row r="150" spans="4:9">
      <c r="D150" s="169"/>
      <c r="E150" s="169"/>
      <c r="F150" s="169"/>
      <c r="G150" s="169"/>
      <c r="H150" s="169"/>
      <c r="I150" s="169"/>
    </row>
    <row r="151" spans="4:9">
      <c r="D151" s="169"/>
      <c r="E151" s="169"/>
      <c r="F151" s="169"/>
      <c r="G151" s="169"/>
      <c r="H151" s="169"/>
      <c r="I151" s="169"/>
    </row>
    <row r="152" spans="4:9">
      <c r="D152" s="169"/>
      <c r="E152" s="169"/>
      <c r="F152" s="169"/>
      <c r="G152" s="169"/>
      <c r="H152" s="169"/>
      <c r="I152" s="169"/>
    </row>
    <row r="153" spans="4:9">
      <c r="D153" s="169"/>
      <c r="E153" s="169"/>
      <c r="F153" s="169"/>
      <c r="G153" s="169"/>
      <c r="H153" s="169"/>
      <c r="I153" s="169"/>
    </row>
    <row r="154" spans="4:9">
      <c r="D154" s="169"/>
      <c r="E154" s="169"/>
      <c r="F154" s="169"/>
      <c r="G154" s="169"/>
      <c r="H154" s="169"/>
      <c r="I154" s="169"/>
    </row>
    <row r="155" spans="4:9">
      <c r="D155" s="169"/>
      <c r="E155" s="169"/>
      <c r="F155" s="169"/>
      <c r="G155" s="169"/>
      <c r="H155" s="169"/>
      <c r="I155" s="169"/>
    </row>
    <row r="156" spans="4:9">
      <c r="D156" s="169"/>
      <c r="E156" s="169"/>
      <c r="F156" s="169"/>
      <c r="G156" s="169"/>
      <c r="H156" s="169"/>
      <c r="I156" s="169"/>
    </row>
    <row r="157" spans="4:9">
      <c r="D157" s="169"/>
      <c r="E157" s="169"/>
      <c r="F157" s="169"/>
      <c r="G157" s="169"/>
      <c r="H157" s="169"/>
      <c r="I157" s="169"/>
    </row>
    <row r="158" spans="4:9">
      <c r="D158" s="169"/>
      <c r="E158" s="169"/>
      <c r="F158" s="169"/>
      <c r="G158" s="169"/>
      <c r="H158" s="169"/>
      <c r="I158" s="169"/>
    </row>
    <row r="159" spans="4:9">
      <c r="D159" s="169"/>
      <c r="E159" s="169"/>
      <c r="F159" s="169"/>
      <c r="G159" s="169"/>
      <c r="H159" s="169"/>
      <c r="I159" s="169"/>
    </row>
    <row r="160" spans="4:9">
      <c r="D160" s="169"/>
      <c r="E160" s="169"/>
      <c r="F160" s="169"/>
      <c r="G160" s="169"/>
      <c r="H160" s="169"/>
      <c r="I160" s="169"/>
    </row>
    <row r="161" spans="4:9">
      <c r="D161" s="169"/>
      <c r="E161" s="169"/>
      <c r="F161" s="169"/>
      <c r="G161" s="169"/>
      <c r="H161" s="169"/>
      <c r="I161" s="169"/>
    </row>
    <row r="162" spans="4:9">
      <c r="D162" s="169"/>
      <c r="E162" s="169"/>
      <c r="F162" s="169"/>
      <c r="G162" s="169"/>
      <c r="H162" s="169"/>
      <c r="I162" s="169"/>
    </row>
    <row r="163" spans="4:9">
      <c r="D163" s="169"/>
      <c r="E163" s="169"/>
      <c r="F163" s="169"/>
      <c r="G163" s="169"/>
      <c r="H163" s="169"/>
      <c r="I163" s="169"/>
    </row>
    <row r="164" spans="4:9">
      <c r="D164" s="169"/>
      <c r="E164" s="169"/>
      <c r="F164" s="169"/>
      <c r="G164" s="169"/>
      <c r="H164" s="169"/>
      <c r="I164" s="169"/>
    </row>
    <row r="165" spans="4:9">
      <c r="D165" s="169"/>
      <c r="E165" s="169"/>
      <c r="F165" s="169"/>
      <c r="G165" s="169"/>
      <c r="H165" s="169"/>
      <c r="I165" s="169"/>
    </row>
    <row r="166" spans="4:9">
      <c r="D166" s="169"/>
      <c r="E166" s="169"/>
      <c r="F166" s="169"/>
      <c r="G166" s="169"/>
      <c r="H166" s="169"/>
      <c r="I166" s="169"/>
    </row>
  </sheetData>
  <mergeCells count="50">
    <mergeCell ref="A8:C8"/>
    <mergeCell ref="A1:I1"/>
    <mergeCell ref="G3:H3"/>
    <mergeCell ref="G4:H4"/>
    <mergeCell ref="G5:H5"/>
    <mergeCell ref="G6:H6"/>
    <mergeCell ref="A9:C10"/>
    <mergeCell ref="D9:H9"/>
    <mergeCell ref="A11:A15"/>
    <mergeCell ref="B11:C11"/>
    <mergeCell ref="B12:C12"/>
    <mergeCell ref="B13:C13"/>
    <mergeCell ref="B14:C14"/>
    <mergeCell ref="B15:C15"/>
    <mergeCell ref="A16:A23"/>
    <mergeCell ref="B16:C16"/>
    <mergeCell ref="B17:C17"/>
    <mergeCell ref="B18:C18"/>
    <mergeCell ref="B19:C19"/>
    <mergeCell ref="B22:C22"/>
    <mergeCell ref="B23:C23"/>
    <mergeCell ref="A24:A29"/>
    <mergeCell ref="B24:C24"/>
    <mergeCell ref="B25:C25"/>
    <mergeCell ref="B26:C26"/>
    <mergeCell ref="B27:C27"/>
    <mergeCell ref="B28:C28"/>
    <mergeCell ref="B29:C29"/>
    <mergeCell ref="A30:A35"/>
    <mergeCell ref="B30:C30"/>
    <mergeCell ref="B31:C31"/>
    <mergeCell ref="B32:C32"/>
    <mergeCell ref="B33:C33"/>
    <mergeCell ref="B34:C34"/>
    <mergeCell ref="B35:C35"/>
    <mergeCell ref="A36:A41"/>
    <mergeCell ref="B36:C36"/>
    <mergeCell ref="B37:C37"/>
    <mergeCell ref="B38:C38"/>
    <mergeCell ref="B39:C39"/>
    <mergeCell ref="B40:C40"/>
    <mergeCell ref="B41:C41"/>
    <mergeCell ref="A52:C52"/>
    <mergeCell ref="D52:I52"/>
    <mergeCell ref="A48:C49"/>
    <mergeCell ref="E48:I48"/>
    <mergeCell ref="E49:I49"/>
    <mergeCell ref="A50:C51"/>
    <mergeCell ref="E50:I50"/>
    <mergeCell ref="E51:I51"/>
  </mergeCells>
  <phoneticPr fontId="2"/>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43" max="8"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G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282"/>
      <c r="D1" s="282"/>
      <c r="E1" s="282"/>
      <c r="F1" s="282"/>
      <c r="G1" s="282"/>
      <c r="H1" s="283"/>
      <c r="I1" s="282"/>
      <c r="J1" s="282"/>
      <c r="K1" s="282"/>
      <c r="L1" s="282"/>
      <c r="M1" s="282"/>
      <c r="N1" s="283"/>
      <c r="O1" s="282"/>
      <c r="P1" s="282"/>
      <c r="Q1" s="282"/>
      <c r="R1" s="282"/>
      <c r="S1" s="282"/>
      <c r="T1" s="283"/>
      <c r="U1" s="282"/>
      <c r="V1" s="282"/>
      <c r="W1" s="282"/>
      <c r="X1" s="282"/>
      <c r="Y1" s="282"/>
      <c r="Z1" s="283"/>
      <c r="AA1" s="282"/>
      <c r="AB1" s="282"/>
      <c r="AC1" s="282"/>
      <c r="AD1" s="282"/>
      <c r="AE1" s="282"/>
      <c r="AF1" s="283"/>
    </row>
    <row r="2" spans="1:32" ht="20.25" customHeight="1" thickBot="1">
      <c r="A2"/>
      <c r="B2"/>
      <c r="C2"/>
      <c r="D2"/>
      <c r="E2"/>
      <c r="F2"/>
      <c r="G2"/>
      <c r="H2" s="284"/>
      <c r="I2"/>
      <c r="J2"/>
      <c r="K2"/>
      <c r="L2"/>
      <c r="M2"/>
      <c r="N2" s="284" t="s">
        <v>0</v>
      </c>
      <c r="O2"/>
      <c r="P2"/>
      <c r="Q2"/>
      <c r="R2"/>
      <c r="S2"/>
      <c r="T2"/>
      <c r="U2"/>
      <c r="V2"/>
      <c r="W2"/>
      <c r="X2"/>
      <c r="Y2"/>
      <c r="Z2" s="284" t="s">
        <v>0</v>
      </c>
      <c r="AA2"/>
      <c r="AB2"/>
      <c r="AC2"/>
      <c r="AD2"/>
      <c r="AE2"/>
      <c r="AF2" s="284" t="s">
        <v>0</v>
      </c>
    </row>
    <row r="3" spans="1:32" ht="28.5" customHeight="1">
      <c r="A3" s="871"/>
      <c r="B3" s="872"/>
      <c r="C3" s="866" t="s">
        <v>311</v>
      </c>
      <c r="D3" s="867"/>
      <c r="E3" s="867"/>
      <c r="F3" s="867"/>
      <c r="G3" s="867"/>
      <c r="H3" s="868"/>
      <c r="I3" s="866" t="s">
        <v>312</v>
      </c>
      <c r="J3" s="867"/>
      <c r="K3" s="867"/>
      <c r="L3" s="867"/>
      <c r="M3" s="867"/>
      <c r="N3" s="868"/>
      <c r="O3" s="866" t="s">
        <v>313</v>
      </c>
      <c r="P3" s="867"/>
      <c r="Q3" s="867"/>
      <c r="R3" s="867"/>
      <c r="S3" s="867"/>
      <c r="T3" s="868"/>
      <c r="U3" s="866" t="s">
        <v>314</v>
      </c>
      <c r="V3" s="867"/>
      <c r="W3" s="867"/>
      <c r="X3" s="867"/>
      <c r="Y3" s="867"/>
      <c r="Z3" s="868"/>
      <c r="AA3" s="866" t="s">
        <v>315</v>
      </c>
      <c r="AB3" s="867"/>
      <c r="AC3" s="867"/>
      <c r="AD3" s="867"/>
      <c r="AE3" s="867"/>
      <c r="AF3" s="868"/>
    </row>
    <row r="4" spans="1:32" ht="28.5" customHeight="1">
      <c r="A4" s="873"/>
      <c r="B4" s="874"/>
      <c r="C4" s="859" t="s">
        <v>1</v>
      </c>
      <c r="D4" s="853" t="s">
        <v>8</v>
      </c>
      <c r="E4" s="855" t="s">
        <v>2</v>
      </c>
      <c r="F4" s="856"/>
      <c r="G4" s="856"/>
      <c r="H4" s="857" t="s">
        <v>6</v>
      </c>
      <c r="I4" s="859" t="s">
        <v>1</v>
      </c>
      <c r="J4" s="853" t="s">
        <v>8</v>
      </c>
      <c r="K4" s="855" t="s">
        <v>2</v>
      </c>
      <c r="L4" s="856"/>
      <c r="M4" s="856"/>
      <c r="N4" s="857" t="s">
        <v>6</v>
      </c>
      <c r="O4" s="859" t="s">
        <v>1</v>
      </c>
      <c r="P4" s="853" t="s">
        <v>8</v>
      </c>
      <c r="Q4" s="855" t="s">
        <v>2</v>
      </c>
      <c r="R4" s="856"/>
      <c r="S4" s="856"/>
      <c r="T4" s="857" t="s">
        <v>6</v>
      </c>
      <c r="U4" s="859" t="s">
        <v>1</v>
      </c>
      <c r="V4" s="853" t="s">
        <v>8</v>
      </c>
      <c r="W4" s="855" t="s">
        <v>2</v>
      </c>
      <c r="X4" s="856"/>
      <c r="Y4" s="856"/>
      <c r="Z4" s="857" t="s">
        <v>6</v>
      </c>
      <c r="AA4" s="859" t="s">
        <v>1</v>
      </c>
      <c r="AB4" s="853" t="s">
        <v>8</v>
      </c>
      <c r="AC4" s="855" t="s">
        <v>2</v>
      </c>
      <c r="AD4" s="856"/>
      <c r="AE4" s="856"/>
      <c r="AF4" s="857" t="s">
        <v>6</v>
      </c>
    </row>
    <row r="5" spans="1:32" ht="28.5" customHeight="1" thickBot="1">
      <c r="A5" s="875"/>
      <c r="B5" s="876"/>
      <c r="C5" s="860"/>
      <c r="D5" s="854"/>
      <c r="E5" s="285" t="s">
        <v>4</v>
      </c>
      <c r="F5" s="286" t="s">
        <v>316</v>
      </c>
      <c r="G5" s="287" t="s">
        <v>22</v>
      </c>
      <c r="H5" s="858"/>
      <c r="I5" s="860"/>
      <c r="J5" s="854"/>
      <c r="K5" s="285" t="s">
        <v>4</v>
      </c>
      <c r="L5" s="286" t="s">
        <v>316</v>
      </c>
      <c r="M5" s="287" t="s">
        <v>22</v>
      </c>
      <c r="N5" s="858"/>
      <c r="O5" s="860"/>
      <c r="P5" s="854"/>
      <c r="Q5" s="285" t="s">
        <v>4</v>
      </c>
      <c r="R5" s="286" t="s">
        <v>316</v>
      </c>
      <c r="S5" s="287" t="s">
        <v>22</v>
      </c>
      <c r="T5" s="858"/>
      <c r="U5" s="860"/>
      <c r="V5" s="854"/>
      <c r="W5" s="285" t="s">
        <v>4</v>
      </c>
      <c r="X5" s="286" t="s">
        <v>316</v>
      </c>
      <c r="Y5" s="287" t="s">
        <v>22</v>
      </c>
      <c r="Z5" s="858"/>
      <c r="AA5" s="860"/>
      <c r="AB5" s="854"/>
      <c r="AC5" s="285" t="s">
        <v>4</v>
      </c>
      <c r="AD5" s="286" t="s">
        <v>316</v>
      </c>
      <c r="AE5" s="287" t="s">
        <v>22</v>
      </c>
      <c r="AF5" s="858"/>
    </row>
    <row r="6" spans="1:32" ht="39.75" customHeight="1">
      <c r="A6" s="861" t="s">
        <v>317</v>
      </c>
      <c r="B6" s="288" t="s">
        <v>318</v>
      </c>
      <c r="C6" s="289">
        <v>5061</v>
      </c>
      <c r="D6" s="290">
        <v>2264</v>
      </c>
      <c r="E6" s="291">
        <v>224</v>
      </c>
      <c r="F6" s="292">
        <v>635</v>
      </c>
      <c r="G6" s="293">
        <v>687</v>
      </c>
      <c r="H6" s="294">
        <v>8871</v>
      </c>
      <c r="I6" s="289">
        <v>4615</v>
      </c>
      <c r="J6" s="290">
        <v>2191</v>
      </c>
      <c r="K6" s="291">
        <v>222</v>
      </c>
      <c r="L6" s="292">
        <v>646</v>
      </c>
      <c r="M6" s="293">
        <v>687</v>
      </c>
      <c r="N6" s="294">
        <v>8361</v>
      </c>
      <c r="O6" s="289">
        <v>4169</v>
      </c>
      <c r="P6" s="290">
        <v>2118</v>
      </c>
      <c r="Q6" s="291">
        <v>220</v>
      </c>
      <c r="R6" s="295">
        <v>658</v>
      </c>
      <c r="S6" s="296">
        <v>688</v>
      </c>
      <c r="T6" s="294">
        <v>7853</v>
      </c>
      <c r="U6" s="297">
        <v>3722</v>
      </c>
      <c r="V6" s="298">
        <v>2044</v>
      </c>
      <c r="W6" s="299">
        <v>219</v>
      </c>
      <c r="X6" s="292">
        <v>670</v>
      </c>
      <c r="Y6" s="293">
        <v>688</v>
      </c>
      <c r="Z6" s="294">
        <v>7343</v>
      </c>
      <c r="AA6" s="297">
        <v>3277</v>
      </c>
      <c r="AB6" s="298">
        <v>1971</v>
      </c>
      <c r="AC6" s="299">
        <v>217</v>
      </c>
      <c r="AD6" s="295">
        <v>682</v>
      </c>
      <c r="AE6" s="293">
        <v>688</v>
      </c>
      <c r="AF6" s="294">
        <v>6835</v>
      </c>
    </row>
    <row r="7" spans="1:32" ht="39.75" customHeight="1">
      <c r="A7" s="862"/>
      <c r="B7" s="300" t="s">
        <v>319</v>
      </c>
      <c r="C7" s="301">
        <v>1898</v>
      </c>
      <c r="D7" s="302">
        <v>192</v>
      </c>
      <c r="E7" s="303">
        <v>0</v>
      </c>
      <c r="F7" s="304">
        <v>0</v>
      </c>
      <c r="G7" s="305">
        <v>0</v>
      </c>
      <c r="H7" s="306">
        <v>2090</v>
      </c>
      <c r="I7" s="301">
        <v>1730</v>
      </c>
      <c r="J7" s="302">
        <v>186</v>
      </c>
      <c r="K7" s="303">
        <v>0</v>
      </c>
      <c r="L7" s="304">
        <v>0</v>
      </c>
      <c r="M7" s="305">
        <v>0</v>
      </c>
      <c r="N7" s="306">
        <v>1916</v>
      </c>
      <c r="O7" s="301">
        <v>1563</v>
      </c>
      <c r="P7" s="302">
        <v>179</v>
      </c>
      <c r="Q7" s="303">
        <v>0</v>
      </c>
      <c r="R7" s="307">
        <v>0</v>
      </c>
      <c r="S7" s="308">
        <v>0</v>
      </c>
      <c r="T7" s="306">
        <v>1742</v>
      </c>
      <c r="U7" s="309">
        <v>1396</v>
      </c>
      <c r="V7" s="310">
        <v>173</v>
      </c>
      <c r="W7" s="311">
        <v>0</v>
      </c>
      <c r="X7" s="304">
        <v>0</v>
      </c>
      <c r="Y7" s="305">
        <v>0</v>
      </c>
      <c r="Z7" s="306">
        <v>1569</v>
      </c>
      <c r="AA7" s="309">
        <v>1229</v>
      </c>
      <c r="AB7" s="310">
        <v>167</v>
      </c>
      <c r="AC7" s="311">
        <v>0</v>
      </c>
      <c r="AD7" s="307">
        <v>0</v>
      </c>
      <c r="AE7" s="305">
        <v>0</v>
      </c>
      <c r="AF7" s="306">
        <v>1396</v>
      </c>
    </row>
    <row r="8" spans="1:32" ht="39.75" customHeight="1">
      <c r="A8" s="862"/>
      <c r="B8" s="300" t="s">
        <v>320</v>
      </c>
      <c r="C8" s="301">
        <v>0</v>
      </c>
      <c r="D8" s="302">
        <v>0</v>
      </c>
      <c r="E8" s="303">
        <v>0</v>
      </c>
      <c r="F8" s="304">
        <v>0</v>
      </c>
      <c r="G8" s="305">
        <v>0</v>
      </c>
      <c r="H8" s="306">
        <v>0</v>
      </c>
      <c r="I8" s="301">
        <v>0</v>
      </c>
      <c r="J8" s="302">
        <v>0</v>
      </c>
      <c r="K8" s="303">
        <v>0</v>
      </c>
      <c r="L8" s="304">
        <v>0</v>
      </c>
      <c r="M8" s="305">
        <v>0</v>
      </c>
      <c r="N8" s="306">
        <v>0</v>
      </c>
      <c r="O8" s="301">
        <v>0</v>
      </c>
      <c r="P8" s="302">
        <v>0</v>
      </c>
      <c r="Q8" s="303">
        <v>0</v>
      </c>
      <c r="R8" s="304">
        <v>0</v>
      </c>
      <c r="S8" s="305">
        <v>0</v>
      </c>
      <c r="T8" s="306">
        <v>0</v>
      </c>
      <c r="U8" s="301">
        <v>0</v>
      </c>
      <c r="V8" s="302">
        <v>0</v>
      </c>
      <c r="W8" s="303">
        <v>0</v>
      </c>
      <c r="X8" s="304">
        <v>0</v>
      </c>
      <c r="Y8" s="305">
        <v>0</v>
      </c>
      <c r="Z8" s="306">
        <v>0</v>
      </c>
      <c r="AA8" s="309">
        <v>0</v>
      </c>
      <c r="AB8" s="310">
        <v>0</v>
      </c>
      <c r="AC8" s="311">
        <v>0</v>
      </c>
      <c r="AD8" s="307">
        <v>0</v>
      </c>
      <c r="AE8" s="305">
        <v>0</v>
      </c>
      <c r="AF8" s="306">
        <v>0</v>
      </c>
    </row>
    <row r="9" spans="1:32" ht="39.75" customHeight="1">
      <c r="A9" s="862"/>
      <c r="B9" s="300" t="s">
        <v>321</v>
      </c>
      <c r="C9" s="301">
        <v>0</v>
      </c>
      <c r="D9" s="302">
        <v>0</v>
      </c>
      <c r="E9" s="303">
        <v>0</v>
      </c>
      <c r="F9" s="304">
        <v>0</v>
      </c>
      <c r="G9" s="305">
        <v>0</v>
      </c>
      <c r="H9" s="306">
        <v>0</v>
      </c>
      <c r="I9" s="301">
        <v>0</v>
      </c>
      <c r="J9" s="310">
        <v>0</v>
      </c>
      <c r="K9" s="311">
        <v>0</v>
      </c>
      <c r="L9" s="307">
        <v>0</v>
      </c>
      <c r="M9" s="308">
        <v>0</v>
      </c>
      <c r="N9" s="306">
        <v>0</v>
      </c>
      <c r="O9" s="301">
        <v>0</v>
      </c>
      <c r="P9" s="302">
        <v>0</v>
      </c>
      <c r="Q9" s="303">
        <v>0</v>
      </c>
      <c r="R9" s="304">
        <v>0</v>
      </c>
      <c r="S9" s="305">
        <v>0</v>
      </c>
      <c r="T9" s="306">
        <v>0</v>
      </c>
      <c r="U9" s="301">
        <v>0</v>
      </c>
      <c r="V9" s="302">
        <v>0</v>
      </c>
      <c r="W9" s="303">
        <v>0</v>
      </c>
      <c r="X9" s="304">
        <v>0</v>
      </c>
      <c r="Y9" s="305">
        <v>0</v>
      </c>
      <c r="Z9" s="306">
        <v>0</v>
      </c>
      <c r="AA9" s="301">
        <v>0</v>
      </c>
      <c r="AB9" s="302">
        <v>0</v>
      </c>
      <c r="AC9" s="303">
        <v>0</v>
      </c>
      <c r="AD9" s="304">
        <v>0</v>
      </c>
      <c r="AE9" s="305">
        <v>0</v>
      </c>
      <c r="AF9" s="306">
        <v>0</v>
      </c>
    </row>
    <row r="10" spans="1:32" ht="39.75" customHeight="1">
      <c r="A10" s="862"/>
      <c r="B10" s="300" t="s">
        <v>322</v>
      </c>
      <c r="C10" s="312"/>
      <c r="D10" s="313">
        <v>37824</v>
      </c>
      <c r="E10" s="314">
        <v>5184</v>
      </c>
      <c r="F10" s="315">
        <v>10999</v>
      </c>
      <c r="G10" s="316">
        <v>11737</v>
      </c>
      <c r="H10" s="306">
        <v>65744</v>
      </c>
      <c r="I10" s="312"/>
      <c r="J10" s="317">
        <v>36603</v>
      </c>
      <c r="K10" s="318">
        <v>5150</v>
      </c>
      <c r="L10" s="319">
        <v>11203</v>
      </c>
      <c r="M10" s="320">
        <v>11739</v>
      </c>
      <c r="N10" s="321">
        <v>64695</v>
      </c>
      <c r="O10" s="312"/>
      <c r="P10" s="313">
        <v>35383</v>
      </c>
      <c r="Q10" s="314">
        <v>5116</v>
      </c>
      <c r="R10" s="315">
        <v>11406</v>
      </c>
      <c r="S10" s="316">
        <v>11740</v>
      </c>
      <c r="T10" s="321">
        <v>63645</v>
      </c>
      <c r="U10" s="312"/>
      <c r="V10" s="313">
        <v>34163</v>
      </c>
      <c r="W10" s="314">
        <v>5082</v>
      </c>
      <c r="X10" s="315">
        <v>11608</v>
      </c>
      <c r="Y10" s="316">
        <v>11743</v>
      </c>
      <c r="Z10" s="321">
        <v>62596</v>
      </c>
      <c r="AA10" s="312"/>
      <c r="AB10" s="313">
        <v>32944</v>
      </c>
      <c r="AC10" s="314">
        <v>5047</v>
      </c>
      <c r="AD10" s="315">
        <v>11813</v>
      </c>
      <c r="AE10" s="316">
        <v>11745</v>
      </c>
      <c r="AF10" s="321">
        <v>61549</v>
      </c>
    </row>
    <row r="11" spans="1:32" ht="39.75" customHeight="1">
      <c r="A11" s="862"/>
      <c r="B11" s="322" t="s">
        <v>323</v>
      </c>
      <c r="C11" s="323">
        <v>13602</v>
      </c>
      <c r="D11" s="324"/>
      <c r="E11" s="324"/>
      <c r="F11" s="325"/>
      <c r="G11" s="326"/>
      <c r="H11" s="327">
        <v>13602</v>
      </c>
      <c r="I11" s="323">
        <v>12403</v>
      </c>
      <c r="J11" s="324"/>
      <c r="K11" s="324"/>
      <c r="L11" s="325"/>
      <c r="M11" s="326"/>
      <c r="N11" s="328">
        <v>12403</v>
      </c>
      <c r="O11" s="323">
        <v>11205</v>
      </c>
      <c r="P11" s="324"/>
      <c r="Q11" s="324"/>
      <c r="R11" s="325"/>
      <c r="S11" s="326"/>
      <c r="T11" s="328">
        <v>11205</v>
      </c>
      <c r="U11" s="323">
        <v>10005</v>
      </c>
      <c r="V11" s="324"/>
      <c r="W11" s="324"/>
      <c r="X11" s="325"/>
      <c r="Y11" s="326"/>
      <c r="Z11" s="328">
        <v>10005</v>
      </c>
      <c r="AA11" s="323">
        <v>8807</v>
      </c>
      <c r="AB11" s="324"/>
      <c r="AC11" s="324"/>
      <c r="AD11" s="325"/>
      <c r="AE11" s="326"/>
      <c r="AF11" s="328">
        <v>8807</v>
      </c>
    </row>
    <row r="12" spans="1:32" ht="45" customHeight="1" thickBot="1">
      <c r="A12" s="863"/>
      <c r="B12" s="329" t="s">
        <v>324</v>
      </c>
      <c r="C12" s="330">
        <v>20561</v>
      </c>
      <c r="D12" s="331">
        <v>40280</v>
      </c>
      <c r="E12" s="332">
        <v>5408</v>
      </c>
      <c r="F12" s="333">
        <v>11634</v>
      </c>
      <c r="G12" s="334">
        <v>12424</v>
      </c>
      <c r="H12" s="335">
        <v>90307</v>
      </c>
      <c r="I12" s="330">
        <v>18748</v>
      </c>
      <c r="J12" s="331">
        <v>38980</v>
      </c>
      <c r="K12" s="332">
        <v>5372</v>
      </c>
      <c r="L12" s="333">
        <v>11849</v>
      </c>
      <c r="M12" s="334">
        <v>12426</v>
      </c>
      <c r="N12" s="336">
        <v>87375</v>
      </c>
      <c r="O12" s="330">
        <v>16937</v>
      </c>
      <c r="P12" s="331">
        <v>37680</v>
      </c>
      <c r="Q12" s="332">
        <v>5336</v>
      </c>
      <c r="R12" s="333">
        <v>12064</v>
      </c>
      <c r="S12" s="334">
        <v>12428</v>
      </c>
      <c r="T12" s="336">
        <v>84445</v>
      </c>
      <c r="U12" s="330">
        <v>15123</v>
      </c>
      <c r="V12" s="331">
        <v>36380</v>
      </c>
      <c r="W12" s="332">
        <v>5301</v>
      </c>
      <c r="X12" s="333">
        <v>12278</v>
      </c>
      <c r="Y12" s="334">
        <v>12431</v>
      </c>
      <c r="Z12" s="336">
        <v>81513</v>
      </c>
      <c r="AA12" s="330">
        <v>13313</v>
      </c>
      <c r="AB12" s="331">
        <v>35082</v>
      </c>
      <c r="AC12" s="332">
        <v>5264</v>
      </c>
      <c r="AD12" s="333">
        <v>12495</v>
      </c>
      <c r="AE12" s="334">
        <v>12433</v>
      </c>
      <c r="AF12" s="336">
        <v>78587</v>
      </c>
    </row>
    <row r="13" spans="1:32" ht="44.25" customHeight="1" thickBot="1">
      <c r="A13" s="864" t="s">
        <v>325</v>
      </c>
      <c r="B13" s="865"/>
      <c r="C13" s="337">
        <v>17631</v>
      </c>
      <c r="D13" s="338"/>
      <c r="E13" s="338"/>
      <c r="F13" s="339"/>
      <c r="G13" s="340"/>
      <c r="H13" s="341">
        <v>17631</v>
      </c>
      <c r="I13" s="342">
        <v>16036</v>
      </c>
      <c r="J13" s="338"/>
      <c r="K13" s="338"/>
      <c r="L13" s="339"/>
      <c r="M13" s="340"/>
      <c r="N13" s="341">
        <v>16036</v>
      </c>
      <c r="O13" s="337">
        <v>14439</v>
      </c>
      <c r="P13" s="338"/>
      <c r="Q13" s="338"/>
      <c r="R13" s="339"/>
      <c r="S13" s="340"/>
      <c r="T13" s="341">
        <v>14439</v>
      </c>
      <c r="U13" s="337">
        <v>12845</v>
      </c>
      <c r="V13" s="338"/>
      <c r="W13" s="338"/>
      <c r="X13" s="339"/>
      <c r="Y13" s="340"/>
      <c r="Z13" s="341">
        <v>12845</v>
      </c>
      <c r="AA13" s="337">
        <v>11248</v>
      </c>
      <c r="AB13" s="338"/>
      <c r="AC13" s="338"/>
      <c r="AD13" s="339"/>
      <c r="AE13" s="340"/>
      <c r="AF13" s="341">
        <v>11248</v>
      </c>
    </row>
    <row r="14" spans="1:32" ht="39" customHeight="1">
      <c r="A14" s="861" t="s">
        <v>326</v>
      </c>
      <c r="B14" s="288" t="s">
        <v>327</v>
      </c>
      <c r="C14" s="343"/>
      <c r="D14" s="344">
        <v>0</v>
      </c>
      <c r="E14" s="345">
        <v>556</v>
      </c>
      <c r="F14" s="346">
        <v>1589</v>
      </c>
      <c r="G14" s="347">
        <v>1574</v>
      </c>
      <c r="H14" s="348">
        <v>3719</v>
      </c>
      <c r="I14" s="343"/>
      <c r="J14" s="344">
        <v>0</v>
      </c>
      <c r="K14" s="345">
        <v>561</v>
      </c>
      <c r="L14" s="349">
        <v>1656</v>
      </c>
      <c r="M14" s="350">
        <v>1587</v>
      </c>
      <c r="N14" s="348">
        <v>3804</v>
      </c>
      <c r="O14" s="343"/>
      <c r="P14" s="351">
        <v>0</v>
      </c>
      <c r="Q14" s="352">
        <v>565</v>
      </c>
      <c r="R14" s="346">
        <v>1724</v>
      </c>
      <c r="S14" s="350">
        <v>1601</v>
      </c>
      <c r="T14" s="348">
        <v>3890</v>
      </c>
      <c r="U14" s="343"/>
      <c r="V14" s="351">
        <v>0</v>
      </c>
      <c r="W14" s="352">
        <v>568</v>
      </c>
      <c r="X14" s="346">
        <v>1792</v>
      </c>
      <c r="Y14" s="350">
        <v>1613</v>
      </c>
      <c r="Z14" s="348">
        <v>3973</v>
      </c>
      <c r="AA14" s="343"/>
      <c r="AB14" s="344">
        <v>0</v>
      </c>
      <c r="AC14" s="345">
        <v>575</v>
      </c>
      <c r="AD14" s="349">
        <v>1858</v>
      </c>
      <c r="AE14" s="350">
        <v>1627</v>
      </c>
      <c r="AF14" s="348">
        <v>4060</v>
      </c>
    </row>
    <row r="15" spans="1:32" ht="39" customHeight="1">
      <c r="A15" s="862"/>
      <c r="B15" s="353" t="s">
        <v>328</v>
      </c>
      <c r="C15" s="354"/>
      <c r="D15" s="355">
        <v>0</v>
      </c>
      <c r="E15" s="314">
        <v>47</v>
      </c>
      <c r="F15" s="319">
        <v>119</v>
      </c>
      <c r="G15" s="320">
        <v>116</v>
      </c>
      <c r="H15" s="321">
        <v>282</v>
      </c>
      <c r="I15" s="354"/>
      <c r="J15" s="355">
        <v>0</v>
      </c>
      <c r="K15" s="318">
        <v>47</v>
      </c>
      <c r="L15" s="319">
        <v>124</v>
      </c>
      <c r="M15" s="320">
        <v>117</v>
      </c>
      <c r="N15" s="321">
        <v>288</v>
      </c>
      <c r="O15" s="354"/>
      <c r="P15" s="356">
        <v>0</v>
      </c>
      <c r="Q15" s="318">
        <v>48</v>
      </c>
      <c r="R15" s="319">
        <v>129</v>
      </c>
      <c r="S15" s="316">
        <v>118</v>
      </c>
      <c r="T15" s="321">
        <v>295</v>
      </c>
      <c r="U15" s="354"/>
      <c r="V15" s="356">
        <v>0</v>
      </c>
      <c r="W15" s="318">
        <v>48</v>
      </c>
      <c r="X15" s="319">
        <v>134</v>
      </c>
      <c r="Y15" s="316">
        <v>119</v>
      </c>
      <c r="Z15" s="321">
        <v>301</v>
      </c>
      <c r="AA15" s="354"/>
      <c r="AB15" s="355">
        <v>0</v>
      </c>
      <c r="AC15" s="314">
        <v>48</v>
      </c>
      <c r="AD15" s="315">
        <v>139</v>
      </c>
      <c r="AE15" s="316">
        <v>120</v>
      </c>
      <c r="AF15" s="321">
        <v>307</v>
      </c>
    </row>
    <row r="16" spans="1:32" ht="39" customHeight="1">
      <c r="A16" s="862"/>
      <c r="B16" s="300" t="s">
        <v>329</v>
      </c>
      <c r="C16" s="354"/>
      <c r="D16" s="355">
        <v>0</v>
      </c>
      <c r="E16" s="314">
        <v>0</v>
      </c>
      <c r="F16" s="319">
        <v>5</v>
      </c>
      <c r="G16" s="320">
        <v>5</v>
      </c>
      <c r="H16" s="321">
        <v>10</v>
      </c>
      <c r="I16" s="354"/>
      <c r="J16" s="355">
        <v>0</v>
      </c>
      <c r="K16" s="318">
        <v>0</v>
      </c>
      <c r="L16" s="319">
        <v>5</v>
      </c>
      <c r="M16" s="320">
        <v>5</v>
      </c>
      <c r="N16" s="321">
        <v>10</v>
      </c>
      <c r="O16" s="354"/>
      <c r="P16" s="356">
        <v>0</v>
      </c>
      <c r="Q16" s="318">
        <v>0</v>
      </c>
      <c r="R16" s="319">
        <v>6</v>
      </c>
      <c r="S16" s="316">
        <v>5</v>
      </c>
      <c r="T16" s="321">
        <v>11</v>
      </c>
      <c r="U16" s="354"/>
      <c r="V16" s="356">
        <v>0</v>
      </c>
      <c r="W16" s="318">
        <v>0</v>
      </c>
      <c r="X16" s="319">
        <v>6</v>
      </c>
      <c r="Y16" s="316">
        <v>5</v>
      </c>
      <c r="Z16" s="321">
        <v>11</v>
      </c>
      <c r="AA16" s="354"/>
      <c r="AB16" s="355">
        <v>0</v>
      </c>
      <c r="AC16" s="314">
        <v>0</v>
      </c>
      <c r="AD16" s="315">
        <v>6</v>
      </c>
      <c r="AE16" s="316">
        <v>5</v>
      </c>
      <c r="AF16" s="321">
        <v>11</v>
      </c>
    </row>
    <row r="17" spans="1:37" ht="39" customHeight="1">
      <c r="A17" s="862"/>
      <c r="B17" s="357" t="s">
        <v>330</v>
      </c>
      <c r="C17" s="354"/>
      <c r="D17" s="358"/>
      <c r="E17" s="314">
        <v>14</v>
      </c>
      <c r="F17" s="319">
        <v>33</v>
      </c>
      <c r="G17" s="320">
        <v>37</v>
      </c>
      <c r="H17" s="321">
        <v>84</v>
      </c>
      <c r="I17" s="354"/>
      <c r="J17" s="358"/>
      <c r="K17" s="318">
        <v>14</v>
      </c>
      <c r="L17" s="319">
        <v>35</v>
      </c>
      <c r="M17" s="320">
        <v>37</v>
      </c>
      <c r="N17" s="321">
        <v>86</v>
      </c>
      <c r="O17" s="354"/>
      <c r="P17" s="358"/>
      <c r="Q17" s="314">
        <v>14</v>
      </c>
      <c r="R17" s="315">
        <v>36</v>
      </c>
      <c r="S17" s="316">
        <v>37</v>
      </c>
      <c r="T17" s="321">
        <v>87</v>
      </c>
      <c r="U17" s="354"/>
      <c r="V17" s="358"/>
      <c r="W17" s="314">
        <v>15</v>
      </c>
      <c r="X17" s="319">
        <v>38</v>
      </c>
      <c r="Y17" s="316">
        <v>37</v>
      </c>
      <c r="Z17" s="321">
        <v>90</v>
      </c>
      <c r="AA17" s="354"/>
      <c r="AB17" s="358"/>
      <c r="AC17" s="314">
        <v>15</v>
      </c>
      <c r="AD17" s="315">
        <v>39</v>
      </c>
      <c r="AE17" s="316">
        <v>38</v>
      </c>
      <c r="AF17" s="321">
        <v>92</v>
      </c>
      <c r="AG17"/>
      <c r="AH17"/>
      <c r="AI17"/>
      <c r="AJ17"/>
      <c r="AK17"/>
    </row>
    <row r="18" spans="1:37" ht="39" customHeight="1">
      <c r="A18" s="862"/>
      <c r="B18" s="357" t="s">
        <v>331</v>
      </c>
      <c r="C18" s="354"/>
      <c r="D18" s="358"/>
      <c r="E18" s="314">
        <v>0</v>
      </c>
      <c r="F18" s="315">
        <v>0</v>
      </c>
      <c r="G18" s="316">
        <v>0</v>
      </c>
      <c r="H18" s="321">
        <v>0</v>
      </c>
      <c r="I18" s="354"/>
      <c r="J18" s="358"/>
      <c r="K18" s="318">
        <v>0</v>
      </c>
      <c r="L18" s="319">
        <v>0</v>
      </c>
      <c r="M18" s="320">
        <v>0</v>
      </c>
      <c r="N18" s="321">
        <v>0</v>
      </c>
      <c r="O18" s="354"/>
      <c r="P18" s="358"/>
      <c r="Q18" s="314">
        <v>0</v>
      </c>
      <c r="R18" s="315">
        <v>0</v>
      </c>
      <c r="S18" s="316">
        <v>0</v>
      </c>
      <c r="T18" s="321">
        <v>0</v>
      </c>
      <c r="U18" s="354"/>
      <c r="V18" s="358"/>
      <c r="W18" s="314">
        <v>0</v>
      </c>
      <c r="X18" s="315">
        <v>0</v>
      </c>
      <c r="Y18" s="316">
        <v>0</v>
      </c>
      <c r="Z18" s="321">
        <v>0</v>
      </c>
      <c r="AA18" s="354"/>
      <c r="AB18" s="358"/>
      <c r="AC18" s="314">
        <v>0</v>
      </c>
      <c r="AD18" s="315">
        <v>0</v>
      </c>
      <c r="AE18" s="316">
        <v>0</v>
      </c>
      <c r="AF18" s="321">
        <v>0</v>
      </c>
      <c r="AG18"/>
      <c r="AH18"/>
      <c r="AI18"/>
      <c r="AJ18"/>
      <c r="AK18"/>
    </row>
    <row r="19" spans="1:37" ht="39" customHeight="1">
      <c r="A19" s="862"/>
      <c r="B19" s="300" t="s">
        <v>332</v>
      </c>
      <c r="C19" s="354"/>
      <c r="D19" s="358"/>
      <c r="E19" s="314">
        <v>0</v>
      </c>
      <c r="F19" s="315">
        <v>0</v>
      </c>
      <c r="G19" s="316">
        <v>0</v>
      </c>
      <c r="H19" s="321">
        <v>0</v>
      </c>
      <c r="I19" s="354"/>
      <c r="J19" s="358"/>
      <c r="K19" s="318">
        <v>0</v>
      </c>
      <c r="L19" s="319">
        <v>0</v>
      </c>
      <c r="M19" s="320">
        <v>0</v>
      </c>
      <c r="N19" s="321">
        <v>0</v>
      </c>
      <c r="O19" s="354"/>
      <c r="P19" s="358"/>
      <c r="Q19" s="314">
        <v>0</v>
      </c>
      <c r="R19" s="315">
        <v>0</v>
      </c>
      <c r="S19" s="316">
        <v>0</v>
      </c>
      <c r="T19" s="321">
        <v>0</v>
      </c>
      <c r="U19" s="354"/>
      <c r="V19" s="358"/>
      <c r="W19" s="314">
        <v>0</v>
      </c>
      <c r="X19" s="315">
        <v>0</v>
      </c>
      <c r="Y19" s="316">
        <v>0</v>
      </c>
      <c r="Z19" s="321">
        <v>0</v>
      </c>
      <c r="AA19" s="354"/>
      <c r="AB19" s="358"/>
      <c r="AC19" s="314">
        <v>0</v>
      </c>
      <c r="AD19" s="315">
        <v>0</v>
      </c>
      <c r="AE19" s="316">
        <v>0</v>
      </c>
      <c r="AF19" s="321">
        <v>0</v>
      </c>
      <c r="AG19"/>
      <c r="AH19"/>
      <c r="AI19"/>
      <c r="AJ19"/>
      <c r="AK19"/>
    </row>
    <row r="20" spans="1:37" ht="39" customHeight="1">
      <c r="A20" s="862"/>
      <c r="B20" s="300" t="s">
        <v>333</v>
      </c>
      <c r="C20" s="354"/>
      <c r="D20" s="358"/>
      <c r="E20" s="314">
        <v>2</v>
      </c>
      <c r="F20" s="315">
        <v>15</v>
      </c>
      <c r="G20" s="316">
        <v>15</v>
      </c>
      <c r="H20" s="321">
        <v>32</v>
      </c>
      <c r="I20" s="354"/>
      <c r="J20" s="358"/>
      <c r="K20" s="318">
        <v>2</v>
      </c>
      <c r="L20" s="319">
        <v>16</v>
      </c>
      <c r="M20" s="320">
        <v>16</v>
      </c>
      <c r="N20" s="321">
        <v>34</v>
      </c>
      <c r="O20" s="354"/>
      <c r="P20" s="358"/>
      <c r="Q20" s="314">
        <v>2</v>
      </c>
      <c r="R20" s="315">
        <v>16</v>
      </c>
      <c r="S20" s="316">
        <v>15</v>
      </c>
      <c r="T20" s="321">
        <v>33</v>
      </c>
      <c r="U20" s="354"/>
      <c r="V20" s="358"/>
      <c r="W20" s="314">
        <v>2</v>
      </c>
      <c r="X20" s="315">
        <v>17</v>
      </c>
      <c r="Y20" s="316">
        <v>16</v>
      </c>
      <c r="Z20" s="321">
        <v>35</v>
      </c>
      <c r="AA20" s="354"/>
      <c r="AB20" s="358"/>
      <c r="AC20" s="314">
        <v>2</v>
      </c>
      <c r="AD20" s="319">
        <v>17</v>
      </c>
      <c r="AE20" s="316">
        <v>16</v>
      </c>
      <c r="AF20" s="321">
        <v>35</v>
      </c>
      <c r="AG20"/>
      <c r="AH20"/>
      <c r="AI20"/>
      <c r="AJ20"/>
      <c r="AK20"/>
    </row>
    <row r="21" spans="1:37" ht="39" customHeight="1">
      <c r="A21" s="862"/>
      <c r="B21" s="359" t="s">
        <v>334</v>
      </c>
      <c r="C21" s="360"/>
      <c r="D21" s="361"/>
      <c r="E21" s="362">
        <v>0</v>
      </c>
      <c r="F21" s="363">
        <v>0</v>
      </c>
      <c r="G21" s="364">
        <v>0</v>
      </c>
      <c r="H21" s="328">
        <v>0</v>
      </c>
      <c r="I21" s="360"/>
      <c r="J21" s="361"/>
      <c r="K21" s="362">
        <v>0</v>
      </c>
      <c r="L21" s="363">
        <v>0</v>
      </c>
      <c r="M21" s="364">
        <v>0</v>
      </c>
      <c r="N21" s="328">
        <v>0</v>
      </c>
      <c r="O21" s="360"/>
      <c r="P21" s="361"/>
      <c r="Q21" s="362">
        <v>0</v>
      </c>
      <c r="R21" s="363">
        <v>0</v>
      </c>
      <c r="S21" s="364">
        <v>0</v>
      </c>
      <c r="T21" s="328">
        <v>0</v>
      </c>
      <c r="U21" s="360"/>
      <c r="V21" s="361"/>
      <c r="W21" s="362">
        <v>0</v>
      </c>
      <c r="X21" s="363">
        <v>0</v>
      </c>
      <c r="Y21" s="364">
        <v>0</v>
      </c>
      <c r="Z21" s="328">
        <v>0</v>
      </c>
      <c r="AA21" s="360"/>
      <c r="AB21" s="361"/>
      <c r="AC21" s="362">
        <v>0</v>
      </c>
      <c r="AD21" s="363">
        <v>0</v>
      </c>
      <c r="AE21" s="364">
        <v>0</v>
      </c>
      <c r="AF21" s="328">
        <v>0</v>
      </c>
      <c r="AG21"/>
      <c r="AH21"/>
      <c r="AI21"/>
      <c r="AJ21"/>
      <c r="AK21"/>
    </row>
    <row r="22" spans="1:37" ht="45" customHeight="1" thickBot="1">
      <c r="A22" s="863"/>
      <c r="B22" s="365" t="s">
        <v>324</v>
      </c>
      <c r="C22" s="366"/>
      <c r="D22" s="331">
        <v>0</v>
      </c>
      <c r="E22" s="332">
        <v>619</v>
      </c>
      <c r="F22" s="333">
        <v>1761</v>
      </c>
      <c r="G22" s="334">
        <v>1747</v>
      </c>
      <c r="H22" s="336">
        <v>4127</v>
      </c>
      <c r="I22" s="366"/>
      <c r="J22" s="331">
        <v>0</v>
      </c>
      <c r="K22" s="332">
        <v>624</v>
      </c>
      <c r="L22" s="333">
        <v>1836</v>
      </c>
      <c r="M22" s="334">
        <v>1762</v>
      </c>
      <c r="N22" s="336">
        <v>4222</v>
      </c>
      <c r="O22" s="366"/>
      <c r="P22" s="331">
        <v>0</v>
      </c>
      <c r="Q22" s="332">
        <v>629</v>
      </c>
      <c r="R22" s="333">
        <v>1911</v>
      </c>
      <c r="S22" s="334">
        <v>1776</v>
      </c>
      <c r="T22" s="336">
        <v>4316</v>
      </c>
      <c r="U22" s="366"/>
      <c r="V22" s="331">
        <v>0</v>
      </c>
      <c r="W22" s="332">
        <v>633</v>
      </c>
      <c r="X22" s="333">
        <v>1987</v>
      </c>
      <c r="Y22" s="334">
        <v>1790</v>
      </c>
      <c r="Z22" s="336">
        <v>4410</v>
      </c>
      <c r="AA22" s="366"/>
      <c r="AB22" s="331">
        <v>0</v>
      </c>
      <c r="AC22" s="332">
        <v>640</v>
      </c>
      <c r="AD22" s="333">
        <v>2059</v>
      </c>
      <c r="AE22" s="334">
        <v>1806</v>
      </c>
      <c r="AF22" s="336">
        <v>4505</v>
      </c>
      <c r="AG22"/>
      <c r="AH22"/>
      <c r="AI22"/>
      <c r="AJ22"/>
      <c r="AK22"/>
    </row>
    <row r="23" spans="1:37" ht="45" customHeight="1" thickBot="1">
      <c r="A23" s="844" t="s">
        <v>335</v>
      </c>
      <c r="B23" s="845"/>
      <c r="C23" s="367"/>
      <c r="D23" s="368">
        <v>22</v>
      </c>
      <c r="E23" s="369">
        <v>42</v>
      </c>
      <c r="F23" s="370">
        <v>140</v>
      </c>
      <c r="G23" s="371">
        <v>124</v>
      </c>
      <c r="H23" s="372">
        <v>328</v>
      </c>
      <c r="I23" s="367"/>
      <c r="J23" s="368">
        <v>21</v>
      </c>
      <c r="K23" s="369">
        <v>42</v>
      </c>
      <c r="L23" s="370">
        <v>146</v>
      </c>
      <c r="M23" s="371">
        <v>125</v>
      </c>
      <c r="N23" s="372">
        <v>334</v>
      </c>
      <c r="O23" s="367"/>
      <c r="P23" s="368">
        <v>20</v>
      </c>
      <c r="Q23" s="369">
        <v>42</v>
      </c>
      <c r="R23" s="370">
        <v>152</v>
      </c>
      <c r="S23" s="371">
        <v>127</v>
      </c>
      <c r="T23" s="372">
        <v>341</v>
      </c>
      <c r="U23" s="367"/>
      <c r="V23" s="368">
        <v>19</v>
      </c>
      <c r="W23" s="369">
        <v>43</v>
      </c>
      <c r="X23" s="370">
        <v>158</v>
      </c>
      <c r="Y23" s="371">
        <v>128</v>
      </c>
      <c r="Z23" s="372">
        <v>348</v>
      </c>
      <c r="AA23" s="367"/>
      <c r="AB23" s="368">
        <v>18</v>
      </c>
      <c r="AC23" s="369">
        <v>43</v>
      </c>
      <c r="AD23" s="370">
        <v>164</v>
      </c>
      <c r="AE23" s="371">
        <v>129</v>
      </c>
      <c r="AF23" s="372">
        <v>354</v>
      </c>
      <c r="AG23"/>
      <c r="AH23"/>
      <c r="AI23"/>
      <c r="AJ23"/>
      <c r="AK23"/>
    </row>
    <row r="24" spans="1:37" ht="45" customHeight="1" thickBot="1">
      <c r="A24" s="851" t="s">
        <v>336</v>
      </c>
      <c r="B24" s="852"/>
      <c r="C24" s="373">
        <v>0</v>
      </c>
      <c r="D24" s="374">
        <v>8473</v>
      </c>
      <c r="E24" s="338"/>
      <c r="F24" s="339"/>
      <c r="G24" s="375"/>
      <c r="H24" s="341">
        <v>8473</v>
      </c>
      <c r="I24" s="373">
        <v>0</v>
      </c>
      <c r="J24" s="374">
        <v>8200</v>
      </c>
      <c r="K24" s="338"/>
      <c r="L24" s="339"/>
      <c r="M24" s="375"/>
      <c r="N24" s="341">
        <v>8200</v>
      </c>
      <c r="O24" s="373">
        <v>0</v>
      </c>
      <c r="P24" s="374">
        <v>7926</v>
      </c>
      <c r="Q24" s="338"/>
      <c r="R24" s="339"/>
      <c r="S24" s="375"/>
      <c r="T24" s="341">
        <v>7926</v>
      </c>
      <c r="U24" s="373">
        <v>0</v>
      </c>
      <c r="V24" s="374">
        <v>7653</v>
      </c>
      <c r="W24" s="338"/>
      <c r="X24" s="339"/>
      <c r="Y24" s="375"/>
      <c r="Z24" s="341">
        <v>7653</v>
      </c>
      <c r="AA24" s="373">
        <v>0</v>
      </c>
      <c r="AB24" s="374">
        <v>7380</v>
      </c>
      <c r="AC24" s="338"/>
      <c r="AD24" s="339"/>
      <c r="AE24" s="375"/>
      <c r="AF24" s="341">
        <v>7380</v>
      </c>
      <c r="AG24"/>
      <c r="AH24"/>
      <c r="AI24"/>
      <c r="AJ24"/>
      <c r="AK24"/>
    </row>
    <row r="25" spans="1:37" ht="45" customHeight="1" thickBot="1">
      <c r="A25" s="842" t="s">
        <v>337</v>
      </c>
      <c r="B25" s="843"/>
      <c r="C25" s="376"/>
      <c r="D25" s="377">
        <v>243</v>
      </c>
      <c r="E25" s="378">
        <v>212</v>
      </c>
      <c r="F25" s="379">
        <v>327</v>
      </c>
      <c r="G25" s="380">
        <v>328</v>
      </c>
      <c r="H25" s="341">
        <v>1110</v>
      </c>
      <c r="I25" s="376"/>
      <c r="J25" s="377">
        <v>235</v>
      </c>
      <c r="K25" s="378">
        <v>211</v>
      </c>
      <c r="L25" s="379">
        <v>333</v>
      </c>
      <c r="M25" s="380">
        <v>328</v>
      </c>
      <c r="N25" s="341">
        <v>1107</v>
      </c>
      <c r="O25" s="376"/>
      <c r="P25" s="377">
        <v>228</v>
      </c>
      <c r="Q25" s="378">
        <v>210</v>
      </c>
      <c r="R25" s="379">
        <v>339</v>
      </c>
      <c r="S25" s="380">
        <v>328</v>
      </c>
      <c r="T25" s="341">
        <v>1105</v>
      </c>
      <c r="U25" s="376"/>
      <c r="V25" s="377">
        <v>220</v>
      </c>
      <c r="W25" s="378">
        <v>208</v>
      </c>
      <c r="X25" s="379">
        <v>345</v>
      </c>
      <c r="Y25" s="380">
        <v>328</v>
      </c>
      <c r="Z25" s="341">
        <v>1101</v>
      </c>
      <c r="AA25" s="376"/>
      <c r="AB25" s="377">
        <v>212</v>
      </c>
      <c r="AC25" s="378">
        <v>207</v>
      </c>
      <c r="AD25" s="379">
        <v>351</v>
      </c>
      <c r="AE25" s="380">
        <v>328</v>
      </c>
      <c r="AF25" s="341">
        <v>1098</v>
      </c>
      <c r="AG25"/>
      <c r="AH25"/>
      <c r="AI25"/>
      <c r="AJ25"/>
      <c r="AK25"/>
    </row>
    <row r="26" spans="1:37" ht="45" customHeight="1" thickBot="1">
      <c r="A26" s="844" t="s">
        <v>338</v>
      </c>
      <c r="B26" s="845"/>
      <c r="C26" s="367"/>
      <c r="D26" s="381"/>
      <c r="E26" s="369">
        <v>0</v>
      </c>
      <c r="F26" s="370">
        <v>0</v>
      </c>
      <c r="G26" s="371">
        <v>189</v>
      </c>
      <c r="H26" s="372">
        <v>189</v>
      </c>
      <c r="I26" s="367"/>
      <c r="J26" s="381"/>
      <c r="K26" s="369">
        <v>0</v>
      </c>
      <c r="L26" s="370">
        <v>0</v>
      </c>
      <c r="M26" s="371">
        <v>189</v>
      </c>
      <c r="N26" s="372">
        <v>189</v>
      </c>
      <c r="O26" s="367"/>
      <c r="P26" s="381"/>
      <c r="Q26" s="369">
        <v>0</v>
      </c>
      <c r="R26" s="370">
        <v>0</v>
      </c>
      <c r="S26" s="371">
        <v>189</v>
      </c>
      <c r="T26" s="372">
        <v>189</v>
      </c>
      <c r="U26" s="367"/>
      <c r="V26" s="381"/>
      <c r="W26" s="369">
        <v>0</v>
      </c>
      <c r="X26" s="370">
        <v>0</v>
      </c>
      <c r="Y26" s="371">
        <v>189</v>
      </c>
      <c r="Z26" s="372">
        <v>189</v>
      </c>
      <c r="AA26" s="367"/>
      <c r="AB26" s="381"/>
      <c r="AC26" s="369">
        <v>0</v>
      </c>
      <c r="AD26" s="370">
        <v>0</v>
      </c>
      <c r="AE26" s="371">
        <v>189</v>
      </c>
      <c r="AF26" s="372">
        <v>189</v>
      </c>
      <c r="AG26"/>
      <c r="AH26"/>
      <c r="AI26"/>
      <c r="AJ26"/>
      <c r="AK26"/>
    </row>
    <row r="27" spans="1:37" ht="51" customHeight="1" thickTop="1" thickBot="1">
      <c r="A27" s="846" t="s">
        <v>6</v>
      </c>
      <c r="B27" s="847"/>
      <c r="C27" s="382">
        <v>38192</v>
      </c>
      <c r="D27" s="383">
        <v>49018</v>
      </c>
      <c r="E27" s="384">
        <v>6281</v>
      </c>
      <c r="F27" s="385">
        <v>13862</v>
      </c>
      <c r="G27" s="386">
        <v>14812</v>
      </c>
      <c r="H27" s="387">
        <v>122165</v>
      </c>
      <c r="I27" s="382">
        <v>34784</v>
      </c>
      <c r="J27" s="383">
        <v>47436</v>
      </c>
      <c r="K27" s="384">
        <v>6249</v>
      </c>
      <c r="L27" s="385">
        <v>14164</v>
      </c>
      <c r="M27" s="386">
        <v>14830</v>
      </c>
      <c r="N27" s="387">
        <v>117463</v>
      </c>
      <c r="O27" s="382">
        <v>31376</v>
      </c>
      <c r="P27" s="383">
        <v>45854</v>
      </c>
      <c r="Q27" s="384">
        <v>6217</v>
      </c>
      <c r="R27" s="385">
        <v>14466</v>
      </c>
      <c r="S27" s="386">
        <v>14848</v>
      </c>
      <c r="T27" s="387">
        <v>112761</v>
      </c>
      <c r="U27" s="382">
        <v>27968</v>
      </c>
      <c r="V27" s="383">
        <v>44272</v>
      </c>
      <c r="W27" s="384">
        <v>6185</v>
      </c>
      <c r="X27" s="385">
        <v>14768</v>
      </c>
      <c r="Y27" s="386">
        <v>14866</v>
      </c>
      <c r="Z27" s="387">
        <v>108059</v>
      </c>
      <c r="AA27" s="382">
        <v>24561</v>
      </c>
      <c r="AB27" s="383">
        <v>42692</v>
      </c>
      <c r="AC27" s="384">
        <v>6154</v>
      </c>
      <c r="AD27" s="385">
        <v>15069</v>
      </c>
      <c r="AE27" s="386">
        <v>14885</v>
      </c>
      <c r="AF27" s="387">
        <v>103361</v>
      </c>
      <c r="AG27"/>
      <c r="AH27"/>
      <c r="AI27"/>
      <c r="AJ27"/>
      <c r="AK27"/>
    </row>
    <row r="28" spans="1:37" ht="67.5" customHeight="1">
      <c r="A28" s="848" t="s">
        <v>339</v>
      </c>
      <c r="B28" s="849"/>
      <c r="C28" s="388"/>
      <c r="D28" s="388"/>
      <c r="E28" s="388"/>
      <c r="F28" s="388"/>
      <c r="G28" s="388"/>
      <c r="H28" s="388"/>
      <c r="I28" s="389"/>
      <c r="J28" s="389"/>
      <c r="K28" s="389"/>
      <c r="L28" s="389"/>
      <c r="M28" s="389"/>
      <c r="N28" s="389"/>
      <c r="O28" s="390"/>
      <c r="P28" s="390"/>
      <c r="Q28" s="390"/>
      <c r="R28" s="390"/>
      <c r="S28" s="390"/>
      <c r="T28" s="390"/>
      <c r="U28" s="390"/>
      <c r="V28" s="390"/>
      <c r="W28" s="390"/>
      <c r="X28" s="390"/>
      <c r="Y28" s="390"/>
      <c r="Z28" s="390"/>
      <c r="AA28" s="390"/>
      <c r="AB28" s="390"/>
      <c r="AC28" s="390"/>
      <c r="AD28" s="390"/>
      <c r="AE28" s="390"/>
      <c r="AF28" s="390"/>
      <c r="AG28" s="391"/>
      <c r="AH28" s="391"/>
      <c r="AI28" s="391"/>
      <c r="AJ28" s="391"/>
      <c r="AK28" s="391"/>
    </row>
    <row r="29" spans="1:37" ht="36" customHeight="1">
      <c r="A29" s="850"/>
      <c r="B29" s="850"/>
      <c r="C29" s="850"/>
      <c r="D29" s="850"/>
      <c r="E29" s="850"/>
      <c r="F29" s="850"/>
      <c r="G29" s="850"/>
      <c r="H29" s="850"/>
      <c r="I29" s="392"/>
      <c r="J29" s="392"/>
      <c r="K29" s="392"/>
      <c r="L29" s="392"/>
      <c r="M29" s="392"/>
      <c r="N29" s="392"/>
      <c r="O29" s="392"/>
      <c r="P29" s="392"/>
      <c r="Q29" s="392"/>
      <c r="R29" s="392"/>
      <c r="S29" s="392"/>
      <c r="T29" s="392"/>
      <c r="U29" s="392"/>
      <c r="V29" s="392"/>
      <c r="W29" s="392"/>
      <c r="X29" s="392"/>
      <c r="Y29" s="392"/>
      <c r="Z29" s="392"/>
      <c r="AA29" s="392"/>
      <c r="AB29" s="392"/>
      <c r="AC29" s="392"/>
      <c r="AD29" s="392"/>
      <c r="AE29" s="392"/>
      <c r="AF29" s="392"/>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Z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232</v>
      </c>
      <c r="D6" s="399">
        <v>368</v>
      </c>
      <c r="E6" s="400">
        <v>12</v>
      </c>
      <c r="F6" s="401">
        <v>51</v>
      </c>
      <c r="G6" s="402">
        <v>69</v>
      </c>
      <c r="H6" s="403">
        <f>SUM(C6:G6)</f>
        <v>732</v>
      </c>
      <c r="I6" s="398">
        <v>194</v>
      </c>
      <c r="J6" s="399">
        <v>368</v>
      </c>
      <c r="K6" s="400">
        <v>12</v>
      </c>
      <c r="L6" s="401">
        <v>51</v>
      </c>
      <c r="M6" s="402">
        <v>69</v>
      </c>
      <c r="N6" s="403">
        <f>SUM(I6:M6)</f>
        <v>694</v>
      </c>
      <c r="O6" s="398">
        <v>208</v>
      </c>
      <c r="P6" s="399">
        <v>368</v>
      </c>
      <c r="Q6" s="400">
        <v>12</v>
      </c>
      <c r="R6" s="401">
        <v>51</v>
      </c>
      <c r="S6" s="402">
        <v>69</v>
      </c>
      <c r="T6" s="403">
        <f>SUM(O6:S6)</f>
        <v>708</v>
      </c>
      <c r="U6" s="398">
        <v>175</v>
      </c>
      <c r="V6" s="399">
        <v>368</v>
      </c>
      <c r="W6" s="400">
        <v>12</v>
      </c>
      <c r="X6" s="401">
        <v>51</v>
      </c>
      <c r="Y6" s="402">
        <v>69</v>
      </c>
      <c r="Z6" s="403">
        <f>SUM(U6:Y6)</f>
        <v>675</v>
      </c>
      <c r="AA6" s="398">
        <v>164</v>
      </c>
      <c r="AB6" s="399">
        <v>368</v>
      </c>
      <c r="AC6" s="400">
        <v>12</v>
      </c>
      <c r="AD6" s="401">
        <v>51</v>
      </c>
      <c r="AE6" s="402">
        <v>69</v>
      </c>
      <c r="AF6" s="403">
        <f>SUM(AA6:AE6)</f>
        <v>664</v>
      </c>
    </row>
    <row r="7" spans="1:32" ht="39.75" customHeight="1">
      <c r="A7" s="862"/>
      <c r="B7" s="300" t="s">
        <v>319</v>
      </c>
      <c r="C7" s="404">
        <v>1856</v>
      </c>
      <c r="D7" s="405">
        <v>723</v>
      </c>
      <c r="E7" s="406">
        <v>0</v>
      </c>
      <c r="F7" s="407">
        <v>0</v>
      </c>
      <c r="G7" s="408">
        <v>17</v>
      </c>
      <c r="H7" s="409">
        <f t="shared" ref="H7:H8" si="0">SUM(C7:G7)</f>
        <v>2596</v>
      </c>
      <c r="I7" s="404">
        <v>1739</v>
      </c>
      <c r="J7" s="405">
        <v>783</v>
      </c>
      <c r="K7" s="406">
        <v>0</v>
      </c>
      <c r="L7" s="407">
        <v>0</v>
      </c>
      <c r="M7" s="408">
        <v>17</v>
      </c>
      <c r="N7" s="409">
        <f t="shared" ref="N7:N11" si="1">SUM(I7:M7)</f>
        <v>2539</v>
      </c>
      <c r="O7" s="404">
        <v>1550</v>
      </c>
      <c r="P7" s="405">
        <v>843</v>
      </c>
      <c r="Q7" s="406">
        <v>0</v>
      </c>
      <c r="R7" s="407">
        <v>0</v>
      </c>
      <c r="S7" s="408">
        <v>17</v>
      </c>
      <c r="T7" s="409">
        <f t="shared" ref="T7:T11" si="2">SUM(O7:S7)</f>
        <v>2410</v>
      </c>
      <c r="U7" s="404">
        <v>1454</v>
      </c>
      <c r="V7" s="405">
        <v>903</v>
      </c>
      <c r="W7" s="406">
        <v>0</v>
      </c>
      <c r="X7" s="407">
        <v>0</v>
      </c>
      <c r="Y7" s="408">
        <v>17</v>
      </c>
      <c r="Z7" s="409">
        <f t="shared" ref="Z7:Z11" si="3">SUM(U7:Y7)</f>
        <v>2374</v>
      </c>
      <c r="AA7" s="404">
        <v>1266</v>
      </c>
      <c r="AB7" s="405">
        <v>963</v>
      </c>
      <c r="AC7" s="406">
        <v>0</v>
      </c>
      <c r="AD7" s="407">
        <v>0</v>
      </c>
      <c r="AE7" s="408">
        <v>17</v>
      </c>
      <c r="AF7" s="409">
        <f t="shared" ref="AF7:AF11" si="4">SUM(AA7:AE7)</f>
        <v>2246</v>
      </c>
    </row>
    <row r="8" spans="1:32" ht="39.75" customHeight="1">
      <c r="A8" s="862"/>
      <c r="B8" s="300" t="s">
        <v>320</v>
      </c>
      <c r="C8" s="404">
        <v>0</v>
      </c>
      <c r="D8" s="405">
        <v>0</v>
      </c>
      <c r="E8" s="406">
        <v>0</v>
      </c>
      <c r="F8" s="407">
        <v>0</v>
      </c>
      <c r="G8" s="408">
        <v>0</v>
      </c>
      <c r="H8" s="409">
        <f t="shared" si="0"/>
        <v>0</v>
      </c>
      <c r="I8" s="404">
        <v>0</v>
      </c>
      <c r="J8" s="405">
        <v>0</v>
      </c>
      <c r="K8" s="406">
        <v>0</v>
      </c>
      <c r="L8" s="407">
        <v>0</v>
      </c>
      <c r="M8" s="408">
        <v>0</v>
      </c>
      <c r="N8" s="409">
        <f t="shared" si="1"/>
        <v>0</v>
      </c>
      <c r="O8" s="404">
        <v>0</v>
      </c>
      <c r="P8" s="405">
        <v>0</v>
      </c>
      <c r="Q8" s="406">
        <v>0</v>
      </c>
      <c r="R8" s="407">
        <v>0</v>
      </c>
      <c r="S8" s="408">
        <v>0</v>
      </c>
      <c r="T8" s="409">
        <f t="shared" si="2"/>
        <v>0</v>
      </c>
      <c r="U8" s="404">
        <v>0</v>
      </c>
      <c r="V8" s="405">
        <v>0</v>
      </c>
      <c r="W8" s="406">
        <v>0</v>
      </c>
      <c r="X8" s="407">
        <v>0</v>
      </c>
      <c r="Y8" s="408">
        <v>0</v>
      </c>
      <c r="Z8" s="409">
        <f t="shared" si="3"/>
        <v>0</v>
      </c>
      <c r="AA8" s="404">
        <v>0</v>
      </c>
      <c r="AB8" s="405">
        <v>0</v>
      </c>
      <c r="AC8" s="406">
        <v>0</v>
      </c>
      <c r="AD8" s="407">
        <v>0</v>
      </c>
      <c r="AE8" s="408">
        <v>0</v>
      </c>
      <c r="AF8" s="409">
        <f t="shared" si="4"/>
        <v>0</v>
      </c>
    </row>
    <row r="9" spans="1:32" ht="39.75" customHeight="1">
      <c r="A9" s="862"/>
      <c r="B9" s="300"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862"/>
      <c r="B10" s="300" t="s">
        <v>322</v>
      </c>
      <c r="C10" s="410"/>
      <c r="D10" s="411">
        <v>20447</v>
      </c>
      <c r="E10" s="412">
        <v>2432</v>
      </c>
      <c r="F10" s="413">
        <v>5764</v>
      </c>
      <c r="G10" s="414">
        <v>6297</v>
      </c>
      <c r="H10" s="415">
        <f>SUM(C10:G10)</f>
        <v>34940</v>
      </c>
      <c r="I10" s="410"/>
      <c r="J10" s="411">
        <v>20625</v>
      </c>
      <c r="K10" s="412">
        <v>2445</v>
      </c>
      <c r="L10" s="413">
        <v>5841</v>
      </c>
      <c r="M10" s="414">
        <v>6367</v>
      </c>
      <c r="N10" s="415">
        <f t="shared" si="1"/>
        <v>35278</v>
      </c>
      <c r="O10" s="410"/>
      <c r="P10" s="411">
        <v>20906</v>
      </c>
      <c r="Q10" s="412">
        <v>2455</v>
      </c>
      <c r="R10" s="413">
        <v>5901</v>
      </c>
      <c r="S10" s="414">
        <v>6429</v>
      </c>
      <c r="T10" s="415">
        <f t="shared" si="2"/>
        <v>35691</v>
      </c>
      <c r="U10" s="410"/>
      <c r="V10" s="411">
        <v>21003</v>
      </c>
      <c r="W10" s="412">
        <v>2460</v>
      </c>
      <c r="X10" s="413">
        <v>5948</v>
      </c>
      <c r="Y10" s="414">
        <v>6475</v>
      </c>
      <c r="Z10" s="415">
        <f t="shared" si="3"/>
        <v>35886</v>
      </c>
      <c r="AA10" s="410"/>
      <c r="AB10" s="411">
        <v>21119</v>
      </c>
      <c r="AC10" s="412">
        <v>2460</v>
      </c>
      <c r="AD10" s="413">
        <v>5990</v>
      </c>
      <c r="AE10" s="414">
        <v>6516</v>
      </c>
      <c r="AF10" s="415">
        <f t="shared" si="4"/>
        <v>36085</v>
      </c>
    </row>
    <row r="11" spans="1:32" ht="39.75" customHeight="1">
      <c r="A11" s="862"/>
      <c r="B11" s="322" t="s">
        <v>323</v>
      </c>
      <c r="C11" s="416">
        <v>2032</v>
      </c>
      <c r="D11" s="417"/>
      <c r="E11" s="417"/>
      <c r="F11" s="418"/>
      <c r="G11" s="419"/>
      <c r="H11" s="420">
        <f>SUM(C11:G11)</f>
        <v>2032</v>
      </c>
      <c r="I11" s="416">
        <v>2335</v>
      </c>
      <c r="J11" s="417"/>
      <c r="K11" s="417"/>
      <c r="L11" s="418"/>
      <c r="M11" s="419"/>
      <c r="N11" s="420">
        <f t="shared" si="1"/>
        <v>2335</v>
      </c>
      <c r="O11" s="416">
        <v>1961</v>
      </c>
      <c r="P11" s="417"/>
      <c r="Q11" s="417"/>
      <c r="R11" s="418"/>
      <c r="S11" s="419"/>
      <c r="T11" s="420">
        <f t="shared" si="2"/>
        <v>1961</v>
      </c>
      <c r="U11" s="416">
        <v>1712</v>
      </c>
      <c r="V11" s="417"/>
      <c r="W11" s="417"/>
      <c r="X11" s="418"/>
      <c r="Y11" s="419"/>
      <c r="Z11" s="420">
        <f t="shared" si="3"/>
        <v>1712</v>
      </c>
      <c r="AA11" s="416">
        <v>1592</v>
      </c>
      <c r="AB11" s="417"/>
      <c r="AC11" s="417"/>
      <c r="AD11" s="418"/>
      <c r="AE11" s="419"/>
      <c r="AF11" s="420">
        <f t="shared" si="4"/>
        <v>1592</v>
      </c>
    </row>
    <row r="12" spans="1:32" ht="45" customHeight="1" thickBot="1">
      <c r="A12" s="863"/>
      <c r="B12" s="329" t="s">
        <v>324</v>
      </c>
      <c r="C12" s="421">
        <f>SUM(C6:C11)</f>
        <v>4120</v>
      </c>
      <c r="D12" s="422">
        <f>SUM(D6:D11)</f>
        <v>21538</v>
      </c>
      <c r="E12" s="423">
        <f t="shared" ref="E12:F12" si="5">SUM(E6:E11)</f>
        <v>2444</v>
      </c>
      <c r="F12" s="423">
        <f t="shared" si="5"/>
        <v>5815</v>
      </c>
      <c r="G12" s="424">
        <f>SUM(G6:G11)</f>
        <v>6383</v>
      </c>
      <c r="H12" s="425">
        <f>SUM(H6:H11)</f>
        <v>40300</v>
      </c>
      <c r="I12" s="421">
        <f>SUM(I6:I11)</f>
        <v>4268</v>
      </c>
      <c r="J12" s="422">
        <f>SUM(J6:J11)</f>
        <v>21776</v>
      </c>
      <c r="K12" s="423">
        <f t="shared" ref="K12:N12" si="6">SUM(K6:K11)</f>
        <v>2457</v>
      </c>
      <c r="L12" s="423">
        <f t="shared" si="6"/>
        <v>5892</v>
      </c>
      <c r="M12" s="424">
        <f t="shared" si="6"/>
        <v>6453</v>
      </c>
      <c r="N12" s="425">
        <f t="shared" si="6"/>
        <v>40846</v>
      </c>
      <c r="O12" s="421">
        <f>SUM(O6:O11)</f>
        <v>3719</v>
      </c>
      <c r="P12" s="422">
        <f>SUM(P6:P11)</f>
        <v>22117</v>
      </c>
      <c r="Q12" s="423">
        <f t="shared" ref="Q12:R12" si="7">SUM(Q6:Q11)</f>
        <v>2467</v>
      </c>
      <c r="R12" s="423">
        <f t="shared" si="7"/>
        <v>5952</v>
      </c>
      <c r="S12" s="424">
        <f>SUM(S6:S11)</f>
        <v>6515</v>
      </c>
      <c r="T12" s="425">
        <f>SUM(T6:T11)</f>
        <v>40770</v>
      </c>
      <c r="U12" s="421">
        <f>SUM(U6:U11)</f>
        <v>3341</v>
      </c>
      <c r="V12" s="422">
        <f>SUM(V6:V11)</f>
        <v>22274</v>
      </c>
      <c r="W12" s="423">
        <f t="shared" ref="W12:Z12" si="8">SUM(W6:W11)</f>
        <v>2472</v>
      </c>
      <c r="X12" s="423">
        <f t="shared" si="8"/>
        <v>5999</v>
      </c>
      <c r="Y12" s="424">
        <f t="shared" si="8"/>
        <v>6561</v>
      </c>
      <c r="Z12" s="425">
        <f t="shared" si="8"/>
        <v>40647</v>
      </c>
      <c r="AA12" s="421">
        <f>SUM(AA6:AA11)</f>
        <v>3022</v>
      </c>
      <c r="AB12" s="422">
        <f>SUM(AB6:AB11)</f>
        <v>22450</v>
      </c>
      <c r="AC12" s="423">
        <f t="shared" ref="AC12:AF12" si="9">SUM(AC6:AC11)</f>
        <v>2472</v>
      </c>
      <c r="AD12" s="423">
        <f t="shared" si="9"/>
        <v>6041</v>
      </c>
      <c r="AE12" s="424">
        <f t="shared" si="9"/>
        <v>6602</v>
      </c>
      <c r="AF12" s="425">
        <f t="shared" si="9"/>
        <v>40587</v>
      </c>
    </row>
    <row r="13" spans="1:32" ht="44.25" customHeight="1" thickBot="1">
      <c r="A13" s="864" t="s">
        <v>325</v>
      </c>
      <c r="B13" s="865"/>
      <c r="C13" s="426">
        <v>4078</v>
      </c>
      <c r="D13" s="427"/>
      <c r="E13" s="427"/>
      <c r="F13" s="428"/>
      <c r="G13" s="429"/>
      <c r="H13" s="430">
        <f>C13</f>
        <v>4078</v>
      </c>
      <c r="I13" s="426">
        <v>2597</v>
      </c>
      <c r="J13" s="427"/>
      <c r="K13" s="427"/>
      <c r="L13" s="428"/>
      <c r="M13" s="429"/>
      <c r="N13" s="430">
        <f>I13</f>
        <v>2597</v>
      </c>
      <c r="O13" s="426">
        <v>2184</v>
      </c>
      <c r="P13" s="427"/>
      <c r="Q13" s="427"/>
      <c r="R13" s="428"/>
      <c r="S13" s="429"/>
      <c r="T13" s="430">
        <f>O13</f>
        <v>2184</v>
      </c>
      <c r="U13" s="426">
        <v>1627</v>
      </c>
      <c r="V13" s="427"/>
      <c r="W13" s="427"/>
      <c r="X13" s="428"/>
      <c r="Y13" s="429"/>
      <c r="Z13" s="430">
        <f>U13</f>
        <v>1627</v>
      </c>
      <c r="AA13" s="426">
        <v>1216</v>
      </c>
      <c r="AB13" s="427"/>
      <c r="AC13" s="427"/>
      <c r="AD13" s="428"/>
      <c r="AE13" s="429"/>
      <c r="AF13" s="430">
        <f>AA13</f>
        <v>1216</v>
      </c>
    </row>
    <row r="14" spans="1:32" ht="39" customHeight="1">
      <c r="A14" s="861" t="s">
        <v>326</v>
      </c>
      <c r="B14" s="288" t="s">
        <v>327</v>
      </c>
      <c r="C14" s="431"/>
      <c r="D14" s="432">
        <v>0</v>
      </c>
      <c r="E14" s="433">
        <v>157</v>
      </c>
      <c r="F14" s="434">
        <v>251</v>
      </c>
      <c r="G14" s="435">
        <v>282</v>
      </c>
      <c r="H14" s="436">
        <f t="shared" ref="H14:H21" si="10">SUM(C14:G14)</f>
        <v>690</v>
      </c>
      <c r="I14" s="431"/>
      <c r="J14" s="432">
        <v>0</v>
      </c>
      <c r="K14" s="433">
        <v>157</v>
      </c>
      <c r="L14" s="434">
        <v>251</v>
      </c>
      <c r="M14" s="435">
        <v>276</v>
      </c>
      <c r="N14" s="436">
        <f t="shared" ref="N14:N21" si="11">SUM(I14:M14)</f>
        <v>684</v>
      </c>
      <c r="O14" s="431"/>
      <c r="P14" s="432">
        <v>0</v>
      </c>
      <c r="Q14" s="433">
        <v>157</v>
      </c>
      <c r="R14" s="434">
        <v>247</v>
      </c>
      <c r="S14" s="435">
        <v>270</v>
      </c>
      <c r="T14" s="436">
        <f t="shared" ref="T14:T21" si="12">SUM(O14:S14)</f>
        <v>674</v>
      </c>
      <c r="U14" s="431"/>
      <c r="V14" s="432">
        <v>0</v>
      </c>
      <c r="W14" s="433">
        <v>157</v>
      </c>
      <c r="X14" s="434">
        <v>247</v>
      </c>
      <c r="Y14" s="435">
        <v>270</v>
      </c>
      <c r="Z14" s="436">
        <f t="shared" ref="Z14:Z21" si="13">SUM(U14:Y14)</f>
        <v>674</v>
      </c>
      <c r="AA14" s="431"/>
      <c r="AB14" s="432">
        <v>0</v>
      </c>
      <c r="AC14" s="433">
        <v>157</v>
      </c>
      <c r="AD14" s="434">
        <v>247</v>
      </c>
      <c r="AE14" s="435">
        <v>270</v>
      </c>
      <c r="AF14" s="436">
        <f t="shared" ref="AF14:AF20" si="14">SUM(AA14:AE14)</f>
        <v>674</v>
      </c>
    </row>
    <row r="15" spans="1:32" ht="39" customHeight="1">
      <c r="A15" s="862"/>
      <c r="B15" s="353" t="s">
        <v>328</v>
      </c>
      <c r="C15" s="437"/>
      <c r="D15" s="438">
        <v>0</v>
      </c>
      <c r="E15" s="412">
        <v>63</v>
      </c>
      <c r="F15" s="413">
        <v>106</v>
      </c>
      <c r="G15" s="414">
        <v>113</v>
      </c>
      <c r="H15" s="415">
        <f t="shared" si="10"/>
        <v>282</v>
      </c>
      <c r="I15" s="437"/>
      <c r="J15" s="438">
        <v>0</v>
      </c>
      <c r="K15" s="412">
        <v>66</v>
      </c>
      <c r="L15" s="413">
        <v>109</v>
      </c>
      <c r="M15" s="414">
        <v>117</v>
      </c>
      <c r="N15" s="415">
        <f t="shared" si="11"/>
        <v>292</v>
      </c>
      <c r="O15" s="437"/>
      <c r="P15" s="438">
        <v>0</v>
      </c>
      <c r="Q15" s="412">
        <v>66</v>
      </c>
      <c r="R15" s="413">
        <v>105</v>
      </c>
      <c r="S15" s="414">
        <v>111</v>
      </c>
      <c r="T15" s="415">
        <f t="shared" si="12"/>
        <v>282</v>
      </c>
      <c r="U15" s="437"/>
      <c r="V15" s="438">
        <v>0</v>
      </c>
      <c r="W15" s="412">
        <v>66</v>
      </c>
      <c r="X15" s="413">
        <v>105</v>
      </c>
      <c r="Y15" s="414">
        <v>111</v>
      </c>
      <c r="Z15" s="415">
        <f t="shared" si="13"/>
        <v>282</v>
      </c>
      <c r="AA15" s="437"/>
      <c r="AB15" s="438">
        <v>0</v>
      </c>
      <c r="AC15" s="412">
        <v>66</v>
      </c>
      <c r="AD15" s="413">
        <v>105</v>
      </c>
      <c r="AE15" s="414">
        <v>111</v>
      </c>
      <c r="AF15" s="415">
        <f t="shared" si="14"/>
        <v>282</v>
      </c>
    </row>
    <row r="16" spans="1:32" ht="39" customHeight="1">
      <c r="A16" s="862"/>
      <c r="B16" s="300" t="s">
        <v>329</v>
      </c>
      <c r="C16" s="437"/>
      <c r="D16" s="438">
        <v>0</v>
      </c>
      <c r="E16" s="412">
        <v>16</v>
      </c>
      <c r="F16" s="413">
        <v>20</v>
      </c>
      <c r="G16" s="414">
        <v>25</v>
      </c>
      <c r="H16" s="415">
        <f t="shared" si="10"/>
        <v>61</v>
      </c>
      <c r="I16" s="437"/>
      <c r="J16" s="438">
        <v>0</v>
      </c>
      <c r="K16" s="412">
        <v>16</v>
      </c>
      <c r="L16" s="413">
        <v>20</v>
      </c>
      <c r="M16" s="414">
        <v>25</v>
      </c>
      <c r="N16" s="415">
        <f t="shared" si="11"/>
        <v>61</v>
      </c>
      <c r="O16" s="437"/>
      <c r="P16" s="438">
        <v>0</v>
      </c>
      <c r="Q16" s="412">
        <v>16</v>
      </c>
      <c r="R16" s="413">
        <v>17</v>
      </c>
      <c r="S16" s="414">
        <v>22</v>
      </c>
      <c r="T16" s="415">
        <f t="shared" si="12"/>
        <v>55</v>
      </c>
      <c r="U16" s="437"/>
      <c r="V16" s="438">
        <v>0</v>
      </c>
      <c r="W16" s="412">
        <v>16</v>
      </c>
      <c r="X16" s="413">
        <v>17</v>
      </c>
      <c r="Y16" s="414">
        <v>22</v>
      </c>
      <c r="Z16" s="415">
        <f t="shared" si="13"/>
        <v>55</v>
      </c>
      <c r="AA16" s="437"/>
      <c r="AB16" s="438">
        <v>0</v>
      </c>
      <c r="AC16" s="412">
        <v>16</v>
      </c>
      <c r="AD16" s="413">
        <v>17</v>
      </c>
      <c r="AE16" s="414">
        <v>22</v>
      </c>
      <c r="AF16" s="415">
        <f t="shared" si="14"/>
        <v>55</v>
      </c>
    </row>
    <row r="17" spans="1:37" ht="39" customHeight="1">
      <c r="A17" s="862"/>
      <c r="B17" s="357" t="s">
        <v>330</v>
      </c>
      <c r="C17" s="437"/>
      <c r="D17" s="439"/>
      <c r="E17" s="412">
        <v>16</v>
      </c>
      <c r="F17" s="413">
        <v>31</v>
      </c>
      <c r="G17" s="414">
        <v>32</v>
      </c>
      <c r="H17" s="415">
        <f t="shared" si="10"/>
        <v>79</v>
      </c>
      <c r="I17" s="437"/>
      <c r="J17" s="439"/>
      <c r="K17" s="412">
        <v>16</v>
      </c>
      <c r="L17" s="413">
        <v>31</v>
      </c>
      <c r="M17" s="414">
        <v>32</v>
      </c>
      <c r="N17" s="415">
        <f t="shared" si="11"/>
        <v>79</v>
      </c>
      <c r="O17" s="437"/>
      <c r="P17" s="439"/>
      <c r="Q17" s="412">
        <v>16</v>
      </c>
      <c r="R17" s="413">
        <v>30</v>
      </c>
      <c r="S17" s="414">
        <v>30</v>
      </c>
      <c r="T17" s="415">
        <f t="shared" si="12"/>
        <v>76</v>
      </c>
      <c r="U17" s="437"/>
      <c r="V17" s="439"/>
      <c r="W17" s="412">
        <v>16</v>
      </c>
      <c r="X17" s="413">
        <v>30</v>
      </c>
      <c r="Y17" s="414">
        <v>30</v>
      </c>
      <c r="Z17" s="415">
        <f t="shared" si="13"/>
        <v>76</v>
      </c>
      <c r="AA17" s="437"/>
      <c r="AB17" s="439"/>
      <c r="AC17" s="412">
        <v>16</v>
      </c>
      <c r="AD17" s="413">
        <v>30</v>
      </c>
      <c r="AE17" s="414">
        <v>30</v>
      </c>
      <c r="AF17" s="415">
        <f t="shared" si="14"/>
        <v>76</v>
      </c>
    </row>
    <row r="18" spans="1:37" ht="39" customHeight="1">
      <c r="A18" s="862"/>
      <c r="B18" s="357"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862"/>
      <c r="B19" s="300" t="s">
        <v>340</v>
      </c>
      <c r="C19" s="437"/>
      <c r="D19" s="439"/>
      <c r="E19" s="412">
        <v>16</v>
      </c>
      <c r="F19" s="413">
        <v>19</v>
      </c>
      <c r="G19" s="414">
        <v>20</v>
      </c>
      <c r="H19" s="415">
        <f t="shared" si="10"/>
        <v>55</v>
      </c>
      <c r="I19" s="437"/>
      <c r="J19" s="439"/>
      <c r="K19" s="412">
        <v>16</v>
      </c>
      <c r="L19" s="413">
        <v>19</v>
      </c>
      <c r="M19" s="414">
        <v>20</v>
      </c>
      <c r="N19" s="415">
        <f t="shared" si="11"/>
        <v>55</v>
      </c>
      <c r="O19" s="437"/>
      <c r="P19" s="439"/>
      <c r="Q19" s="412">
        <v>16</v>
      </c>
      <c r="R19" s="413">
        <v>19</v>
      </c>
      <c r="S19" s="414">
        <v>20</v>
      </c>
      <c r="T19" s="415">
        <f t="shared" si="12"/>
        <v>55</v>
      </c>
      <c r="U19" s="437"/>
      <c r="V19" s="439"/>
      <c r="W19" s="412">
        <v>16</v>
      </c>
      <c r="X19" s="413">
        <v>19</v>
      </c>
      <c r="Y19" s="414">
        <v>20</v>
      </c>
      <c r="Z19" s="415">
        <f t="shared" si="13"/>
        <v>55</v>
      </c>
      <c r="AA19" s="437"/>
      <c r="AB19" s="439"/>
      <c r="AC19" s="412">
        <v>16</v>
      </c>
      <c r="AD19" s="413">
        <v>19</v>
      </c>
      <c r="AE19" s="414">
        <v>20</v>
      </c>
      <c r="AF19" s="415">
        <f t="shared" si="14"/>
        <v>55</v>
      </c>
    </row>
    <row r="20" spans="1:37" ht="39" customHeight="1">
      <c r="A20" s="862"/>
      <c r="B20" s="300" t="s">
        <v>341</v>
      </c>
      <c r="C20" s="437"/>
      <c r="D20" s="439"/>
      <c r="E20" s="412">
        <v>6</v>
      </c>
      <c r="F20" s="413">
        <v>12</v>
      </c>
      <c r="G20" s="414">
        <v>13</v>
      </c>
      <c r="H20" s="415">
        <f t="shared" si="10"/>
        <v>31</v>
      </c>
      <c r="I20" s="437"/>
      <c r="J20" s="439"/>
      <c r="K20" s="412">
        <v>6</v>
      </c>
      <c r="L20" s="413">
        <v>12</v>
      </c>
      <c r="M20" s="414">
        <v>13</v>
      </c>
      <c r="N20" s="415">
        <f t="shared" si="11"/>
        <v>31</v>
      </c>
      <c r="O20" s="437"/>
      <c r="P20" s="439"/>
      <c r="Q20" s="412">
        <v>6</v>
      </c>
      <c r="R20" s="413">
        <v>12</v>
      </c>
      <c r="S20" s="414">
        <v>13</v>
      </c>
      <c r="T20" s="415">
        <f t="shared" si="12"/>
        <v>31</v>
      </c>
      <c r="U20" s="437"/>
      <c r="V20" s="439"/>
      <c r="W20" s="412">
        <v>6</v>
      </c>
      <c r="X20" s="413">
        <v>12</v>
      </c>
      <c r="Y20" s="414">
        <v>13</v>
      </c>
      <c r="Z20" s="415">
        <f t="shared" si="13"/>
        <v>31</v>
      </c>
      <c r="AA20" s="437"/>
      <c r="AB20" s="439"/>
      <c r="AC20" s="412">
        <v>6</v>
      </c>
      <c r="AD20" s="413">
        <v>12</v>
      </c>
      <c r="AE20" s="414">
        <v>13</v>
      </c>
      <c r="AF20" s="415">
        <f t="shared" si="14"/>
        <v>31</v>
      </c>
    </row>
    <row r="21" spans="1:37" ht="39" customHeight="1">
      <c r="A21" s="862"/>
      <c r="B21" s="359" t="s">
        <v>342</v>
      </c>
      <c r="C21" s="440"/>
      <c r="D21" s="441"/>
      <c r="E21" s="442">
        <v>4</v>
      </c>
      <c r="F21" s="443">
        <v>14</v>
      </c>
      <c r="G21" s="444">
        <v>13</v>
      </c>
      <c r="H21" s="420">
        <f t="shared" si="10"/>
        <v>31</v>
      </c>
      <c r="I21" s="440"/>
      <c r="J21" s="441"/>
      <c r="K21" s="442">
        <v>4</v>
      </c>
      <c r="L21" s="443">
        <v>14</v>
      </c>
      <c r="M21" s="444">
        <v>13</v>
      </c>
      <c r="N21" s="420">
        <f t="shared" si="11"/>
        <v>31</v>
      </c>
      <c r="O21" s="440"/>
      <c r="P21" s="441"/>
      <c r="Q21" s="442">
        <v>4</v>
      </c>
      <c r="R21" s="443">
        <v>14</v>
      </c>
      <c r="S21" s="444">
        <v>13</v>
      </c>
      <c r="T21" s="420">
        <f t="shared" si="12"/>
        <v>31</v>
      </c>
      <c r="U21" s="440"/>
      <c r="V21" s="441"/>
      <c r="W21" s="442">
        <v>4</v>
      </c>
      <c r="X21" s="443">
        <v>14</v>
      </c>
      <c r="Y21" s="444">
        <v>13</v>
      </c>
      <c r="Z21" s="420">
        <f t="shared" si="13"/>
        <v>31</v>
      </c>
      <c r="AA21" s="440"/>
      <c r="AB21" s="441"/>
      <c r="AC21" s="442">
        <v>4</v>
      </c>
      <c r="AD21" s="443">
        <v>14</v>
      </c>
      <c r="AE21" s="444">
        <v>13</v>
      </c>
      <c r="AF21" s="420">
        <f>SUM(AA21:AE21)</f>
        <v>31</v>
      </c>
    </row>
    <row r="22" spans="1:37" ht="45" customHeight="1" thickBot="1">
      <c r="A22" s="863"/>
      <c r="B22" s="365" t="s">
        <v>324</v>
      </c>
      <c r="C22" s="445"/>
      <c r="D22" s="422">
        <f>SUM(D14:D21)</f>
        <v>0</v>
      </c>
      <c r="E22" s="446">
        <f>SUM(E14:E21)</f>
        <v>278</v>
      </c>
      <c r="F22" s="446">
        <f>SUM(F14:F21)</f>
        <v>453</v>
      </c>
      <c r="G22" s="447">
        <f>SUM(G14:G21)</f>
        <v>498</v>
      </c>
      <c r="H22" s="425">
        <f t="shared" ref="H22" si="15">SUM(H14:H21)</f>
        <v>1229</v>
      </c>
      <c r="I22" s="445"/>
      <c r="J22" s="422">
        <f>SUM(J14:J21)</f>
        <v>0</v>
      </c>
      <c r="K22" s="446">
        <f>SUM(K14:K21)</f>
        <v>281</v>
      </c>
      <c r="L22" s="446">
        <f>SUM(L14:L21)</f>
        <v>456</v>
      </c>
      <c r="M22" s="447">
        <f>SUM(M14:M21)</f>
        <v>496</v>
      </c>
      <c r="N22" s="425">
        <f t="shared" ref="N22" si="16">SUM(N14:N21)</f>
        <v>1233</v>
      </c>
      <c r="O22" s="445"/>
      <c r="P22" s="422">
        <f>SUM(P14:P21)</f>
        <v>0</v>
      </c>
      <c r="Q22" s="446">
        <f>SUM(Q14:Q21)</f>
        <v>281</v>
      </c>
      <c r="R22" s="446">
        <f>SUM(R14:R21)</f>
        <v>444</v>
      </c>
      <c r="S22" s="447">
        <f>SUM(S14:S21)</f>
        <v>479</v>
      </c>
      <c r="T22" s="425">
        <f t="shared" ref="T22" si="17">SUM(T14:T21)</f>
        <v>1204</v>
      </c>
      <c r="U22" s="445"/>
      <c r="V22" s="422">
        <f>SUM(V14:V21)</f>
        <v>0</v>
      </c>
      <c r="W22" s="446">
        <f>SUM(W14:W21)</f>
        <v>281</v>
      </c>
      <c r="X22" s="446">
        <f>SUM(X14:X21)</f>
        <v>444</v>
      </c>
      <c r="Y22" s="447">
        <f>SUM(Y14:Y21)</f>
        <v>479</v>
      </c>
      <c r="Z22" s="425">
        <f t="shared" ref="Z22" si="18">SUM(Z14:Z21)</f>
        <v>1204</v>
      </c>
      <c r="AA22" s="445"/>
      <c r="AB22" s="422">
        <f>SUM(AB14:AB21)</f>
        <v>0</v>
      </c>
      <c r="AC22" s="446">
        <f>SUM(AC14:AC21)</f>
        <v>281</v>
      </c>
      <c r="AD22" s="446">
        <f>SUM(AD14:AD21)</f>
        <v>444</v>
      </c>
      <c r="AE22" s="447">
        <f>SUM(AE14:AE21)</f>
        <v>479</v>
      </c>
      <c r="AF22" s="425">
        <f>SUM(AF14:AF21)</f>
        <v>1204</v>
      </c>
    </row>
    <row r="23" spans="1:37" ht="45" customHeight="1" thickBot="1">
      <c r="A23" s="844" t="s">
        <v>335</v>
      </c>
      <c r="B23" s="845"/>
      <c r="C23" s="448"/>
      <c r="D23" s="449">
        <v>554</v>
      </c>
      <c r="E23" s="450">
        <v>129</v>
      </c>
      <c r="F23" s="451">
        <v>1085</v>
      </c>
      <c r="G23" s="452">
        <v>388</v>
      </c>
      <c r="H23" s="453">
        <f>SUM(C23:G23)</f>
        <v>2156</v>
      </c>
      <c r="I23" s="448"/>
      <c r="J23" s="449">
        <v>397</v>
      </c>
      <c r="K23" s="450">
        <v>143</v>
      </c>
      <c r="L23" s="451">
        <v>875</v>
      </c>
      <c r="M23" s="452">
        <v>580</v>
      </c>
      <c r="N23" s="453">
        <f>SUM(I23:M23)</f>
        <v>1995</v>
      </c>
      <c r="O23" s="448"/>
      <c r="P23" s="449">
        <v>419</v>
      </c>
      <c r="Q23" s="450">
        <v>152</v>
      </c>
      <c r="R23" s="451">
        <v>788</v>
      </c>
      <c r="S23" s="452">
        <v>531</v>
      </c>
      <c r="T23" s="453">
        <f>SUM(O23:S23)</f>
        <v>1890</v>
      </c>
      <c r="U23" s="448"/>
      <c r="V23" s="449">
        <v>267</v>
      </c>
      <c r="W23" s="450">
        <v>165</v>
      </c>
      <c r="X23" s="451">
        <v>798</v>
      </c>
      <c r="Y23" s="452">
        <v>440</v>
      </c>
      <c r="Z23" s="453">
        <f>SUM(U23:Y23)</f>
        <v>1670</v>
      </c>
      <c r="AA23" s="448"/>
      <c r="AB23" s="449">
        <v>294</v>
      </c>
      <c r="AC23" s="450">
        <v>184</v>
      </c>
      <c r="AD23" s="451">
        <v>669</v>
      </c>
      <c r="AE23" s="452">
        <v>364</v>
      </c>
      <c r="AF23" s="453">
        <f>SUM(AA23:AE23)</f>
        <v>1511</v>
      </c>
    </row>
    <row r="24" spans="1:37" ht="45" customHeight="1" thickBot="1">
      <c r="A24" s="851" t="s">
        <v>336</v>
      </c>
      <c r="B24" s="852"/>
      <c r="C24" s="454">
        <v>0</v>
      </c>
      <c r="D24" s="455">
        <v>1873</v>
      </c>
      <c r="E24" s="427"/>
      <c r="F24" s="428"/>
      <c r="G24" s="456"/>
      <c r="H24" s="430">
        <f>SUM(C24:G24)</f>
        <v>1873</v>
      </c>
      <c r="I24" s="454">
        <v>0</v>
      </c>
      <c r="J24" s="455">
        <v>1781</v>
      </c>
      <c r="K24" s="427"/>
      <c r="L24" s="428"/>
      <c r="M24" s="456"/>
      <c r="N24" s="430">
        <f>SUM(I24:M24)</f>
        <v>1781</v>
      </c>
      <c r="O24" s="454">
        <v>0</v>
      </c>
      <c r="P24" s="455">
        <v>1735</v>
      </c>
      <c r="Q24" s="427"/>
      <c r="R24" s="428"/>
      <c r="S24" s="456"/>
      <c r="T24" s="430">
        <f>SUM(O24:S24)</f>
        <v>1735</v>
      </c>
      <c r="U24" s="454">
        <v>0</v>
      </c>
      <c r="V24" s="455">
        <v>1658</v>
      </c>
      <c r="W24" s="427"/>
      <c r="X24" s="428"/>
      <c r="Y24" s="456"/>
      <c r="Z24" s="430">
        <f>SUM(U24:Y24)</f>
        <v>1658</v>
      </c>
      <c r="AA24" s="454">
        <v>0</v>
      </c>
      <c r="AB24" s="455">
        <v>1623</v>
      </c>
      <c r="AC24" s="427"/>
      <c r="AD24" s="428"/>
      <c r="AE24" s="456"/>
      <c r="AF24" s="430">
        <f>SUM(AA24:AE24)</f>
        <v>1623</v>
      </c>
    </row>
    <row r="25" spans="1:37" ht="45" customHeight="1" thickBot="1">
      <c r="A25" s="842" t="s">
        <v>337</v>
      </c>
      <c r="B25" s="843"/>
      <c r="C25" s="457"/>
      <c r="D25" s="458">
        <v>0</v>
      </c>
      <c r="E25" s="459">
        <v>0</v>
      </c>
      <c r="F25" s="460">
        <v>237</v>
      </c>
      <c r="G25" s="461">
        <v>0</v>
      </c>
      <c r="H25" s="430">
        <f>SUM(C25:G25)</f>
        <v>237</v>
      </c>
      <c r="I25" s="457"/>
      <c r="J25" s="458">
        <v>0</v>
      </c>
      <c r="K25" s="459">
        <v>0</v>
      </c>
      <c r="L25" s="460">
        <v>400</v>
      </c>
      <c r="M25" s="461">
        <v>0</v>
      </c>
      <c r="N25" s="430">
        <f>SUM(I25:M25)</f>
        <v>400</v>
      </c>
      <c r="O25" s="457"/>
      <c r="P25" s="458">
        <v>0</v>
      </c>
      <c r="Q25" s="459">
        <v>0</v>
      </c>
      <c r="R25" s="460">
        <v>464</v>
      </c>
      <c r="S25" s="461">
        <v>0</v>
      </c>
      <c r="T25" s="430">
        <f>SUM(O25:S25)</f>
        <v>464</v>
      </c>
      <c r="U25" s="457"/>
      <c r="V25" s="458">
        <v>0</v>
      </c>
      <c r="W25" s="459">
        <v>0</v>
      </c>
      <c r="X25" s="460">
        <v>358</v>
      </c>
      <c r="Y25" s="461">
        <v>0</v>
      </c>
      <c r="Z25" s="430">
        <f>SUM(U25:Y25)</f>
        <v>358</v>
      </c>
      <c r="AA25" s="457"/>
      <c r="AB25" s="458">
        <v>0</v>
      </c>
      <c r="AC25" s="459">
        <v>0</v>
      </c>
      <c r="AD25" s="460">
        <v>394</v>
      </c>
      <c r="AE25" s="461">
        <v>0</v>
      </c>
      <c r="AF25" s="430">
        <f>SUM(AA25:AE25)</f>
        <v>394</v>
      </c>
    </row>
    <row r="26" spans="1:37" ht="45" customHeight="1" thickBot="1">
      <c r="A26" s="844" t="s">
        <v>338</v>
      </c>
      <c r="B26" s="845"/>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46" t="s">
        <v>6</v>
      </c>
      <c r="B27" s="847"/>
      <c r="C27" s="463">
        <f>SUM(C12,C13,C22,C23,C25,C26,C24)</f>
        <v>8198</v>
      </c>
      <c r="D27" s="464">
        <f>SUM(D12,,D22,D23,D25,D26,D24)</f>
        <v>23965</v>
      </c>
      <c r="E27" s="465">
        <f>SUM(E12,E13,E22,E23,E25,E26)</f>
        <v>2851</v>
      </c>
      <c r="F27" s="465">
        <f>SUM(F12,F13,F22,F23,F25,F26)</f>
        <v>7590</v>
      </c>
      <c r="G27" s="466">
        <f>SUM(G12,G13,G22,G23,G25,G26)</f>
        <v>7269</v>
      </c>
      <c r="H27" s="467">
        <f>SUM(H12,H13,H22,H23,H25,H26,H24)</f>
        <v>49873</v>
      </c>
      <c r="I27" s="463">
        <f>SUM(I12,I13,I22,I23,I25,I26,I24)</f>
        <v>6865</v>
      </c>
      <c r="J27" s="464">
        <f>SUM(J12,,J22,J23,J25,J26,J24)</f>
        <v>23954</v>
      </c>
      <c r="K27" s="465">
        <f>SUM(K12,K13,K22,K23,K25,K26)</f>
        <v>2881</v>
      </c>
      <c r="L27" s="465">
        <f>SUM(L12,L13,L22,L23,L25,L26)</f>
        <v>7623</v>
      </c>
      <c r="M27" s="466">
        <f>SUM(M12,M13,M22,M23,M25,M26)</f>
        <v>7529</v>
      </c>
      <c r="N27" s="467">
        <f>SUM(N12,N13,N22,N23,N25,N26,N24)</f>
        <v>48852</v>
      </c>
      <c r="O27" s="463">
        <f>SUM(O12,O13,O22,O23,O25,O26,O24)</f>
        <v>5903</v>
      </c>
      <c r="P27" s="464">
        <f>SUM(P12,,P22,P23,P25,P26,P24)</f>
        <v>24271</v>
      </c>
      <c r="Q27" s="465">
        <f>SUM(Q12,Q13,Q22,Q23,Q25,Q26)</f>
        <v>2900</v>
      </c>
      <c r="R27" s="465">
        <f>SUM(R12,R13,R22,R23,R25,R26)</f>
        <v>7648</v>
      </c>
      <c r="S27" s="466">
        <f>SUM(S12,S13,S22,S23,S25,S26)</f>
        <v>7525</v>
      </c>
      <c r="T27" s="467">
        <f>SUM(T12,T13,T22,T23,T25,T26,T24)</f>
        <v>48247</v>
      </c>
      <c r="U27" s="463">
        <f>SUM(U12,U13,U22,U23,U25,U26,U24)</f>
        <v>4968</v>
      </c>
      <c r="V27" s="464">
        <f>SUM(V12,,V22,V23,V25,V26,V24)</f>
        <v>24199</v>
      </c>
      <c r="W27" s="465">
        <f>SUM(W12,W13,W22,W23,W25,W26)</f>
        <v>2918</v>
      </c>
      <c r="X27" s="465">
        <f>SUM(X12,X13,X22,X23,X25,X26)</f>
        <v>7599</v>
      </c>
      <c r="Y27" s="466">
        <f>SUM(Y12,Y13,Y22,Y23,Y25,Y26)</f>
        <v>7480</v>
      </c>
      <c r="Z27" s="467">
        <f>SUM(Z12,Z13,Z22,Z23,Z25,Z26,Z24)</f>
        <v>47164</v>
      </c>
      <c r="AA27" s="463">
        <f>SUM(AA12,AA13,AA22,AA23,AA25,AA26,AA24)</f>
        <v>4238</v>
      </c>
      <c r="AB27" s="464">
        <f>SUM(AB12,,AB22,AB23,AB25,AB26,AB24)</f>
        <v>24367</v>
      </c>
      <c r="AC27" s="465">
        <f>SUM(AC12,AC13,AC22,AC23,AC25,AC26)</f>
        <v>2937</v>
      </c>
      <c r="AD27" s="465">
        <f>SUM(AD12,AD13,AD22,AD23,AD25,AD26)</f>
        <v>7548</v>
      </c>
      <c r="AE27" s="466">
        <f>SUM(AE12,AE13,AE22,AE23,AE25,AE26)</f>
        <v>7445</v>
      </c>
      <c r="AF27" s="467">
        <f>SUM(AF12,AF13,AF22,AF23,AF25,AF26,AF24)</f>
        <v>46535</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8" scale="52" orientation="landscape" r:id="rId1"/>
  <headerFooter>
    <oddHeader>&amp;L&amp;16＜様式1－2＞</oddHeader>
  </headerFooter>
  <colBreaks count="4" manualBreakCount="4">
    <brk id="8" max="27" man="1"/>
    <brk id="14" max="27" man="1"/>
    <brk id="20" max="27" man="1"/>
    <brk id="26" max="2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350</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'6鎌倉市総括表'!D22</f>
        <v>986</v>
      </c>
      <c r="F7" s="9">
        <f>'6鎌倉市総括表'!D19</f>
        <v>1999</v>
      </c>
      <c r="G7" s="281">
        <f>'6鎌倉市総括表'!D16</f>
        <v>261</v>
      </c>
      <c r="H7" s="280">
        <f>'6鎌倉市総括表'!D17</f>
        <v>552</v>
      </c>
      <c r="I7" s="10">
        <f>'6鎌倉市総括表'!D18</f>
        <v>630</v>
      </c>
      <c r="J7" s="11">
        <f>G7+H7+I7</f>
        <v>1443</v>
      </c>
      <c r="K7" s="12">
        <f>'6鎌倉市総括表'!D23</f>
        <v>4428</v>
      </c>
      <c r="L7" s="8">
        <f>'6鎌倉市総括表'!$E$22</f>
        <v>986</v>
      </c>
      <c r="M7" s="9">
        <f>'6鎌倉市総括表'!$E$19</f>
        <v>1996</v>
      </c>
      <c r="N7" s="281">
        <f>'6鎌倉市総括表'!$E$16</f>
        <v>263</v>
      </c>
      <c r="O7" s="280">
        <f>'6鎌倉市総括表'!$E$17</f>
        <v>545</v>
      </c>
      <c r="P7" s="10">
        <f>'6鎌倉市総括表'!$E$18</f>
        <v>591</v>
      </c>
      <c r="Q7" s="11">
        <f>N7+O7+P7</f>
        <v>1399</v>
      </c>
      <c r="R7" s="12">
        <f>'6鎌倉市総括表'!$E$23</f>
        <v>4381</v>
      </c>
      <c r="U7" s="41"/>
    </row>
    <row r="8" spans="1:23" ht="27" customHeight="1">
      <c r="B8" s="641" t="s">
        <v>14</v>
      </c>
      <c r="C8" s="645" t="s">
        <v>11</v>
      </c>
      <c r="D8" s="646"/>
      <c r="E8" s="13">
        <f>'6鎌倉市'!$C$12</f>
        <v>1522</v>
      </c>
      <c r="F8" s="14">
        <f>'6鎌倉市'!$D$12</f>
        <v>1692</v>
      </c>
      <c r="G8" s="15">
        <f>'6鎌倉市'!$E$12</f>
        <v>251</v>
      </c>
      <c r="H8" s="49">
        <f>'6鎌倉市'!$F$12</f>
        <v>424</v>
      </c>
      <c r="I8" s="16">
        <f>'6鎌倉市'!$G$12</f>
        <v>483</v>
      </c>
      <c r="J8" s="17">
        <f>G8+H8+I8</f>
        <v>1158</v>
      </c>
      <c r="K8" s="18">
        <f>'6鎌倉市'!$H$12</f>
        <v>4372</v>
      </c>
      <c r="L8" s="13">
        <f>'6鎌倉市'!$I$12</f>
        <v>1524</v>
      </c>
      <c r="M8" s="14">
        <f>'6鎌倉市'!$J$12</f>
        <v>1707</v>
      </c>
      <c r="N8" s="15">
        <f>'6鎌倉市'!$K$12</f>
        <v>256</v>
      </c>
      <c r="O8" s="49">
        <f>'6鎌倉市'!$L$12</f>
        <v>429</v>
      </c>
      <c r="P8" s="16">
        <f>'6鎌倉市'!$M$12</f>
        <v>488</v>
      </c>
      <c r="Q8" s="17">
        <f>N8+O8+P8</f>
        <v>1173</v>
      </c>
      <c r="R8" s="18">
        <f>'6鎌倉市'!$N$12</f>
        <v>4404</v>
      </c>
    </row>
    <row r="9" spans="1:23" ht="27" customHeight="1">
      <c r="B9" s="642"/>
      <c r="C9" s="647" t="s">
        <v>16</v>
      </c>
      <c r="D9" s="648"/>
      <c r="E9" s="19">
        <f>'6鎌倉市'!$C$13</f>
        <v>495</v>
      </c>
      <c r="F9" s="20"/>
      <c r="G9" s="21"/>
      <c r="H9" s="50"/>
      <c r="I9" s="22"/>
      <c r="J9" s="20"/>
      <c r="K9" s="23">
        <f>'6鎌倉市'!$H$13</f>
        <v>495</v>
      </c>
      <c r="L9" s="19">
        <f>'6鎌倉市'!$I$13</f>
        <v>495</v>
      </c>
      <c r="M9" s="20"/>
      <c r="N9" s="21"/>
      <c r="O9" s="50"/>
      <c r="P9" s="22"/>
      <c r="Q9" s="20"/>
      <c r="R9" s="23">
        <f>'6鎌倉市'!$N$13</f>
        <v>495</v>
      </c>
    </row>
    <row r="10" spans="1:23" ht="27" customHeight="1">
      <c r="B10" s="643"/>
      <c r="C10" s="647" t="s">
        <v>12</v>
      </c>
      <c r="D10" s="649"/>
      <c r="E10" s="24"/>
      <c r="F10" s="25">
        <f>'6鎌倉市'!$D$22</f>
        <v>0</v>
      </c>
      <c r="G10" s="26">
        <f>'6鎌倉市'!$E$22</f>
        <v>17</v>
      </c>
      <c r="H10" s="45">
        <f>'6鎌倉市'!$F$22</f>
        <v>54</v>
      </c>
      <c r="I10" s="27">
        <f>'6鎌倉市'!$G$22</f>
        <v>58</v>
      </c>
      <c r="J10" s="28">
        <f>G10+H10+I10</f>
        <v>129</v>
      </c>
      <c r="K10" s="23">
        <f>'6鎌倉市'!$H$22</f>
        <v>129</v>
      </c>
      <c r="L10" s="24"/>
      <c r="M10" s="25">
        <f>'6鎌倉市'!$J$22</f>
        <v>0</v>
      </c>
      <c r="N10" s="26">
        <f>'6鎌倉市'!$K$22</f>
        <v>17</v>
      </c>
      <c r="O10" s="45">
        <f>'6鎌倉市'!$L$22</f>
        <v>72</v>
      </c>
      <c r="P10" s="27">
        <f>'6鎌倉市'!$M$22</f>
        <v>78</v>
      </c>
      <c r="Q10" s="28">
        <f>N10+O10+P10</f>
        <v>167</v>
      </c>
      <c r="R10" s="23">
        <f>'6鎌倉市'!$N$22</f>
        <v>167</v>
      </c>
    </row>
    <row r="11" spans="1:23" ht="27" customHeight="1">
      <c r="B11" s="643"/>
      <c r="C11" s="647" t="s">
        <v>13</v>
      </c>
      <c r="D11" s="648"/>
      <c r="E11" s="29"/>
      <c r="F11" s="25">
        <f>'6鎌倉市'!$D$23</f>
        <v>0</v>
      </c>
      <c r="G11" s="26">
        <f>'6鎌倉市'!$E$23</f>
        <v>0</v>
      </c>
      <c r="H11" s="45">
        <f>'6鎌倉市'!$F$23</f>
        <v>0</v>
      </c>
      <c r="I11" s="27">
        <f>'6鎌倉市'!$G$23</f>
        <v>0</v>
      </c>
      <c r="J11" s="28">
        <f>G11+H11+I11</f>
        <v>0</v>
      </c>
      <c r="K11" s="23">
        <f>'6鎌倉市'!$H$23</f>
        <v>0</v>
      </c>
      <c r="L11" s="29"/>
      <c r="M11" s="25">
        <f>'6鎌倉市'!$J$23</f>
        <v>0</v>
      </c>
      <c r="N11" s="26">
        <f>'6鎌倉市'!$K$23</f>
        <v>0</v>
      </c>
      <c r="O11" s="45">
        <f>'6鎌倉市'!$L$23</f>
        <v>0</v>
      </c>
      <c r="P11" s="27">
        <f>'6鎌倉市'!$M$23</f>
        <v>0</v>
      </c>
      <c r="Q11" s="28">
        <f>N11+O11+P11</f>
        <v>0</v>
      </c>
      <c r="R11" s="23">
        <f>'6鎌倉市'!$N$23</f>
        <v>0</v>
      </c>
    </row>
    <row r="12" spans="1:23" ht="27" customHeight="1">
      <c r="B12" s="643"/>
      <c r="C12" s="647" t="s">
        <v>17</v>
      </c>
      <c r="D12" s="648"/>
      <c r="E12" s="29"/>
      <c r="F12" s="25">
        <f>'6鎌倉市'!$D$24</f>
        <v>283</v>
      </c>
      <c r="G12" s="21"/>
      <c r="H12" s="50"/>
      <c r="I12" s="22"/>
      <c r="J12" s="30"/>
      <c r="K12" s="23">
        <f>'6鎌倉市'!$H$24</f>
        <v>283</v>
      </c>
      <c r="L12" s="29"/>
      <c r="M12" s="25">
        <f>'6鎌倉市'!$J$24</f>
        <v>281</v>
      </c>
      <c r="N12" s="21"/>
      <c r="O12" s="50"/>
      <c r="P12" s="22"/>
      <c r="Q12" s="30"/>
      <c r="R12" s="23">
        <f>'6鎌倉市'!$N$24</f>
        <v>281</v>
      </c>
    </row>
    <row r="13" spans="1:23" ht="27" customHeight="1">
      <c r="B13" s="643"/>
      <c r="C13" s="647" t="s">
        <v>18</v>
      </c>
      <c r="D13" s="650"/>
      <c r="E13" s="29"/>
      <c r="F13" s="25">
        <f>'6鎌倉市'!$D$25</f>
        <v>27</v>
      </c>
      <c r="G13" s="26">
        <f>'6鎌倉市'!$E$25</f>
        <v>6</v>
      </c>
      <c r="H13" s="45">
        <f>'6鎌倉市'!$F$25</f>
        <v>19</v>
      </c>
      <c r="I13" s="27">
        <f>'6鎌倉市'!$G$25</f>
        <v>13</v>
      </c>
      <c r="J13" s="28">
        <f>G13+H13+I13</f>
        <v>38</v>
      </c>
      <c r="K13" s="23">
        <f>'6鎌倉市'!$H$25</f>
        <v>65</v>
      </c>
      <c r="L13" s="29"/>
      <c r="M13" s="25">
        <f>'6鎌倉市'!$J$25</f>
        <v>27</v>
      </c>
      <c r="N13" s="26">
        <f>'6鎌倉市'!$K$25</f>
        <v>6</v>
      </c>
      <c r="O13" s="45">
        <f>'6鎌倉市'!$L$25</f>
        <v>19</v>
      </c>
      <c r="P13" s="27">
        <f>'6鎌倉市'!$M$25</f>
        <v>13</v>
      </c>
      <c r="Q13" s="28">
        <f>N13+O13+P13</f>
        <v>38</v>
      </c>
      <c r="R13" s="23">
        <f>'6鎌倉市'!$N$25</f>
        <v>65</v>
      </c>
    </row>
    <row r="14" spans="1:23" ht="27" customHeight="1">
      <c r="B14" s="643"/>
      <c r="C14" s="647" t="s">
        <v>19</v>
      </c>
      <c r="D14" s="648"/>
      <c r="E14" s="29"/>
      <c r="F14" s="20"/>
      <c r="G14" s="26">
        <f>'6鎌倉市'!$E$26</f>
        <v>0</v>
      </c>
      <c r="H14" s="45">
        <f>'6鎌倉市'!$F$26</f>
        <v>0</v>
      </c>
      <c r="I14" s="27">
        <f>'6鎌倉市'!$G$26</f>
        <v>0</v>
      </c>
      <c r="J14" s="28">
        <f>G14+H14+I14</f>
        <v>0</v>
      </c>
      <c r="K14" s="23">
        <f>'6鎌倉市'!$H$26</f>
        <v>0</v>
      </c>
      <c r="L14" s="29"/>
      <c r="M14" s="20"/>
      <c r="N14" s="26">
        <f>'6鎌倉市'!$K$26</f>
        <v>0</v>
      </c>
      <c r="O14" s="45">
        <f>'6鎌倉市'!$L$26</f>
        <v>0</v>
      </c>
      <c r="P14" s="27">
        <f>'6鎌倉市'!$M$26</f>
        <v>0</v>
      </c>
      <c r="Q14" s="28">
        <f>N14+O14+P14</f>
        <v>0</v>
      </c>
      <c r="R14" s="23">
        <f>'6鎌倉市'!$N$26</f>
        <v>0</v>
      </c>
    </row>
    <row r="15" spans="1:23" ht="27" customHeight="1" thickBot="1">
      <c r="B15" s="644"/>
      <c r="C15" s="630" t="s">
        <v>6</v>
      </c>
      <c r="D15" s="630"/>
      <c r="E15" s="19">
        <f>'6鎌倉市'!$C$27</f>
        <v>2017</v>
      </c>
      <c r="F15" s="31">
        <f>'6鎌倉市'!$D$27</f>
        <v>2002</v>
      </c>
      <c r="G15" s="32">
        <f>'6鎌倉市'!$E$27</f>
        <v>274</v>
      </c>
      <c r="H15" s="51">
        <f>'6鎌倉市'!$F$27</f>
        <v>497</v>
      </c>
      <c r="I15" s="33">
        <f>'6鎌倉市'!$G$27</f>
        <v>554</v>
      </c>
      <c r="J15" s="31">
        <f>G15+H15+I15</f>
        <v>1325</v>
      </c>
      <c r="K15" s="34">
        <f>'6鎌倉市'!$H$27</f>
        <v>5344</v>
      </c>
      <c r="L15" s="19">
        <f>'6鎌倉市'!$I$27</f>
        <v>2019</v>
      </c>
      <c r="M15" s="31">
        <f>'6鎌倉市'!$J$27</f>
        <v>2015</v>
      </c>
      <c r="N15" s="32">
        <f>'6鎌倉市'!$K$27</f>
        <v>279</v>
      </c>
      <c r="O15" s="51">
        <f>'6鎌倉市'!$L$27</f>
        <v>520</v>
      </c>
      <c r="P15" s="33">
        <f>'6鎌倉市'!$M$27</f>
        <v>579</v>
      </c>
      <c r="Q15" s="31">
        <f>N15+O15+P15</f>
        <v>1378</v>
      </c>
      <c r="R15" s="34">
        <f>'6鎌倉市'!$N$27</f>
        <v>5412</v>
      </c>
    </row>
    <row r="16" spans="1:23" ht="27" customHeight="1" thickBot="1">
      <c r="B16" s="631" t="s">
        <v>7</v>
      </c>
      <c r="C16" s="632"/>
      <c r="D16" s="633"/>
      <c r="E16" s="35">
        <f>E15-E7</f>
        <v>1031</v>
      </c>
      <c r="F16" s="37">
        <f t="shared" ref="F16:K16" si="0">F15-F7</f>
        <v>3</v>
      </c>
      <c r="G16" s="36">
        <f t="shared" si="0"/>
        <v>13</v>
      </c>
      <c r="H16" s="52">
        <f t="shared" si="0"/>
        <v>-55</v>
      </c>
      <c r="I16" s="37">
        <f t="shared" si="0"/>
        <v>-76</v>
      </c>
      <c r="J16" s="38">
        <f t="shared" si="0"/>
        <v>-118</v>
      </c>
      <c r="K16" s="39">
        <f t="shared" si="0"/>
        <v>916</v>
      </c>
      <c r="L16" s="35">
        <f>L15-L7</f>
        <v>1033</v>
      </c>
      <c r="M16" s="37">
        <f>M15-M7</f>
        <v>19</v>
      </c>
      <c r="N16" s="36">
        <f t="shared" ref="N16:R16" si="1">N15-N7</f>
        <v>16</v>
      </c>
      <c r="O16" s="52">
        <f t="shared" si="1"/>
        <v>-25</v>
      </c>
      <c r="P16" s="37">
        <f t="shared" si="1"/>
        <v>-12</v>
      </c>
      <c r="Q16" s="38">
        <f t="shared" si="1"/>
        <v>-21</v>
      </c>
      <c r="R16" s="39">
        <f t="shared" si="1"/>
        <v>1031</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'6鎌倉市総括表'!$F$22</f>
        <v>987</v>
      </c>
      <c r="F22" s="9">
        <f>'6鎌倉市総括表'!$F$19</f>
        <v>1956</v>
      </c>
      <c r="G22" s="281">
        <f>'6鎌倉市総括表'!$F$16</f>
        <v>265</v>
      </c>
      <c r="H22" s="280">
        <f>'6鎌倉市総括表'!$F$17</f>
        <v>559</v>
      </c>
      <c r="I22" s="10">
        <f>'6鎌倉市総括表'!$F$18</f>
        <v>593</v>
      </c>
      <c r="J22" s="11">
        <f>G22+H22+I22</f>
        <v>1417</v>
      </c>
      <c r="K22" s="12">
        <f>'6鎌倉市総括表'!$F$23</f>
        <v>4360</v>
      </c>
      <c r="L22" s="8">
        <f>'6鎌倉市総括表'!$G$22</f>
        <v>985</v>
      </c>
      <c r="M22" s="9">
        <f>'6鎌倉市総括表'!$G$19</f>
        <v>1948</v>
      </c>
      <c r="N22" s="281">
        <f>'6鎌倉市総括表'!$G$16</f>
        <v>267</v>
      </c>
      <c r="O22" s="280">
        <f>'6鎌倉市総括表'!$G$17</f>
        <v>572</v>
      </c>
      <c r="P22" s="10">
        <f>'6鎌倉市総括表'!$G$18</f>
        <v>616</v>
      </c>
      <c r="Q22" s="11">
        <f>N22+O22+P22</f>
        <v>1455</v>
      </c>
      <c r="R22" s="12">
        <f>'6鎌倉市総括表'!$G$23</f>
        <v>4388</v>
      </c>
    </row>
    <row r="23" spans="2:23" ht="27.75" customHeight="1">
      <c r="B23" s="641" t="s">
        <v>14</v>
      </c>
      <c r="C23" s="645" t="s">
        <v>11</v>
      </c>
      <c r="D23" s="646"/>
      <c r="E23" s="13">
        <f>'6鎌倉市'!$O$12</f>
        <v>1524</v>
      </c>
      <c r="F23" s="14">
        <f>'6鎌倉市'!$P$12</f>
        <v>1713</v>
      </c>
      <c r="G23" s="15">
        <f>'6鎌倉市'!$Q$12</f>
        <v>258</v>
      </c>
      <c r="H23" s="49">
        <f>'6鎌倉市'!$R$12</f>
        <v>431</v>
      </c>
      <c r="I23" s="16">
        <f>'6鎌倉市'!$S$12</f>
        <v>490</v>
      </c>
      <c r="J23" s="17">
        <f>G23+H23+I23</f>
        <v>1179</v>
      </c>
      <c r="K23" s="18">
        <f>'6鎌倉市'!$T$12</f>
        <v>4416</v>
      </c>
      <c r="L23" s="13">
        <f>'6鎌倉市'!$U$12</f>
        <v>1525</v>
      </c>
      <c r="M23" s="14">
        <f>'6鎌倉市'!$V$12</f>
        <v>1713</v>
      </c>
      <c r="N23" s="15">
        <f>'6鎌倉市'!$W$12</f>
        <v>258</v>
      </c>
      <c r="O23" s="49">
        <f>'6鎌倉市'!$X$12</f>
        <v>431</v>
      </c>
      <c r="P23" s="16">
        <f>'6鎌倉市'!$Y$12</f>
        <v>490</v>
      </c>
      <c r="Q23" s="17">
        <f>N23+O23+P23</f>
        <v>1179</v>
      </c>
      <c r="R23" s="18">
        <f>'6鎌倉市'!$Z$12</f>
        <v>4417</v>
      </c>
    </row>
    <row r="24" spans="2:23" ht="27.75" customHeight="1">
      <c r="B24" s="642"/>
      <c r="C24" s="647" t="s">
        <v>16</v>
      </c>
      <c r="D24" s="648"/>
      <c r="E24" s="19">
        <f>'6鎌倉市'!$O$13</f>
        <v>495</v>
      </c>
      <c r="F24" s="20"/>
      <c r="G24" s="21"/>
      <c r="H24" s="50"/>
      <c r="I24" s="22"/>
      <c r="J24" s="20"/>
      <c r="K24" s="23">
        <f>'6鎌倉市'!$T$13</f>
        <v>495</v>
      </c>
      <c r="L24" s="19">
        <f>'6鎌倉市'!$U$13</f>
        <v>495</v>
      </c>
      <c r="M24" s="20"/>
      <c r="N24" s="21"/>
      <c r="O24" s="50"/>
      <c r="P24" s="22"/>
      <c r="Q24" s="20"/>
      <c r="R24" s="23">
        <f>'6鎌倉市'!$Z$13</f>
        <v>495</v>
      </c>
    </row>
    <row r="25" spans="2:23" ht="27.75" customHeight="1">
      <c r="B25" s="643"/>
      <c r="C25" s="647" t="s">
        <v>12</v>
      </c>
      <c r="D25" s="649"/>
      <c r="E25" s="24"/>
      <c r="F25" s="25">
        <f>'6鎌倉市'!$P$22</f>
        <v>0</v>
      </c>
      <c r="G25" s="26">
        <f>'6鎌倉市'!$Q$22</f>
        <v>17</v>
      </c>
      <c r="H25" s="45">
        <f>'6鎌倉市'!$R$22</f>
        <v>90</v>
      </c>
      <c r="I25" s="27">
        <f>'6鎌倉市'!$S$22</f>
        <v>98</v>
      </c>
      <c r="J25" s="28">
        <f>G25+H25+I25</f>
        <v>205</v>
      </c>
      <c r="K25" s="23">
        <f>'6鎌倉市'!$T$22</f>
        <v>205</v>
      </c>
      <c r="L25" s="24"/>
      <c r="M25" s="25">
        <f>'6鎌倉市'!$V$22</f>
        <v>0</v>
      </c>
      <c r="N25" s="26">
        <f>'6鎌倉市'!$W$22</f>
        <v>17</v>
      </c>
      <c r="O25" s="45">
        <f>'6鎌倉市'!$X$22</f>
        <v>117</v>
      </c>
      <c r="P25" s="27">
        <f>'6鎌倉市'!$Y$22</f>
        <v>128</v>
      </c>
      <c r="Q25" s="28">
        <f>N25+O25+P25</f>
        <v>262</v>
      </c>
      <c r="R25" s="23">
        <f>'6鎌倉市'!$Z$22</f>
        <v>262</v>
      </c>
    </row>
    <row r="26" spans="2:23" ht="27.75" customHeight="1">
      <c r="B26" s="643"/>
      <c r="C26" s="647" t="s">
        <v>13</v>
      </c>
      <c r="D26" s="648"/>
      <c r="E26" s="29"/>
      <c r="F26" s="25">
        <f>'6鎌倉市'!$P$23</f>
        <v>0</v>
      </c>
      <c r="G26" s="26">
        <f>'6鎌倉市'!$Q$23</f>
        <v>0</v>
      </c>
      <c r="H26" s="45">
        <f>'6鎌倉市'!$R$23</f>
        <v>0</v>
      </c>
      <c r="I26" s="27">
        <f>'6鎌倉市'!$S$23</f>
        <v>0</v>
      </c>
      <c r="J26" s="28">
        <f>G26+H26+I26</f>
        <v>0</v>
      </c>
      <c r="K26" s="23">
        <f>'6鎌倉市'!$T$23</f>
        <v>0</v>
      </c>
      <c r="L26" s="29"/>
      <c r="M26" s="25">
        <f>'6鎌倉市'!$V$23</f>
        <v>0</v>
      </c>
      <c r="N26" s="26">
        <f>'6鎌倉市'!$W$23</f>
        <v>0</v>
      </c>
      <c r="O26" s="45">
        <f>'6鎌倉市'!$X$23</f>
        <v>0</v>
      </c>
      <c r="P26" s="27">
        <f>'6鎌倉市'!$Y$23</f>
        <v>0</v>
      </c>
      <c r="Q26" s="28">
        <f>N26+O26+P26</f>
        <v>0</v>
      </c>
      <c r="R26" s="23">
        <f>'6鎌倉市'!$Z$23</f>
        <v>0</v>
      </c>
    </row>
    <row r="27" spans="2:23" ht="27.75" customHeight="1">
      <c r="B27" s="643"/>
      <c r="C27" s="647" t="s">
        <v>17</v>
      </c>
      <c r="D27" s="648"/>
      <c r="E27" s="29"/>
      <c r="F27" s="25">
        <f>'6鎌倉市'!$P$24</f>
        <v>281</v>
      </c>
      <c r="G27" s="21"/>
      <c r="H27" s="50"/>
      <c r="I27" s="22"/>
      <c r="J27" s="30"/>
      <c r="K27" s="23">
        <f>'6鎌倉市'!$T$24</f>
        <v>281</v>
      </c>
      <c r="L27" s="29"/>
      <c r="M27" s="25">
        <f>'6鎌倉市'!$V$24</f>
        <v>280</v>
      </c>
      <c r="N27" s="21"/>
      <c r="O27" s="50"/>
      <c r="P27" s="22"/>
      <c r="Q27" s="30"/>
      <c r="R27" s="23">
        <f>'6鎌倉市'!$Z$24</f>
        <v>280</v>
      </c>
    </row>
    <row r="28" spans="2:23" ht="27.75" customHeight="1">
      <c r="B28" s="643"/>
      <c r="C28" s="647" t="s">
        <v>18</v>
      </c>
      <c r="D28" s="650"/>
      <c r="E28" s="29"/>
      <c r="F28" s="25">
        <f>'6鎌倉市'!$P$25</f>
        <v>27</v>
      </c>
      <c r="G28" s="26">
        <f>'6鎌倉市'!$Q$25</f>
        <v>6</v>
      </c>
      <c r="H28" s="45">
        <f>'6鎌倉市'!$R$25</f>
        <v>19</v>
      </c>
      <c r="I28" s="27">
        <f>'6鎌倉市'!$S$25</f>
        <v>13</v>
      </c>
      <c r="J28" s="28">
        <f>G28+H28+I28</f>
        <v>38</v>
      </c>
      <c r="K28" s="23">
        <f>'6鎌倉市'!$T$25</f>
        <v>65</v>
      </c>
      <c r="L28" s="29"/>
      <c r="M28" s="25">
        <f>'6鎌倉市'!$V$25</f>
        <v>27</v>
      </c>
      <c r="N28" s="26">
        <f>'6鎌倉市'!$W$25</f>
        <v>6</v>
      </c>
      <c r="O28" s="45">
        <f>'6鎌倉市'!$X$25</f>
        <v>19</v>
      </c>
      <c r="P28" s="27">
        <f>'6鎌倉市'!$Y$25</f>
        <v>13</v>
      </c>
      <c r="Q28" s="28">
        <f>N28+O28+P28</f>
        <v>38</v>
      </c>
      <c r="R28" s="23">
        <f>'6鎌倉市'!$Z$25</f>
        <v>65</v>
      </c>
    </row>
    <row r="29" spans="2:23" ht="27.75" customHeight="1">
      <c r="B29" s="643"/>
      <c r="C29" s="647" t="s">
        <v>19</v>
      </c>
      <c r="D29" s="648"/>
      <c r="E29" s="29"/>
      <c r="F29" s="20"/>
      <c r="G29" s="26">
        <f>'6鎌倉市'!$Q$26</f>
        <v>0</v>
      </c>
      <c r="H29" s="45">
        <f>'6鎌倉市'!$R$26</f>
        <v>0</v>
      </c>
      <c r="I29" s="27">
        <f>'6鎌倉市'!$S$26</f>
        <v>0</v>
      </c>
      <c r="J29" s="28">
        <f>G29+H29+I29</f>
        <v>0</v>
      </c>
      <c r="K29" s="23">
        <f>'6鎌倉市'!$T$26</f>
        <v>0</v>
      </c>
      <c r="L29" s="29"/>
      <c r="M29" s="20"/>
      <c r="N29" s="26">
        <f>'6鎌倉市'!$W$26</f>
        <v>0</v>
      </c>
      <c r="O29" s="45">
        <f>'6鎌倉市'!$X$26</f>
        <v>0</v>
      </c>
      <c r="P29" s="27">
        <f>'6鎌倉市'!$Y$26</f>
        <v>0</v>
      </c>
      <c r="Q29" s="28">
        <f>N29+O29+P29</f>
        <v>0</v>
      </c>
      <c r="R29" s="23">
        <f>'6鎌倉市'!$Z$26</f>
        <v>0</v>
      </c>
    </row>
    <row r="30" spans="2:23" ht="27.75" customHeight="1" thickBot="1">
      <c r="B30" s="644"/>
      <c r="C30" s="630" t="s">
        <v>6</v>
      </c>
      <c r="D30" s="630"/>
      <c r="E30" s="19">
        <f>'6鎌倉市'!$O$27</f>
        <v>2019</v>
      </c>
      <c r="F30" s="31">
        <f>'6鎌倉市'!$P$27</f>
        <v>2021</v>
      </c>
      <c r="G30" s="32">
        <f>'6鎌倉市'!$Q$27</f>
        <v>281</v>
      </c>
      <c r="H30" s="51">
        <f>'6鎌倉市'!$R$27</f>
        <v>540</v>
      </c>
      <c r="I30" s="33">
        <f>'6鎌倉市'!$S$27</f>
        <v>601</v>
      </c>
      <c r="J30" s="31">
        <f>G30+H30+I30</f>
        <v>1422</v>
      </c>
      <c r="K30" s="34">
        <f>'6鎌倉市'!$T$27</f>
        <v>5462</v>
      </c>
      <c r="L30" s="19">
        <f>'6鎌倉市'!$U$27</f>
        <v>2020</v>
      </c>
      <c r="M30" s="31">
        <f>'6鎌倉市'!$V$27</f>
        <v>2020</v>
      </c>
      <c r="N30" s="32">
        <f>'6鎌倉市'!$W$27</f>
        <v>281</v>
      </c>
      <c r="O30" s="51">
        <f>'6鎌倉市'!$X$27</f>
        <v>567</v>
      </c>
      <c r="P30" s="33">
        <f>'6鎌倉市'!$Y$27</f>
        <v>631</v>
      </c>
      <c r="Q30" s="31">
        <f>N30+O30+P30</f>
        <v>1479</v>
      </c>
      <c r="R30" s="34">
        <f>'6鎌倉市'!$Z$27</f>
        <v>5519</v>
      </c>
    </row>
    <row r="31" spans="2:23" ht="27.75" customHeight="1" thickBot="1">
      <c r="B31" s="631" t="s">
        <v>7</v>
      </c>
      <c r="C31" s="632"/>
      <c r="D31" s="633"/>
      <c r="E31" s="35">
        <f>E30-E22</f>
        <v>1032</v>
      </c>
      <c r="F31" s="37">
        <f t="shared" ref="F31:K31" si="2">F30-F22</f>
        <v>65</v>
      </c>
      <c r="G31" s="36">
        <f t="shared" si="2"/>
        <v>16</v>
      </c>
      <c r="H31" s="52">
        <f t="shared" si="2"/>
        <v>-19</v>
      </c>
      <c r="I31" s="37">
        <f t="shared" si="2"/>
        <v>8</v>
      </c>
      <c r="J31" s="38">
        <f t="shared" si="2"/>
        <v>5</v>
      </c>
      <c r="K31" s="39">
        <f t="shared" si="2"/>
        <v>1102</v>
      </c>
      <c r="L31" s="35">
        <f>L30-L22</f>
        <v>1035</v>
      </c>
      <c r="M31" s="37">
        <f t="shared" ref="M31:R31" si="3">M30-M22</f>
        <v>72</v>
      </c>
      <c r="N31" s="36">
        <f t="shared" si="3"/>
        <v>14</v>
      </c>
      <c r="O31" s="52">
        <f t="shared" si="3"/>
        <v>-5</v>
      </c>
      <c r="P31" s="37">
        <f t="shared" si="3"/>
        <v>15</v>
      </c>
      <c r="Q31" s="38">
        <f t="shared" si="3"/>
        <v>24</v>
      </c>
      <c r="R31" s="39">
        <f t="shared" si="3"/>
        <v>1131</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'6鎌倉市総括表'!$H$22</f>
        <v>986</v>
      </c>
      <c r="F37" s="9">
        <f>'6鎌倉市総括表'!$H$19</f>
        <v>1914</v>
      </c>
      <c r="G37" s="281">
        <f>'6鎌倉市総括表'!$H$16</f>
        <v>269</v>
      </c>
      <c r="H37" s="280">
        <f>'6鎌倉市総括表'!$H$17</f>
        <v>584</v>
      </c>
      <c r="I37" s="10">
        <f>'6鎌倉市総括表'!$H$18</f>
        <v>638</v>
      </c>
      <c r="J37" s="11">
        <f>G37+H37+I37</f>
        <v>1491</v>
      </c>
      <c r="K37" s="12">
        <f>'6鎌倉市総括表'!$H$23</f>
        <v>4391</v>
      </c>
      <c r="L37" s="60">
        <f>E37-E7</f>
        <v>0</v>
      </c>
      <c r="M37" s="53">
        <f t="shared" ref="M37:R37" si="4">F37-F7</f>
        <v>-85</v>
      </c>
      <c r="N37" s="71">
        <f t="shared" si="4"/>
        <v>8</v>
      </c>
      <c r="O37" s="78">
        <f t="shared" si="4"/>
        <v>32</v>
      </c>
      <c r="P37" s="77">
        <f t="shared" si="4"/>
        <v>8</v>
      </c>
      <c r="Q37" s="53">
        <f t="shared" si="4"/>
        <v>48</v>
      </c>
      <c r="R37" s="61">
        <f t="shared" si="4"/>
        <v>-37</v>
      </c>
    </row>
    <row r="38" spans="2:23" ht="27.75" customHeight="1">
      <c r="B38" s="641" t="s">
        <v>14</v>
      </c>
      <c r="C38" s="645" t="s">
        <v>11</v>
      </c>
      <c r="D38" s="646"/>
      <c r="E38" s="13">
        <f>'6鎌倉市'!$AA$12</f>
        <v>1526</v>
      </c>
      <c r="F38" s="14">
        <f>'6鎌倉市'!$AB$12</f>
        <v>1713</v>
      </c>
      <c r="G38" s="15">
        <f>'6鎌倉市'!$AC$12</f>
        <v>258</v>
      </c>
      <c r="H38" s="49">
        <f>'6鎌倉市'!$AD$12</f>
        <v>431</v>
      </c>
      <c r="I38" s="16">
        <f>'6鎌倉市'!$AE$12</f>
        <v>490</v>
      </c>
      <c r="J38" s="17">
        <f>G38+H38+I38</f>
        <v>1179</v>
      </c>
      <c r="K38" s="18">
        <f>'6鎌倉市'!$AF$12</f>
        <v>4418</v>
      </c>
      <c r="L38" s="63">
        <f t="shared" ref="L38:R46" si="5">E38-E8</f>
        <v>4</v>
      </c>
      <c r="M38" s="62">
        <f t="shared" si="5"/>
        <v>21</v>
      </c>
      <c r="N38" s="76">
        <f t="shared" si="5"/>
        <v>7</v>
      </c>
      <c r="O38" s="79">
        <f t="shared" si="5"/>
        <v>7</v>
      </c>
      <c r="P38" s="72">
        <f t="shared" si="5"/>
        <v>7</v>
      </c>
      <c r="Q38" s="62">
        <f t="shared" si="5"/>
        <v>21</v>
      </c>
      <c r="R38" s="64">
        <f t="shared" si="5"/>
        <v>46</v>
      </c>
    </row>
    <row r="39" spans="2:23" ht="27.75" customHeight="1">
      <c r="B39" s="642"/>
      <c r="C39" s="647" t="s">
        <v>16</v>
      </c>
      <c r="D39" s="648"/>
      <c r="E39" s="19">
        <f>'6鎌倉市'!$AA$13</f>
        <v>495</v>
      </c>
      <c r="F39" s="20"/>
      <c r="G39" s="21"/>
      <c r="H39" s="50"/>
      <c r="I39" s="22"/>
      <c r="J39" s="20"/>
      <c r="K39" s="23">
        <f>'6鎌倉市'!$AF$13</f>
        <v>495</v>
      </c>
      <c r="L39" s="65">
        <f t="shared" si="5"/>
        <v>0</v>
      </c>
      <c r="M39" s="56">
        <f t="shared" si="5"/>
        <v>0</v>
      </c>
      <c r="N39" s="55">
        <f t="shared" si="5"/>
        <v>0</v>
      </c>
      <c r="O39" s="80">
        <f t="shared" si="5"/>
        <v>0</v>
      </c>
      <c r="P39" s="73">
        <f t="shared" si="5"/>
        <v>0</v>
      </c>
      <c r="Q39" s="56">
        <f t="shared" si="5"/>
        <v>0</v>
      </c>
      <c r="R39" s="66">
        <f t="shared" si="5"/>
        <v>0</v>
      </c>
    </row>
    <row r="40" spans="2:23" ht="27.75" customHeight="1">
      <c r="B40" s="643"/>
      <c r="C40" s="647" t="s">
        <v>12</v>
      </c>
      <c r="D40" s="649"/>
      <c r="E40" s="24"/>
      <c r="F40" s="25">
        <f>'6鎌倉市'!$AB$22</f>
        <v>0</v>
      </c>
      <c r="G40" s="26">
        <f>'6鎌倉市'!$AC$22</f>
        <v>17</v>
      </c>
      <c r="H40" s="45">
        <f>'6鎌倉市'!$AD$22</f>
        <v>135</v>
      </c>
      <c r="I40" s="27">
        <f>'6鎌倉市'!$AE$22</f>
        <v>148</v>
      </c>
      <c r="J40" s="28">
        <f>G40+H40+I40</f>
        <v>300</v>
      </c>
      <c r="K40" s="23">
        <f>'6鎌倉市'!$AF$22</f>
        <v>300</v>
      </c>
      <c r="L40" s="65">
        <f t="shared" si="5"/>
        <v>0</v>
      </c>
      <c r="M40" s="56">
        <f t="shared" si="5"/>
        <v>0</v>
      </c>
      <c r="N40" s="55">
        <f t="shared" si="5"/>
        <v>0</v>
      </c>
      <c r="O40" s="80">
        <f t="shared" si="5"/>
        <v>81</v>
      </c>
      <c r="P40" s="73">
        <f t="shared" si="5"/>
        <v>90</v>
      </c>
      <c r="Q40" s="56">
        <f t="shared" si="5"/>
        <v>171</v>
      </c>
      <c r="R40" s="66">
        <f t="shared" si="5"/>
        <v>171</v>
      </c>
    </row>
    <row r="41" spans="2:23" ht="27.75" customHeight="1">
      <c r="B41" s="643"/>
      <c r="C41" s="647" t="s">
        <v>13</v>
      </c>
      <c r="D41" s="648"/>
      <c r="E41" s="29"/>
      <c r="F41" s="25">
        <f>'6鎌倉市'!$AB$23</f>
        <v>0</v>
      </c>
      <c r="G41" s="26">
        <f>'6鎌倉市'!$AC$23</f>
        <v>0</v>
      </c>
      <c r="H41" s="45">
        <f>'6鎌倉市'!$AD$23</f>
        <v>0</v>
      </c>
      <c r="I41" s="27">
        <f>'6鎌倉市'!$AE$23</f>
        <v>0</v>
      </c>
      <c r="J41" s="28">
        <f>G41+H41+I41</f>
        <v>0</v>
      </c>
      <c r="K41" s="23">
        <f>'6鎌倉市'!$AF$23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'6鎌倉市'!$AB$24</f>
        <v>279</v>
      </c>
      <c r="G42" s="21"/>
      <c r="H42" s="50"/>
      <c r="I42" s="22"/>
      <c r="J42" s="30"/>
      <c r="K42" s="23">
        <f>'6鎌倉市'!$AF$24</f>
        <v>279</v>
      </c>
      <c r="L42" s="65">
        <f t="shared" si="5"/>
        <v>0</v>
      </c>
      <c r="M42" s="56">
        <f t="shared" si="5"/>
        <v>-4</v>
      </c>
      <c r="N42" s="55">
        <f t="shared" si="5"/>
        <v>0</v>
      </c>
      <c r="O42" s="80">
        <f t="shared" si="5"/>
        <v>0</v>
      </c>
      <c r="P42" s="73">
        <f t="shared" si="5"/>
        <v>0</v>
      </c>
      <c r="Q42" s="56">
        <f t="shared" si="5"/>
        <v>0</v>
      </c>
      <c r="R42" s="66">
        <f t="shared" si="5"/>
        <v>-4</v>
      </c>
    </row>
    <row r="43" spans="2:23" ht="27.75" customHeight="1">
      <c r="B43" s="643"/>
      <c r="C43" s="647" t="s">
        <v>18</v>
      </c>
      <c r="D43" s="650"/>
      <c r="E43" s="29"/>
      <c r="F43" s="25">
        <f>'6鎌倉市'!$AB$25</f>
        <v>27</v>
      </c>
      <c r="G43" s="26">
        <f>'6鎌倉市'!$AC$25</f>
        <v>6</v>
      </c>
      <c r="H43" s="45">
        <f>'6鎌倉市'!$AD$25</f>
        <v>19</v>
      </c>
      <c r="I43" s="27">
        <f>'6鎌倉市'!$AE$25</f>
        <v>13</v>
      </c>
      <c r="J43" s="28">
        <f>G43+H43+I43</f>
        <v>38</v>
      </c>
      <c r="K43" s="23">
        <f>'6鎌倉市'!$AF$25</f>
        <v>65</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'6鎌倉市'!$AC$26</f>
        <v>0</v>
      </c>
      <c r="H44" s="45">
        <f>'6鎌倉市'!$AD$26</f>
        <v>0</v>
      </c>
      <c r="I44" s="27">
        <f>'6鎌倉市'!$AE$26</f>
        <v>0</v>
      </c>
      <c r="J44" s="28">
        <f>G44+H44+I44</f>
        <v>0</v>
      </c>
      <c r="K44" s="23">
        <f>'6鎌倉市'!$AF$26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'6鎌倉市'!$AA$27</f>
        <v>2021</v>
      </c>
      <c r="F45" s="31">
        <f>'6鎌倉市'!$AB$27</f>
        <v>2019</v>
      </c>
      <c r="G45" s="32">
        <f>'6鎌倉市'!$AC$27</f>
        <v>281</v>
      </c>
      <c r="H45" s="51">
        <f>'6鎌倉市'!$AD$27</f>
        <v>585</v>
      </c>
      <c r="I45" s="33">
        <f>'6鎌倉市'!$AE$27</f>
        <v>651</v>
      </c>
      <c r="J45" s="31">
        <f>G45+H45+I45</f>
        <v>1517</v>
      </c>
      <c r="K45" s="34">
        <f>'6鎌倉市'!$AF$27</f>
        <v>5557</v>
      </c>
      <c r="L45" s="67">
        <f t="shared" si="5"/>
        <v>4</v>
      </c>
      <c r="M45" s="58">
        <f t="shared" si="5"/>
        <v>17</v>
      </c>
      <c r="N45" s="57">
        <f t="shared" si="5"/>
        <v>7</v>
      </c>
      <c r="O45" s="81">
        <f t="shared" si="5"/>
        <v>88</v>
      </c>
      <c r="P45" s="74">
        <f t="shared" si="5"/>
        <v>97</v>
      </c>
      <c r="Q45" s="58">
        <f t="shared" si="5"/>
        <v>192</v>
      </c>
      <c r="R45" s="59">
        <f t="shared" si="5"/>
        <v>213</v>
      </c>
    </row>
    <row r="46" spans="2:23" ht="27.75" customHeight="1" thickBot="1">
      <c r="B46" s="631" t="s">
        <v>7</v>
      </c>
      <c r="C46" s="632"/>
      <c r="D46" s="633"/>
      <c r="E46" s="35">
        <f>E45-E37</f>
        <v>1035</v>
      </c>
      <c r="F46" s="37">
        <f t="shared" ref="F46:K46" si="6">F45-F37</f>
        <v>105</v>
      </c>
      <c r="G46" s="36">
        <f t="shared" si="6"/>
        <v>12</v>
      </c>
      <c r="H46" s="52">
        <f t="shared" si="6"/>
        <v>1</v>
      </c>
      <c r="I46" s="37">
        <f t="shared" si="6"/>
        <v>13</v>
      </c>
      <c r="J46" s="38">
        <f t="shared" si="6"/>
        <v>26</v>
      </c>
      <c r="K46" s="39">
        <f t="shared" si="6"/>
        <v>1166</v>
      </c>
      <c r="L46" s="68">
        <f t="shared" si="5"/>
        <v>4</v>
      </c>
      <c r="M46" s="69">
        <f t="shared" si="5"/>
        <v>102</v>
      </c>
      <c r="N46" s="54">
        <f t="shared" si="5"/>
        <v>-1</v>
      </c>
      <c r="O46" s="82">
        <f t="shared" si="5"/>
        <v>56</v>
      </c>
      <c r="P46" s="75">
        <f t="shared" si="5"/>
        <v>89</v>
      </c>
      <c r="Q46" s="69">
        <f t="shared" si="5"/>
        <v>144</v>
      </c>
      <c r="R46" s="70">
        <f t="shared" si="5"/>
        <v>250</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4"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1576</v>
      </c>
      <c r="D6" s="471">
        <v>2643</v>
      </c>
      <c r="E6" s="472">
        <v>415</v>
      </c>
      <c r="F6" s="473">
        <v>672</v>
      </c>
      <c r="G6" s="474">
        <v>782</v>
      </c>
      <c r="H6" s="475">
        <v>6088</v>
      </c>
      <c r="I6" s="470">
        <v>1576</v>
      </c>
      <c r="J6" s="471">
        <v>2643</v>
      </c>
      <c r="K6" s="472">
        <v>415</v>
      </c>
      <c r="L6" s="473">
        <v>672</v>
      </c>
      <c r="M6" s="474">
        <v>782</v>
      </c>
      <c r="N6" s="475">
        <v>6088</v>
      </c>
      <c r="O6" s="470">
        <v>1576</v>
      </c>
      <c r="P6" s="471">
        <v>2643</v>
      </c>
      <c r="Q6" s="472">
        <v>415</v>
      </c>
      <c r="R6" s="473">
        <v>672</v>
      </c>
      <c r="S6" s="474">
        <v>782</v>
      </c>
      <c r="T6" s="475">
        <v>6088</v>
      </c>
      <c r="U6" s="470">
        <v>1756</v>
      </c>
      <c r="V6" s="471">
        <v>2673</v>
      </c>
      <c r="W6" s="472">
        <v>420</v>
      </c>
      <c r="X6" s="473">
        <v>677</v>
      </c>
      <c r="Y6" s="474">
        <v>787</v>
      </c>
      <c r="Z6" s="475">
        <v>6313</v>
      </c>
      <c r="AA6" s="470">
        <v>1991</v>
      </c>
      <c r="AB6" s="471">
        <v>2855</v>
      </c>
      <c r="AC6" s="472">
        <v>432</v>
      </c>
      <c r="AD6" s="473">
        <v>702</v>
      </c>
      <c r="AE6" s="474">
        <v>818</v>
      </c>
      <c r="AF6" s="475">
        <v>6798</v>
      </c>
    </row>
    <row r="7" spans="1:32" ht="39.75" customHeight="1">
      <c r="A7" s="862"/>
      <c r="B7" s="300" t="s">
        <v>319</v>
      </c>
      <c r="C7" s="476">
        <v>3305</v>
      </c>
      <c r="D7" s="477">
        <v>955</v>
      </c>
      <c r="E7" s="478">
        <v>6</v>
      </c>
      <c r="F7" s="479">
        <v>19</v>
      </c>
      <c r="G7" s="480">
        <v>29</v>
      </c>
      <c r="H7" s="481">
        <v>4314</v>
      </c>
      <c r="I7" s="476">
        <v>3305</v>
      </c>
      <c r="J7" s="477">
        <v>955</v>
      </c>
      <c r="K7" s="478">
        <v>6</v>
      </c>
      <c r="L7" s="479">
        <v>19</v>
      </c>
      <c r="M7" s="480">
        <v>29</v>
      </c>
      <c r="N7" s="481">
        <v>4314</v>
      </c>
      <c r="O7" s="476">
        <v>3305</v>
      </c>
      <c r="P7" s="477">
        <v>955</v>
      </c>
      <c r="Q7" s="478">
        <v>6</v>
      </c>
      <c r="R7" s="479">
        <v>19</v>
      </c>
      <c r="S7" s="480">
        <v>29</v>
      </c>
      <c r="T7" s="481">
        <v>4314</v>
      </c>
      <c r="U7" s="476">
        <v>3125</v>
      </c>
      <c r="V7" s="477">
        <v>925</v>
      </c>
      <c r="W7" s="478">
        <v>6</v>
      </c>
      <c r="X7" s="479">
        <v>19</v>
      </c>
      <c r="Y7" s="480">
        <v>29</v>
      </c>
      <c r="Z7" s="481">
        <v>4104</v>
      </c>
      <c r="AA7" s="476">
        <v>2890</v>
      </c>
      <c r="AB7" s="477">
        <v>810</v>
      </c>
      <c r="AC7" s="478">
        <v>6</v>
      </c>
      <c r="AD7" s="479">
        <v>19</v>
      </c>
      <c r="AE7" s="480">
        <v>29</v>
      </c>
      <c r="AF7" s="481">
        <v>3754</v>
      </c>
    </row>
    <row r="8" spans="1:32" ht="39.75" customHeight="1">
      <c r="A8" s="862"/>
      <c r="B8" s="300" t="s">
        <v>320</v>
      </c>
      <c r="C8" s="476">
        <v>83</v>
      </c>
      <c r="D8" s="477">
        <v>331</v>
      </c>
      <c r="E8" s="478">
        <v>52</v>
      </c>
      <c r="F8" s="479">
        <v>93</v>
      </c>
      <c r="G8" s="480">
        <v>98</v>
      </c>
      <c r="H8" s="481">
        <v>657</v>
      </c>
      <c r="I8" s="476">
        <v>83</v>
      </c>
      <c r="J8" s="477">
        <v>331</v>
      </c>
      <c r="K8" s="478">
        <v>52</v>
      </c>
      <c r="L8" s="479">
        <v>93</v>
      </c>
      <c r="M8" s="480">
        <v>98</v>
      </c>
      <c r="N8" s="481">
        <v>657</v>
      </c>
      <c r="O8" s="476">
        <v>83</v>
      </c>
      <c r="P8" s="477">
        <v>331</v>
      </c>
      <c r="Q8" s="478">
        <v>52</v>
      </c>
      <c r="R8" s="479">
        <v>93</v>
      </c>
      <c r="S8" s="480">
        <v>98</v>
      </c>
      <c r="T8" s="481">
        <v>657</v>
      </c>
      <c r="U8" s="476">
        <v>83</v>
      </c>
      <c r="V8" s="477">
        <v>331</v>
      </c>
      <c r="W8" s="478">
        <v>52</v>
      </c>
      <c r="X8" s="479">
        <v>93</v>
      </c>
      <c r="Y8" s="480">
        <v>98</v>
      </c>
      <c r="Z8" s="481">
        <v>657</v>
      </c>
      <c r="AA8" s="476">
        <v>83</v>
      </c>
      <c r="AB8" s="477">
        <v>331</v>
      </c>
      <c r="AC8" s="478">
        <v>52</v>
      </c>
      <c r="AD8" s="479">
        <v>93</v>
      </c>
      <c r="AE8" s="480">
        <v>98</v>
      </c>
      <c r="AF8" s="481">
        <v>657</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v>0</v>
      </c>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4996</v>
      </c>
      <c r="E10" s="484">
        <v>671</v>
      </c>
      <c r="F10" s="485">
        <v>1271</v>
      </c>
      <c r="G10" s="486">
        <v>1388</v>
      </c>
      <c r="H10" s="487">
        <v>8326</v>
      </c>
      <c r="I10" s="482"/>
      <c r="J10" s="483">
        <v>5029</v>
      </c>
      <c r="K10" s="484">
        <v>676</v>
      </c>
      <c r="L10" s="485">
        <v>1282</v>
      </c>
      <c r="M10" s="486">
        <v>1399</v>
      </c>
      <c r="N10" s="487">
        <v>8386</v>
      </c>
      <c r="O10" s="482"/>
      <c r="P10" s="483">
        <v>5062</v>
      </c>
      <c r="Q10" s="484">
        <v>681</v>
      </c>
      <c r="R10" s="485">
        <v>1293</v>
      </c>
      <c r="S10" s="486">
        <v>1410</v>
      </c>
      <c r="T10" s="487">
        <v>8446</v>
      </c>
      <c r="U10" s="482"/>
      <c r="V10" s="483">
        <v>5095</v>
      </c>
      <c r="W10" s="484">
        <v>686</v>
      </c>
      <c r="X10" s="485">
        <v>1304</v>
      </c>
      <c r="Y10" s="486">
        <v>1421</v>
      </c>
      <c r="Z10" s="487">
        <v>8506</v>
      </c>
      <c r="AA10" s="482"/>
      <c r="AB10" s="483">
        <v>5128</v>
      </c>
      <c r="AC10" s="484">
        <v>691</v>
      </c>
      <c r="AD10" s="485">
        <v>1315</v>
      </c>
      <c r="AE10" s="486">
        <v>1432</v>
      </c>
      <c r="AF10" s="487">
        <v>8566</v>
      </c>
    </row>
    <row r="11" spans="1:32" ht="39.75" customHeight="1">
      <c r="A11" s="862"/>
      <c r="B11" s="322" t="s">
        <v>323</v>
      </c>
      <c r="C11" s="488">
        <v>1935</v>
      </c>
      <c r="D11" s="489"/>
      <c r="E11" s="489"/>
      <c r="F11" s="490"/>
      <c r="G11" s="491"/>
      <c r="H11" s="492">
        <v>1935</v>
      </c>
      <c r="I11" s="488">
        <v>1935</v>
      </c>
      <c r="J11" s="489"/>
      <c r="K11" s="489"/>
      <c r="L11" s="490"/>
      <c r="M11" s="491"/>
      <c r="N11" s="492">
        <v>1935</v>
      </c>
      <c r="O11" s="488">
        <v>1935</v>
      </c>
      <c r="P11" s="489"/>
      <c r="Q11" s="489"/>
      <c r="R11" s="490"/>
      <c r="S11" s="491"/>
      <c r="T11" s="492">
        <v>1935</v>
      </c>
      <c r="U11" s="488">
        <v>1935</v>
      </c>
      <c r="V11" s="489"/>
      <c r="W11" s="489"/>
      <c r="X11" s="490"/>
      <c r="Y11" s="491"/>
      <c r="Z11" s="492">
        <v>1935</v>
      </c>
      <c r="AA11" s="488">
        <v>1755</v>
      </c>
      <c r="AB11" s="489"/>
      <c r="AC11" s="489"/>
      <c r="AD11" s="490"/>
      <c r="AE11" s="491"/>
      <c r="AF11" s="492">
        <v>1755</v>
      </c>
    </row>
    <row r="12" spans="1:32" ht="45" customHeight="1" thickBot="1">
      <c r="A12" s="863"/>
      <c r="B12" s="329" t="s">
        <v>324</v>
      </c>
      <c r="C12" s="493">
        <v>6899</v>
      </c>
      <c r="D12" s="494">
        <v>8925</v>
      </c>
      <c r="E12" s="495">
        <v>1144</v>
      </c>
      <c r="F12" s="495">
        <v>2055</v>
      </c>
      <c r="G12" s="496">
        <v>2297</v>
      </c>
      <c r="H12" s="497">
        <v>21320</v>
      </c>
      <c r="I12" s="493">
        <v>6899</v>
      </c>
      <c r="J12" s="494">
        <v>8958</v>
      </c>
      <c r="K12" s="495">
        <v>1149</v>
      </c>
      <c r="L12" s="495">
        <v>2066</v>
      </c>
      <c r="M12" s="496">
        <v>2308</v>
      </c>
      <c r="N12" s="497">
        <v>21380</v>
      </c>
      <c r="O12" s="493">
        <v>6899</v>
      </c>
      <c r="P12" s="494">
        <v>8991</v>
      </c>
      <c r="Q12" s="495">
        <v>1154</v>
      </c>
      <c r="R12" s="495">
        <v>2077</v>
      </c>
      <c r="S12" s="496">
        <v>2319</v>
      </c>
      <c r="T12" s="497">
        <v>21440</v>
      </c>
      <c r="U12" s="493">
        <v>6899</v>
      </c>
      <c r="V12" s="494">
        <v>9024</v>
      </c>
      <c r="W12" s="495">
        <v>1164</v>
      </c>
      <c r="X12" s="495">
        <v>2093</v>
      </c>
      <c r="Y12" s="496">
        <v>2335</v>
      </c>
      <c r="Z12" s="497">
        <v>21515</v>
      </c>
      <c r="AA12" s="493">
        <v>6719</v>
      </c>
      <c r="AB12" s="494">
        <v>9124</v>
      </c>
      <c r="AC12" s="495">
        <v>1181</v>
      </c>
      <c r="AD12" s="495">
        <v>2129</v>
      </c>
      <c r="AE12" s="496">
        <v>2377</v>
      </c>
      <c r="AF12" s="497">
        <v>21530</v>
      </c>
    </row>
    <row r="13" spans="1:32" ht="44.25" customHeight="1" thickBot="1">
      <c r="A13" s="864" t="s">
        <v>325</v>
      </c>
      <c r="B13" s="865"/>
      <c r="C13" s="498">
        <v>880</v>
      </c>
      <c r="D13" s="499"/>
      <c r="E13" s="499"/>
      <c r="F13" s="500"/>
      <c r="G13" s="501"/>
      <c r="H13" s="502">
        <v>880</v>
      </c>
      <c r="I13" s="498">
        <v>880</v>
      </c>
      <c r="J13" s="499"/>
      <c r="K13" s="499"/>
      <c r="L13" s="500"/>
      <c r="M13" s="501"/>
      <c r="N13" s="502">
        <v>880</v>
      </c>
      <c r="O13" s="498">
        <v>880</v>
      </c>
      <c r="P13" s="499"/>
      <c r="Q13" s="499"/>
      <c r="R13" s="500"/>
      <c r="S13" s="501"/>
      <c r="T13" s="502">
        <v>880</v>
      </c>
      <c r="U13" s="498">
        <v>880</v>
      </c>
      <c r="V13" s="499"/>
      <c r="W13" s="499"/>
      <c r="X13" s="500"/>
      <c r="Y13" s="501"/>
      <c r="Z13" s="502">
        <v>880</v>
      </c>
      <c r="AA13" s="498">
        <v>880</v>
      </c>
      <c r="AB13" s="499"/>
      <c r="AC13" s="499"/>
      <c r="AD13" s="500"/>
      <c r="AE13" s="501"/>
      <c r="AF13" s="502">
        <v>880</v>
      </c>
    </row>
    <row r="14" spans="1:32" ht="39" customHeight="1">
      <c r="A14" s="861" t="s">
        <v>326</v>
      </c>
      <c r="B14" s="288" t="s">
        <v>327</v>
      </c>
      <c r="C14" s="503"/>
      <c r="D14" s="504">
        <v>0</v>
      </c>
      <c r="E14" s="505">
        <v>107</v>
      </c>
      <c r="F14" s="506">
        <v>165</v>
      </c>
      <c r="G14" s="507">
        <v>190</v>
      </c>
      <c r="H14" s="508">
        <v>462</v>
      </c>
      <c r="I14" s="503"/>
      <c r="J14" s="504">
        <v>0</v>
      </c>
      <c r="K14" s="505">
        <v>107</v>
      </c>
      <c r="L14" s="506">
        <v>165</v>
      </c>
      <c r="M14" s="507">
        <v>190</v>
      </c>
      <c r="N14" s="508">
        <v>462</v>
      </c>
      <c r="O14" s="503"/>
      <c r="P14" s="504">
        <v>0</v>
      </c>
      <c r="Q14" s="505">
        <v>107</v>
      </c>
      <c r="R14" s="506">
        <v>165</v>
      </c>
      <c r="S14" s="507">
        <v>190</v>
      </c>
      <c r="T14" s="508">
        <v>462</v>
      </c>
      <c r="U14" s="503"/>
      <c r="V14" s="504">
        <v>0</v>
      </c>
      <c r="W14" s="505">
        <v>107</v>
      </c>
      <c r="X14" s="506">
        <v>165</v>
      </c>
      <c r="Y14" s="507">
        <v>190</v>
      </c>
      <c r="Z14" s="508">
        <v>462</v>
      </c>
      <c r="AA14" s="503"/>
      <c r="AB14" s="504">
        <v>0</v>
      </c>
      <c r="AC14" s="505">
        <v>107</v>
      </c>
      <c r="AD14" s="506">
        <v>165</v>
      </c>
      <c r="AE14" s="507">
        <v>190</v>
      </c>
      <c r="AF14" s="508">
        <v>462</v>
      </c>
    </row>
    <row r="15" spans="1:32" ht="39" customHeight="1">
      <c r="A15" s="862"/>
      <c r="B15" s="353" t="s">
        <v>328</v>
      </c>
      <c r="C15" s="509"/>
      <c r="D15" s="510">
        <v>0</v>
      </c>
      <c r="E15" s="484">
        <v>48</v>
      </c>
      <c r="F15" s="485">
        <v>69</v>
      </c>
      <c r="G15" s="486">
        <v>77</v>
      </c>
      <c r="H15" s="487">
        <v>194</v>
      </c>
      <c r="I15" s="509"/>
      <c r="J15" s="510">
        <v>0</v>
      </c>
      <c r="K15" s="484">
        <v>48</v>
      </c>
      <c r="L15" s="485">
        <v>69</v>
      </c>
      <c r="M15" s="486">
        <v>77</v>
      </c>
      <c r="N15" s="487">
        <v>194</v>
      </c>
      <c r="O15" s="509"/>
      <c r="P15" s="510">
        <v>0</v>
      </c>
      <c r="Q15" s="484">
        <v>48</v>
      </c>
      <c r="R15" s="485">
        <v>69</v>
      </c>
      <c r="S15" s="486">
        <v>77</v>
      </c>
      <c r="T15" s="487">
        <v>194</v>
      </c>
      <c r="U15" s="509"/>
      <c r="V15" s="510">
        <v>0</v>
      </c>
      <c r="W15" s="484">
        <v>48</v>
      </c>
      <c r="X15" s="485">
        <v>69</v>
      </c>
      <c r="Y15" s="486">
        <v>77</v>
      </c>
      <c r="Z15" s="487">
        <v>194</v>
      </c>
      <c r="AA15" s="509"/>
      <c r="AB15" s="510">
        <v>0</v>
      </c>
      <c r="AC15" s="484">
        <v>48</v>
      </c>
      <c r="AD15" s="485">
        <v>69</v>
      </c>
      <c r="AE15" s="486">
        <v>77</v>
      </c>
      <c r="AF15" s="487">
        <v>194</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1</v>
      </c>
      <c r="F17" s="485">
        <v>2</v>
      </c>
      <c r="G17" s="486">
        <v>2</v>
      </c>
      <c r="H17" s="487">
        <v>5</v>
      </c>
      <c r="I17" s="509"/>
      <c r="J17" s="511"/>
      <c r="K17" s="484">
        <v>1</v>
      </c>
      <c r="L17" s="485">
        <v>2</v>
      </c>
      <c r="M17" s="486">
        <v>2</v>
      </c>
      <c r="N17" s="487">
        <v>5</v>
      </c>
      <c r="O17" s="509"/>
      <c r="P17" s="511"/>
      <c r="Q17" s="484">
        <v>1</v>
      </c>
      <c r="R17" s="485">
        <v>2</v>
      </c>
      <c r="S17" s="486">
        <v>2</v>
      </c>
      <c r="T17" s="487">
        <v>5</v>
      </c>
      <c r="U17" s="509"/>
      <c r="V17" s="511"/>
      <c r="W17" s="484">
        <v>1</v>
      </c>
      <c r="X17" s="485">
        <v>2</v>
      </c>
      <c r="Y17" s="486">
        <v>2</v>
      </c>
      <c r="Z17" s="487">
        <v>5</v>
      </c>
      <c r="AA17" s="509"/>
      <c r="AB17" s="511"/>
      <c r="AC17" s="484">
        <v>1</v>
      </c>
      <c r="AD17" s="485">
        <v>2</v>
      </c>
      <c r="AE17" s="486">
        <v>2</v>
      </c>
      <c r="AF17" s="487">
        <v>5</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6</v>
      </c>
      <c r="F19" s="485">
        <v>12</v>
      </c>
      <c r="G19" s="486">
        <v>14</v>
      </c>
      <c r="H19" s="487">
        <v>32</v>
      </c>
      <c r="I19" s="509"/>
      <c r="J19" s="511"/>
      <c r="K19" s="484">
        <v>6</v>
      </c>
      <c r="L19" s="485">
        <v>12</v>
      </c>
      <c r="M19" s="486">
        <v>14</v>
      </c>
      <c r="N19" s="487">
        <v>32</v>
      </c>
      <c r="O19" s="509"/>
      <c r="P19" s="511"/>
      <c r="Q19" s="484">
        <v>6</v>
      </c>
      <c r="R19" s="485">
        <v>12</v>
      </c>
      <c r="S19" s="486">
        <v>14</v>
      </c>
      <c r="T19" s="487">
        <v>32</v>
      </c>
      <c r="U19" s="509"/>
      <c r="V19" s="511"/>
      <c r="W19" s="484">
        <v>6</v>
      </c>
      <c r="X19" s="485">
        <v>12</v>
      </c>
      <c r="Y19" s="486">
        <v>14</v>
      </c>
      <c r="Z19" s="487">
        <v>32</v>
      </c>
      <c r="AA19" s="509"/>
      <c r="AB19" s="511"/>
      <c r="AC19" s="484">
        <v>6</v>
      </c>
      <c r="AD19" s="485">
        <v>12</v>
      </c>
      <c r="AE19" s="486">
        <v>14</v>
      </c>
      <c r="AF19" s="487">
        <v>32</v>
      </c>
      <c r="AG19"/>
      <c r="AH19"/>
      <c r="AI19"/>
      <c r="AJ19"/>
      <c r="AK19"/>
    </row>
    <row r="20" spans="1:37" ht="39" customHeight="1">
      <c r="A20" s="862"/>
      <c r="B20" s="300" t="s">
        <v>333</v>
      </c>
      <c r="C20" s="509"/>
      <c r="D20" s="511"/>
      <c r="E20" s="484">
        <v>3</v>
      </c>
      <c r="F20" s="485">
        <v>4</v>
      </c>
      <c r="G20" s="486">
        <v>6</v>
      </c>
      <c r="H20" s="487">
        <v>13</v>
      </c>
      <c r="I20" s="509"/>
      <c r="J20" s="511"/>
      <c r="K20" s="484">
        <v>3</v>
      </c>
      <c r="L20" s="485">
        <v>4</v>
      </c>
      <c r="M20" s="486">
        <v>6</v>
      </c>
      <c r="N20" s="487">
        <v>13</v>
      </c>
      <c r="O20" s="509"/>
      <c r="P20" s="511"/>
      <c r="Q20" s="484">
        <v>3</v>
      </c>
      <c r="R20" s="485">
        <v>4</v>
      </c>
      <c r="S20" s="486">
        <v>6</v>
      </c>
      <c r="T20" s="487">
        <v>13</v>
      </c>
      <c r="U20" s="509"/>
      <c r="V20" s="511"/>
      <c r="W20" s="484">
        <v>3</v>
      </c>
      <c r="X20" s="485">
        <v>4</v>
      </c>
      <c r="Y20" s="486">
        <v>6</v>
      </c>
      <c r="Z20" s="487">
        <v>13</v>
      </c>
      <c r="AA20" s="509"/>
      <c r="AB20" s="511"/>
      <c r="AC20" s="484">
        <v>3</v>
      </c>
      <c r="AD20" s="485">
        <v>4</v>
      </c>
      <c r="AE20" s="486">
        <v>6</v>
      </c>
      <c r="AF20" s="487">
        <v>13</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165</v>
      </c>
      <c r="F22" s="332">
        <v>252</v>
      </c>
      <c r="G22" s="334">
        <v>289</v>
      </c>
      <c r="H22" s="497">
        <v>706</v>
      </c>
      <c r="I22" s="517"/>
      <c r="J22" s="494">
        <v>0</v>
      </c>
      <c r="K22" s="332">
        <v>165</v>
      </c>
      <c r="L22" s="332">
        <v>252</v>
      </c>
      <c r="M22" s="334">
        <v>289</v>
      </c>
      <c r="N22" s="497">
        <v>706</v>
      </c>
      <c r="O22" s="517"/>
      <c r="P22" s="494">
        <v>0</v>
      </c>
      <c r="Q22" s="332">
        <v>165</v>
      </c>
      <c r="R22" s="332">
        <v>252</v>
      </c>
      <c r="S22" s="334">
        <v>289</v>
      </c>
      <c r="T22" s="497">
        <v>706</v>
      </c>
      <c r="U22" s="517"/>
      <c r="V22" s="494">
        <v>0</v>
      </c>
      <c r="W22" s="332">
        <v>165</v>
      </c>
      <c r="X22" s="332">
        <v>252</v>
      </c>
      <c r="Y22" s="334">
        <v>289</v>
      </c>
      <c r="Z22" s="497">
        <v>706</v>
      </c>
      <c r="AA22" s="517"/>
      <c r="AB22" s="494">
        <v>0</v>
      </c>
      <c r="AC22" s="332">
        <v>165</v>
      </c>
      <c r="AD22" s="332">
        <v>252</v>
      </c>
      <c r="AE22" s="334">
        <v>289</v>
      </c>
      <c r="AF22" s="497">
        <v>706</v>
      </c>
      <c r="AG22"/>
      <c r="AH22"/>
      <c r="AI22"/>
      <c r="AJ22"/>
      <c r="AK22"/>
    </row>
    <row r="23" spans="1:37" ht="45" customHeight="1" thickBot="1">
      <c r="A23" s="844" t="s">
        <v>335</v>
      </c>
      <c r="B23" s="845"/>
      <c r="C23" s="518"/>
      <c r="D23" s="519">
        <v>366</v>
      </c>
      <c r="E23" s="520">
        <v>124</v>
      </c>
      <c r="F23" s="521">
        <v>162</v>
      </c>
      <c r="G23" s="522">
        <v>149</v>
      </c>
      <c r="H23" s="523">
        <v>801</v>
      </c>
      <c r="I23" s="518"/>
      <c r="J23" s="519">
        <v>366</v>
      </c>
      <c r="K23" s="520">
        <v>124</v>
      </c>
      <c r="L23" s="521">
        <v>162</v>
      </c>
      <c r="M23" s="522">
        <v>149</v>
      </c>
      <c r="N23" s="523">
        <v>801</v>
      </c>
      <c r="O23" s="518"/>
      <c r="P23" s="519">
        <v>366</v>
      </c>
      <c r="Q23" s="520">
        <v>124</v>
      </c>
      <c r="R23" s="521">
        <v>162</v>
      </c>
      <c r="S23" s="522">
        <v>149</v>
      </c>
      <c r="T23" s="523">
        <v>801</v>
      </c>
      <c r="U23" s="518"/>
      <c r="V23" s="519">
        <v>366</v>
      </c>
      <c r="W23" s="520">
        <v>124</v>
      </c>
      <c r="X23" s="521">
        <v>162</v>
      </c>
      <c r="Y23" s="522">
        <v>149</v>
      </c>
      <c r="Z23" s="523">
        <v>801</v>
      </c>
      <c r="AA23" s="518"/>
      <c r="AB23" s="519">
        <v>366</v>
      </c>
      <c r="AC23" s="520">
        <v>124</v>
      </c>
      <c r="AD23" s="521">
        <v>162</v>
      </c>
      <c r="AE23" s="522">
        <v>149</v>
      </c>
      <c r="AF23" s="523">
        <v>801</v>
      </c>
      <c r="AG23"/>
      <c r="AH23"/>
      <c r="AI23"/>
      <c r="AJ23"/>
      <c r="AK23"/>
    </row>
    <row r="24" spans="1:37" ht="45" customHeight="1" thickBot="1">
      <c r="A24" s="851" t="s">
        <v>336</v>
      </c>
      <c r="B24" s="852"/>
      <c r="C24" s="524">
        <v>0</v>
      </c>
      <c r="D24" s="525">
        <v>990</v>
      </c>
      <c r="E24" s="499"/>
      <c r="F24" s="500"/>
      <c r="G24" s="526"/>
      <c r="H24" s="502">
        <v>990</v>
      </c>
      <c r="I24" s="524">
        <v>0</v>
      </c>
      <c r="J24" s="525">
        <v>977</v>
      </c>
      <c r="K24" s="499"/>
      <c r="L24" s="500"/>
      <c r="M24" s="526"/>
      <c r="N24" s="502">
        <v>977</v>
      </c>
      <c r="O24" s="524">
        <v>0</v>
      </c>
      <c r="P24" s="525">
        <v>967</v>
      </c>
      <c r="Q24" s="499"/>
      <c r="R24" s="500"/>
      <c r="S24" s="526"/>
      <c r="T24" s="502">
        <v>967</v>
      </c>
      <c r="U24" s="524">
        <v>0</v>
      </c>
      <c r="V24" s="525">
        <v>966</v>
      </c>
      <c r="W24" s="499"/>
      <c r="X24" s="500"/>
      <c r="Y24" s="526"/>
      <c r="Z24" s="502">
        <v>966</v>
      </c>
      <c r="AA24" s="524">
        <v>0</v>
      </c>
      <c r="AB24" s="525">
        <v>1002</v>
      </c>
      <c r="AC24" s="499"/>
      <c r="AD24" s="500"/>
      <c r="AE24" s="526"/>
      <c r="AF24" s="502">
        <v>1002</v>
      </c>
      <c r="AG24"/>
      <c r="AH24"/>
      <c r="AI24"/>
      <c r="AJ24"/>
      <c r="AK24"/>
    </row>
    <row r="25" spans="1:37" ht="45" customHeight="1" thickBot="1">
      <c r="A25" s="842" t="s">
        <v>337</v>
      </c>
      <c r="B25" s="843"/>
      <c r="C25" s="527"/>
      <c r="D25" s="528">
        <v>32</v>
      </c>
      <c r="E25" s="378">
        <v>28</v>
      </c>
      <c r="F25" s="379">
        <v>29</v>
      </c>
      <c r="G25" s="380">
        <v>30</v>
      </c>
      <c r="H25" s="502">
        <v>119</v>
      </c>
      <c r="I25" s="527"/>
      <c r="J25" s="528">
        <v>32</v>
      </c>
      <c r="K25" s="378">
        <v>28</v>
      </c>
      <c r="L25" s="379">
        <v>29</v>
      </c>
      <c r="M25" s="380">
        <v>30</v>
      </c>
      <c r="N25" s="502">
        <v>119</v>
      </c>
      <c r="O25" s="527"/>
      <c r="P25" s="528">
        <v>32</v>
      </c>
      <c r="Q25" s="378">
        <v>28</v>
      </c>
      <c r="R25" s="379">
        <v>29</v>
      </c>
      <c r="S25" s="380">
        <v>30</v>
      </c>
      <c r="T25" s="502">
        <v>119</v>
      </c>
      <c r="U25" s="527"/>
      <c r="V25" s="528">
        <v>32</v>
      </c>
      <c r="W25" s="378">
        <v>28</v>
      </c>
      <c r="X25" s="379">
        <v>29</v>
      </c>
      <c r="Y25" s="380">
        <v>30</v>
      </c>
      <c r="Z25" s="502">
        <v>119</v>
      </c>
      <c r="AA25" s="527"/>
      <c r="AB25" s="528">
        <v>32</v>
      </c>
      <c r="AC25" s="378">
        <v>28</v>
      </c>
      <c r="AD25" s="379">
        <v>29</v>
      </c>
      <c r="AE25" s="380">
        <v>30</v>
      </c>
      <c r="AF25" s="502">
        <v>119</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7779</v>
      </c>
      <c r="D27" s="383">
        <v>10313</v>
      </c>
      <c r="E27" s="384">
        <v>1461</v>
      </c>
      <c r="F27" s="384">
        <v>2498</v>
      </c>
      <c r="G27" s="386">
        <v>2765</v>
      </c>
      <c r="H27" s="387">
        <v>24816</v>
      </c>
      <c r="I27" s="382">
        <v>7779</v>
      </c>
      <c r="J27" s="383">
        <v>10333</v>
      </c>
      <c r="K27" s="384">
        <v>1466</v>
      </c>
      <c r="L27" s="384">
        <v>2509</v>
      </c>
      <c r="M27" s="386">
        <v>2776</v>
      </c>
      <c r="N27" s="387">
        <v>24863</v>
      </c>
      <c r="O27" s="382">
        <v>7779</v>
      </c>
      <c r="P27" s="383">
        <v>10356</v>
      </c>
      <c r="Q27" s="384">
        <v>1471</v>
      </c>
      <c r="R27" s="384">
        <v>2520</v>
      </c>
      <c r="S27" s="386">
        <v>2787</v>
      </c>
      <c r="T27" s="387">
        <v>24913</v>
      </c>
      <c r="U27" s="382">
        <v>7779</v>
      </c>
      <c r="V27" s="383">
        <v>10388</v>
      </c>
      <c r="W27" s="384">
        <v>1481</v>
      </c>
      <c r="X27" s="384">
        <v>2536</v>
      </c>
      <c r="Y27" s="386">
        <v>2803</v>
      </c>
      <c r="Z27" s="387">
        <v>24987</v>
      </c>
      <c r="AA27" s="382">
        <v>7599</v>
      </c>
      <c r="AB27" s="383">
        <v>10524</v>
      </c>
      <c r="AC27" s="384">
        <v>1498</v>
      </c>
      <c r="AD27" s="384">
        <v>2572</v>
      </c>
      <c r="AE27" s="386">
        <v>2845</v>
      </c>
      <c r="AF27" s="387">
        <v>25038</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legacyDrawing r:id="rId3"/>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8"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1099</v>
      </c>
      <c r="D6" s="471">
        <v>1234</v>
      </c>
      <c r="E6" s="472">
        <v>152</v>
      </c>
      <c r="F6" s="473">
        <v>292</v>
      </c>
      <c r="G6" s="474">
        <v>360</v>
      </c>
      <c r="H6" s="475">
        <v>3137</v>
      </c>
      <c r="I6" s="470">
        <v>1158</v>
      </c>
      <c r="J6" s="471">
        <v>1360</v>
      </c>
      <c r="K6" s="472">
        <v>187</v>
      </c>
      <c r="L6" s="473">
        <v>321</v>
      </c>
      <c r="M6" s="474">
        <v>366</v>
      </c>
      <c r="N6" s="475">
        <v>3392</v>
      </c>
      <c r="O6" s="470">
        <v>1222</v>
      </c>
      <c r="P6" s="471">
        <v>1404</v>
      </c>
      <c r="Q6" s="472">
        <v>187</v>
      </c>
      <c r="R6" s="473">
        <v>326</v>
      </c>
      <c r="S6" s="474">
        <v>376</v>
      </c>
      <c r="T6" s="475">
        <v>3515</v>
      </c>
      <c r="U6" s="470">
        <v>1193</v>
      </c>
      <c r="V6" s="471">
        <v>1408</v>
      </c>
      <c r="W6" s="472">
        <v>187</v>
      </c>
      <c r="X6" s="473">
        <v>326</v>
      </c>
      <c r="Y6" s="474">
        <v>376</v>
      </c>
      <c r="Z6" s="475">
        <v>3490</v>
      </c>
      <c r="AA6" s="470">
        <v>1239</v>
      </c>
      <c r="AB6" s="471">
        <v>1442</v>
      </c>
      <c r="AC6" s="472">
        <v>190</v>
      </c>
      <c r="AD6" s="473">
        <v>335</v>
      </c>
      <c r="AE6" s="474">
        <v>385</v>
      </c>
      <c r="AF6" s="475">
        <v>3591</v>
      </c>
    </row>
    <row r="7" spans="1:32" ht="39.75" customHeight="1">
      <c r="A7" s="862"/>
      <c r="B7" s="300" t="s">
        <v>319</v>
      </c>
      <c r="C7" s="476">
        <v>1517</v>
      </c>
      <c r="D7" s="477">
        <v>343</v>
      </c>
      <c r="E7" s="478"/>
      <c r="F7" s="479"/>
      <c r="G7" s="480"/>
      <c r="H7" s="481">
        <v>1860</v>
      </c>
      <c r="I7" s="476">
        <v>1517</v>
      </c>
      <c r="J7" s="477">
        <v>343</v>
      </c>
      <c r="K7" s="478"/>
      <c r="L7" s="479"/>
      <c r="M7" s="480"/>
      <c r="N7" s="481">
        <v>1860</v>
      </c>
      <c r="O7" s="476">
        <v>1412</v>
      </c>
      <c r="P7" s="477">
        <v>303</v>
      </c>
      <c r="Q7" s="478"/>
      <c r="R7" s="479"/>
      <c r="S7" s="480"/>
      <c r="T7" s="481">
        <v>1715</v>
      </c>
      <c r="U7" s="476">
        <v>1412</v>
      </c>
      <c r="V7" s="477">
        <v>303</v>
      </c>
      <c r="W7" s="478"/>
      <c r="X7" s="479"/>
      <c r="Y7" s="480"/>
      <c r="Z7" s="481">
        <v>1715</v>
      </c>
      <c r="AA7" s="476">
        <v>1322</v>
      </c>
      <c r="AB7" s="477">
        <v>273</v>
      </c>
      <c r="AC7" s="478"/>
      <c r="AD7" s="479"/>
      <c r="AE7" s="480"/>
      <c r="AF7" s="481">
        <v>1595</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1451</v>
      </c>
      <c r="E10" s="484">
        <v>218</v>
      </c>
      <c r="F10" s="485">
        <v>394</v>
      </c>
      <c r="G10" s="486">
        <v>429</v>
      </c>
      <c r="H10" s="487">
        <v>2492</v>
      </c>
      <c r="I10" s="482"/>
      <c r="J10" s="483">
        <v>1311</v>
      </c>
      <c r="K10" s="484">
        <v>205</v>
      </c>
      <c r="L10" s="485">
        <v>368</v>
      </c>
      <c r="M10" s="486">
        <v>398</v>
      </c>
      <c r="N10" s="487">
        <v>2282</v>
      </c>
      <c r="O10" s="482"/>
      <c r="P10" s="483">
        <v>1298</v>
      </c>
      <c r="Q10" s="484">
        <v>204</v>
      </c>
      <c r="R10" s="485">
        <v>365</v>
      </c>
      <c r="S10" s="486">
        <v>395</v>
      </c>
      <c r="T10" s="487">
        <v>2262</v>
      </c>
      <c r="U10" s="482"/>
      <c r="V10" s="483">
        <v>1285</v>
      </c>
      <c r="W10" s="484">
        <v>203</v>
      </c>
      <c r="X10" s="485">
        <v>362</v>
      </c>
      <c r="Y10" s="486">
        <v>392</v>
      </c>
      <c r="Z10" s="487">
        <v>2242</v>
      </c>
      <c r="AA10" s="482"/>
      <c r="AB10" s="483">
        <v>1285</v>
      </c>
      <c r="AC10" s="484">
        <v>203</v>
      </c>
      <c r="AD10" s="485">
        <v>362</v>
      </c>
      <c r="AE10" s="486">
        <v>392</v>
      </c>
      <c r="AF10" s="487">
        <v>2242</v>
      </c>
    </row>
    <row r="11" spans="1:32" ht="39.75" customHeight="1">
      <c r="A11" s="862"/>
      <c r="B11" s="322" t="s">
        <v>323</v>
      </c>
      <c r="C11" s="488">
        <v>1370</v>
      </c>
      <c r="D11" s="489"/>
      <c r="E11" s="489"/>
      <c r="F11" s="490"/>
      <c r="G11" s="491"/>
      <c r="H11" s="492">
        <v>1370</v>
      </c>
      <c r="I11" s="488">
        <v>1370</v>
      </c>
      <c r="J11" s="489"/>
      <c r="K11" s="489"/>
      <c r="L11" s="490"/>
      <c r="M11" s="491"/>
      <c r="N11" s="492">
        <v>1370</v>
      </c>
      <c r="O11" s="488">
        <v>1355</v>
      </c>
      <c r="P11" s="489"/>
      <c r="Q11" s="489"/>
      <c r="R11" s="490"/>
      <c r="S11" s="491"/>
      <c r="T11" s="492">
        <v>1355</v>
      </c>
      <c r="U11" s="488">
        <v>1340</v>
      </c>
      <c r="V11" s="489"/>
      <c r="W11" s="489"/>
      <c r="X11" s="490"/>
      <c r="Y11" s="491"/>
      <c r="Z11" s="492">
        <v>1340</v>
      </c>
      <c r="AA11" s="488">
        <v>1340</v>
      </c>
      <c r="AB11" s="489"/>
      <c r="AC11" s="489"/>
      <c r="AD11" s="490"/>
      <c r="AE11" s="491"/>
      <c r="AF11" s="492">
        <v>1340</v>
      </c>
    </row>
    <row r="12" spans="1:32" ht="45" customHeight="1" thickBot="1">
      <c r="A12" s="863"/>
      <c r="B12" s="329" t="s">
        <v>324</v>
      </c>
      <c r="C12" s="493">
        <v>3986</v>
      </c>
      <c r="D12" s="494">
        <v>3028</v>
      </c>
      <c r="E12" s="495">
        <v>370</v>
      </c>
      <c r="F12" s="495">
        <v>686</v>
      </c>
      <c r="G12" s="496">
        <v>789</v>
      </c>
      <c r="H12" s="497">
        <v>8859</v>
      </c>
      <c r="I12" s="493">
        <v>4045</v>
      </c>
      <c r="J12" s="494">
        <v>3014</v>
      </c>
      <c r="K12" s="495">
        <v>392</v>
      </c>
      <c r="L12" s="495">
        <v>689</v>
      </c>
      <c r="M12" s="496">
        <v>764</v>
      </c>
      <c r="N12" s="497">
        <v>8904</v>
      </c>
      <c r="O12" s="493">
        <v>3989</v>
      </c>
      <c r="P12" s="494">
        <v>3005</v>
      </c>
      <c r="Q12" s="495">
        <v>391</v>
      </c>
      <c r="R12" s="495">
        <v>691</v>
      </c>
      <c r="S12" s="496">
        <v>771</v>
      </c>
      <c r="T12" s="497">
        <v>8847</v>
      </c>
      <c r="U12" s="493">
        <v>3945</v>
      </c>
      <c r="V12" s="494">
        <v>2996</v>
      </c>
      <c r="W12" s="495">
        <v>390</v>
      </c>
      <c r="X12" s="495">
        <v>688</v>
      </c>
      <c r="Y12" s="496">
        <v>768</v>
      </c>
      <c r="Z12" s="497">
        <v>8787</v>
      </c>
      <c r="AA12" s="493">
        <v>3901</v>
      </c>
      <c r="AB12" s="494">
        <v>3000</v>
      </c>
      <c r="AC12" s="495">
        <v>393</v>
      </c>
      <c r="AD12" s="495">
        <v>697</v>
      </c>
      <c r="AE12" s="496">
        <v>777</v>
      </c>
      <c r="AF12" s="497">
        <v>8768</v>
      </c>
    </row>
    <row r="13" spans="1:32" ht="44.25" customHeight="1" thickBot="1">
      <c r="A13" s="864" t="s">
        <v>325</v>
      </c>
      <c r="B13" s="865"/>
      <c r="C13" s="498">
        <v>385</v>
      </c>
      <c r="D13" s="499"/>
      <c r="E13" s="499"/>
      <c r="F13" s="500"/>
      <c r="G13" s="501"/>
      <c r="H13" s="502">
        <v>385</v>
      </c>
      <c r="I13" s="498">
        <v>175</v>
      </c>
      <c r="J13" s="499"/>
      <c r="K13" s="499"/>
      <c r="L13" s="500"/>
      <c r="M13" s="501"/>
      <c r="N13" s="502">
        <v>175</v>
      </c>
      <c r="O13" s="498">
        <v>175</v>
      </c>
      <c r="P13" s="499"/>
      <c r="Q13" s="499"/>
      <c r="R13" s="500"/>
      <c r="S13" s="501"/>
      <c r="T13" s="502">
        <v>175</v>
      </c>
      <c r="U13" s="498">
        <v>175</v>
      </c>
      <c r="V13" s="499"/>
      <c r="W13" s="499"/>
      <c r="X13" s="500"/>
      <c r="Y13" s="501"/>
      <c r="Z13" s="502">
        <v>175</v>
      </c>
      <c r="AA13" s="498">
        <v>175</v>
      </c>
      <c r="AB13" s="499"/>
      <c r="AC13" s="499"/>
      <c r="AD13" s="500"/>
      <c r="AE13" s="501"/>
      <c r="AF13" s="502">
        <v>175</v>
      </c>
    </row>
    <row r="14" spans="1:32" ht="39" customHeight="1">
      <c r="A14" s="861" t="s">
        <v>326</v>
      </c>
      <c r="B14" s="288" t="s">
        <v>327</v>
      </c>
      <c r="C14" s="503"/>
      <c r="D14" s="504"/>
      <c r="E14" s="505">
        <v>9</v>
      </c>
      <c r="F14" s="506">
        <v>30</v>
      </c>
      <c r="G14" s="507">
        <v>36</v>
      </c>
      <c r="H14" s="508">
        <v>75</v>
      </c>
      <c r="I14" s="503"/>
      <c r="J14" s="504"/>
      <c r="K14" s="505">
        <v>9</v>
      </c>
      <c r="L14" s="506">
        <v>30</v>
      </c>
      <c r="M14" s="507">
        <v>36</v>
      </c>
      <c r="N14" s="508">
        <v>75</v>
      </c>
      <c r="O14" s="503"/>
      <c r="P14" s="504"/>
      <c r="Q14" s="505">
        <v>9</v>
      </c>
      <c r="R14" s="506">
        <v>30</v>
      </c>
      <c r="S14" s="507">
        <v>36</v>
      </c>
      <c r="T14" s="508">
        <v>75</v>
      </c>
      <c r="U14" s="503"/>
      <c r="V14" s="504"/>
      <c r="W14" s="505">
        <v>9</v>
      </c>
      <c r="X14" s="506">
        <v>30</v>
      </c>
      <c r="Y14" s="507">
        <v>36</v>
      </c>
      <c r="Z14" s="508">
        <v>75</v>
      </c>
      <c r="AA14" s="503"/>
      <c r="AB14" s="504"/>
      <c r="AC14" s="505">
        <v>9</v>
      </c>
      <c r="AD14" s="506">
        <v>30</v>
      </c>
      <c r="AE14" s="507">
        <v>36</v>
      </c>
      <c r="AF14" s="508">
        <v>75</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v>10</v>
      </c>
      <c r="F17" s="485">
        <v>25</v>
      </c>
      <c r="G17" s="486">
        <v>30</v>
      </c>
      <c r="H17" s="487">
        <v>65</v>
      </c>
      <c r="I17" s="509"/>
      <c r="J17" s="511"/>
      <c r="K17" s="484">
        <v>10</v>
      </c>
      <c r="L17" s="485">
        <v>24</v>
      </c>
      <c r="M17" s="486">
        <v>28</v>
      </c>
      <c r="N17" s="487">
        <v>62</v>
      </c>
      <c r="O17" s="509"/>
      <c r="P17" s="511"/>
      <c r="Q17" s="484">
        <v>10</v>
      </c>
      <c r="R17" s="485">
        <v>24</v>
      </c>
      <c r="S17" s="486">
        <v>28</v>
      </c>
      <c r="T17" s="487">
        <v>62</v>
      </c>
      <c r="U17" s="509"/>
      <c r="V17" s="511"/>
      <c r="W17" s="484">
        <v>10</v>
      </c>
      <c r="X17" s="485">
        <v>24</v>
      </c>
      <c r="Y17" s="486">
        <v>28</v>
      </c>
      <c r="Z17" s="487">
        <v>62</v>
      </c>
      <c r="AA17" s="509"/>
      <c r="AB17" s="511"/>
      <c r="AC17" s="484">
        <v>10</v>
      </c>
      <c r="AD17" s="485">
        <v>24</v>
      </c>
      <c r="AE17" s="486">
        <v>28</v>
      </c>
      <c r="AF17" s="487">
        <v>62</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v>3</v>
      </c>
      <c r="F19" s="485">
        <v>3</v>
      </c>
      <c r="G19" s="486">
        <v>4</v>
      </c>
      <c r="H19" s="487">
        <v>10</v>
      </c>
      <c r="I19" s="509"/>
      <c r="J19" s="511"/>
      <c r="K19" s="484">
        <v>3</v>
      </c>
      <c r="L19" s="485">
        <v>3</v>
      </c>
      <c r="M19" s="486">
        <v>4</v>
      </c>
      <c r="N19" s="487">
        <v>10</v>
      </c>
      <c r="O19" s="509"/>
      <c r="P19" s="511"/>
      <c r="Q19" s="484">
        <v>3</v>
      </c>
      <c r="R19" s="485">
        <v>3</v>
      </c>
      <c r="S19" s="486">
        <v>4</v>
      </c>
      <c r="T19" s="487">
        <v>10</v>
      </c>
      <c r="U19" s="509"/>
      <c r="V19" s="511"/>
      <c r="W19" s="484">
        <v>3</v>
      </c>
      <c r="X19" s="485">
        <v>3</v>
      </c>
      <c r="Y19" s="486">
        <v>4</v>
      </c>
      <c r="Z19" s="487">
        <v>10</v>
      </c>
      <c r="AA19" s="509"/>
      <c r="AB19" s="511"/>
      <c r="AC19" s="484">
        <v>3</v>
      </c>
      <c r="AD19" s="485">
        <v>3</v>
      </c>
      <c r="AE19" s="486">
        <v>4</v>
      </c>
      <c r="AF19" s="487">
        <v>10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22</v>
      </c>
      <c r="F22" s="530">
        <v>58</v>
      </c>
      <c r="G22" s="334">
        <v>70</v>
      </c>
      <c r="H22" s="497">
        <v>150</v>
      </c>
      <c r="I22" s="517"/>
      <c r="J22" s="494">
        <v>0</v>
      </c>
      <c r="K22" s="332">
        <v>22</v>
      </c>
      <c r="L22" s="332">
        <v>57</v>
      </c>
      <c r="M22" s="334">
        <v>68</v>
      </c>
      <c r="N22" s="497">
        <v>147</v>
      </c>
      <c r="O22" s="517"/>
      <c r="P22" s="494">
        <v>0</v>
      </c>
      <c r="Q22" s="332">
        <v>22</v>
      </c>
      <c r="R22" s="332">
        <v>57</v>
      </c>
      <c r="S22" s="334">
        <v>68</v>
      </c>
      <c r="T22" s="497">
        <v>147</v>
      </c>
      <c r="U22" s="517"/>
      <c r="V22" s="494">
        <v>0</v>
      </c>
      <c r="W22" s="332">
        <v>22</v>
      </c>
      <c r="X22" s="332">
        <v>57</v>
      </c>
      <c r="Y22" s="334">
        <v>68</v>
      </c>
      <c r="Z22" s="497">
        <v>147</v>
      </c>
      <c r="AA22" s="517"/>
      <c r="AB22" s="494">
        <v>0</v>
      </c>
      <c r="AC22" s="332">
        <v>22</v>
      </c>
      <c r="AD22" s="332">
        <v>57</v>
      </c>
      <c r="AE22" s="334">
        <v>68</v>
      </c>
      <c r="AF22" s="497">
        <v>147</v>
      </c>
      <c r="AG22"/>
      <c r="AH22"/>
      <c r="AI22"/>
      <c r="AJ22"/>
      <c r="AK22"/>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c r="AG23"/>
      <c r="AH23"/>
      <c r="AI23"/>
      <c r="AJ23"/>
      <c r="AK23"/>
    </row>
    <row r="24" spans="1:37" ht="45" customHeight="1" thickBot="1">
      <c r="A24" s="851" t="s">
        <v>336</v>
      </c>
      <c r="B24" s="852"/>
      <c r="C24" s="524"/>
      <c r="D24" s="525"/>
      <c r="E24" s="499"/>
      <c r="F24" s="500"/>
      <c r="G24" s="526"/>
      <c r="H24" s="502">
        <v>0</v>
      </c>
      <c r="I24" s="524"/>
      <c r="J24" s="525"/>
      <c r="K24" s="499"/>
      <c r="L24" s="500"/>
      <c r="M24" s="526"/>
      <c r="N24" s="502">
        <v>0</v>
      </c>
      <c r="O24" s="524"/>
      <c r="P24" s="525"/>
      <c r="Q24" s="499"/>
      <c r="R24" s="500"/>
      <c r="S24" s="526"/>
      <c r="T24" s="502">
        <v>0</v>
      </c>
      <c r="U24" s="524"/>
      <c r="V24" s="525"/>
      <c r="W24" s="499"/>
      <c r="X24" s="500"/>
      <c r="Y24" s="526"/>
      <c r="Z24" s="502">
        <v>0</v>
      </c>
      <c r="AA24" s="524"/>
      <c r="AB24" s="525"/>
      <c r="AC24" s="499"/>
      <c r="AD24" s="500"/>
      <c r="AE24" s="526"/>
      <c r="AF24" s="502">
        <v>0</v>
      </c>
      <c r="AG24"/>
      <c r="AH24"/>
      <c r="AI24"/>
      <c r="AJ24"/>
      <c r="AK24"/>
    </row>
    <row r="25" spans="1:37" ht="45" customHeight="1" thickBot="1">
      <c r="A25" s="842" t="s">
        <v>337</v>
      </c>
      <c r="B25" s="843"/>
      <c r="C25" s="527"/>
      <c r="D25" s="528">
        <v>14</v>
      </c>
      <c r="E25" s="378">
        <v>8</v>
      </c>
      <c r="F25" s="379">
        <v>25</v>
      </c>
      <c r="G25" s="380">
        <v>28</v>
      </c>
      <c r="H25" s="502">
        <v>75</v>
      </c>
      <c r="I25" s="527"/>
      <c r="J25" s="528">
        <v>14</v>
      </c>
      <c r="K25" s="378">
        <v>8</v>
      </c>
      <c r="L25" s="379">
        <v>25</v>
      </c>
      <c r="M25" s="380">
        <v>28</v>
      </c>
      <c r="N25" s="502">
        <v>75</v>
      </c>
      <c r="O25" s="527"/>
      <c r="P25" s="528">
        <v>14</v>
      </c>
      <c r="Q25" s="378">
        <v>8</v>
      </c>
      <c r="R25" s="379">
        <v>25</v>
      </c>
      <c r="S25" s="380">
        <v>28</v>
      </c>
      <c r="T25" s="502">
        <v>75</v>
      </c>
      <c r="U25" s="527"/>
      <c r="V25" s="528">
        <v>14</v>
      </c>
      <c r="W25" s="378">
        <v>8</v>
      </c>
      <c r="X25" s="379">
        <v>25</v>
      </c>
      <c r="Y25" s="380">
        <v>28</v>
      </c>
      <c r="Z25" s="502">
        <v>75</v>
      </c>
      <c r="AA25" s="527"/>
      <c r="AB25" s="528">
        <v>14</v>
      </c>
      <c r="AC25" s="378">
        <v>8</v>
      </c>
      <c r="AD25" s="379">
        <v>25</v>
      </c>
      <c r="AE25" s="380">
        <v>28</v>
      </c>
      <c r="AF25" s="502">
        <v>75</v>
      </c>
      <c r="AG25"/>
      <c r="AH25"/>
      <c r="AI25"/>
      <c r="AJ25"/>
      <c r="AK25"/>
    </row>
    <row r="26" spans="1:37" ht="45" customHeight="1" thickBot="1">
      <c r="A26" s="844" t="s">
        <v>338</v>
      </c>
      <c r="B26" s="845"/>
      <c r="C26" s="518"/>
      <c r="D26" s="529"/>
      <c r="E26" s="520"/>
      <c r="F26" s="521"/>
      <c r="G26" s="522">
        <v>54</v>
      </c>
      <c r="H26" s="523">
        <v>54</v>
      </c>
      <c r="I26" s="518"/>
      <c r="J26" s="529"/>
      <c r="K26" s="520"/>
      <c r="L26" s="521"/>
      <c r="M26" s="522">
        <v>54</v>
      </c>
      <c r="N26" s="523">
        <v>54</v>
      </c>
      <c r="O26" s="518"/>
      <c r="P26" s="529"/>
      <c r="Q26" s="520"/>
      <c r="R26" s="521"/>
      <c r="S26" s="522">
        <v>54</v>
      </c>
      <c r="T26" s="523">
        <v>54</v>
      </c>
      <c r="U26" s="518"/>
      <c r="V26" s="529"/>
      <c r="W26" s="520"/>
      <c r="X26" s="521"/>
      <c r="Y26" s="522">
        <v>54</v>
      </c>
      <c r="Z26" s="523">
        <v>54</v>
      </c>
      <c r="AA26" s="518"/>
      <c r="AB26" s="529"/>
      <c r="AC26" s="520"/>
      <c r="AD26" s="521"/>
      <c r="AE26" s="522">
        <v>54</v>
      </c>
      <c r="AF26" s="523">
        <v>54</v>
      </c>
      <c r="AG26"/>
      <c r="AH26"/>
      <c r="AI26"/>
      <c r="AJ26"/>
      <c r="AK26"/>
    </row>
    <row r="27" spans="1:37" ht="51" customHeight="1" thickTop="1" thickBot="1">
      <c r="A27" s="846" t="s">
        <v>6</v>
      </c>
      <c r="B27" s="847"/>
      <c r="C27" s="382">
        <v>4371</v>
      </c>
      <c r="D27" s="383">
        <v>3042</v>
      </c>
      <c r="E27" s="384">
        <v>400</v>
      </c>
      <c r="F27" s="384">
        <v>769</v>
      </c>
      <c r="G27" s="386">
        <v>941</v>
      </c>
      <c r="H27" s="387">
        <v>9523</v>
      </c>
      <c r="I27" s="382">
        <v>4220</v>
      </c>
      <c r="J27" s="383">
        <v>3028</v>
      </c>
      <c r="K27" s="384">
        <v>422</v>
      </c>
      <c r="L27" s="384">
        <v>771</v>
      </c>
      <c r="M27" s="386">
        <v>914</v>
      </c>
      <c r="N27" s="387">
        <v>9355</v>
      </c>
      <c r="O27" s="382">
        <v>4164</v>
      </c>
      <c r="P27" s="383">
        <v>3019</v>
      </c>
      <c r="Q27" s="384">
        <v>421</v>
      </c>
      <c r="R27" s="384">
        <v>773</v>
      </c>
      <c r="S27" s="386">
        <v>921</v>
      </c>
      <c r="T27" s="387">
        <v>9298</v>
      </c>
      <c r="U27" s="382">
        <v>4120</v>
      </c>
      <c r="V27" s="383">
        <v>3010</v>
      </c>
      <c r="W27" s="384">
        <v>420</v>
      </c>
      <c r="X27" s="384">
        <v>770</v>
      </c>
      <c r="Y27" s="386">
        <v>918</v>
      </c>
      <c r="Z27" s="387">
        <v>9238</v>
      </c>
      <c r="AA27" s="382">
        <v>4076</v>
      </c>
      <c r="AB27" s="383">
        <v>3014</v>
      </c>
      <c r="AC27" s="384">
        <v>423</v>
      </c>
      <c r="AD27" s="384">
        <v>779</v>
      </c>
      <c r="AE27" s="386">
        <v>927</v>
      </c>
      <c r="AF27" s="387">
        <v>9219</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legacyDrawing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27"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250</v>
      </c>
      <c r="D6" s="471">
        <v>119</v>
      </c>
      <c r="E6" s="472">
        <v>19</v>
      </c>
      <c r="F6" s="473">
        <v>33</v>
      </c>
      <c r="G6" s="474">
        <v>39</v>
      </c>
      <c r="H6" s="475">
        <v>460</v>
      </c>
      <c r="I6" s="470">
        <v>535</v>
      </c>
      <c r="J6" s="471">
        <v>170</v>
      </c>
      <c r="K6" s="472">
        <v>19</v>
      </c>
      <c r="L6" s="473">
        <v>50</v>
      </c>
      <c r="M6" s="474">
        <v>56</v>
      </c>
      <c r="N6" s="475">
        <v>830</v>
      </c>
      <c r="O6" s="470">
        <v>549</v>
      </c>
      <c r="P6" s="471">
        <v>200</v>
      </c>
      <c r="Q6" s="472">
        <v>25</v>
      </c>
      <c r="R6" s="473">
        <v>60</v>
      </c>
      <c r="S6" s="474">
        <v>66</v>
      </c>
      <c r="T6" s="475">
        <v>900</v>
      </c>
      <c r="U6" s="470">
        <v>549</v>
      </c>
      <c r="V6" s="471">
        <v>200</v>
      </c>
      <c r="W6" s="472">
        <v>25</v>
      </c>
      <c r="X6" s="473">
        <v>60</v>
      </c>
      <c r="Y6" s="474">
        <v>66</v>
      </c>
      <c r="Z6" s="475">
        <v>900</v>
      </c>
      <c r="AA6" s="470">
        <v>599</v>
      </c>
      <c r="AB6" s="471">
        <v>247</v>
      </c>
      <c r="AC6" s="472">
        <v>36</v>
      </c>
      <c r="AD6" s="473">
        <v>71</v>
      </c>
      <c r="AE6" s="474">
        <v>81</v>
      </c>
      <c r="AF6" s="475">
        <v>1034</v>
      </c>
    </row>
    <row r="7" spans="1:32" ht="39.75" customHeight="1">
      <c r="A7" s="862"/>
      <c r="B7" s="300" t="s">
        <v>319</v>
      </c>
      <c r="C7" s="476">
        <v>942</v>
      </c>
      <c r="D7" s="477">
        <v>141</v>
      </c>
      <c r="E7" s="478">
        <v>0</v>
      </c>
      <c r="F7" s="479">
        <v>0</v>
      </c>
      <c r="G7" s="480">
        <v>0</v>
      </c>
      <c r="H7" s="481">
        <v>1083</v>
      </c>
      <c r="I7" s="476">
        <v>942</v>
      </c>
      <c r="J7" s="477">
        <v>141</v>
      </c>
      <c r="K7" s="478">
        <v>0</v>
      </c>
      <c r="L7" s="479">
        <v>0</v>
      </c>
      <c r="M7" s="480">
        <v>0</v>
      </c>
      <c r="N7" s="481">
        <v>1083</v>
      </c>
      <c r="O7" s="476">
        <v>942</v>
      </c>
      <c r="P7" s="477">
        <v>141</v>
      </c>
      <c r="Q7" s="478">
        <v>0</v>
      </c>
      <c r="R7" s="479">
        <v>0</v>
      </c>
      <c r="S7" s="480"/>
      <c r="T7" s="481">
        <v>1083</v>
      </c>
      <c r="U7" s="476">
        <v>942</v>
      </c>
      <c r="V7" s="477">
        <v>141</v>
      </c>
      <c r="W7" s="478">
        <v>0</v>
      </c>
      <c r="X7" s="479">
        <v>0</v>
      </c>
      <c r="Y7" s="480">
        <v>0</v>
      </c>
      <c r="Z7" s="481">
        <v>1083</v>
      </c>
      <c r="AA7" s="476">
        <v>942</v>
      </c>
      <c r="AB7" s="477">
        <v>141</v>
      </c>
      <c r="AC7" s="478">
        <v>0</v>
      </c>
      <c r="AD7" s="479">
        <v>0</v>
      </c>
      <c r="AE7" s="480">
        <v>0</v>
      </c>
      <c r="AF7" s="481">
        <v>1083</v>
      </c>
    </row>
    <row r="8" spans="1:32" ht="39.75" customHeight="1">
      <c r="A8" s="862"/>
      <c r="B8" s="300" t="s">
        <v>320</v>
      </c>
      <c r="C8" s="476">
        <v>0</v>
      </c>
      <c r="D8" s="477">
        <v>0</v>
      </c>
      <c r="E8" s="478">
        <v>0</v>
      </c>
      <c r="F8" s="479">
        <v>0</v>
      </c>
      <c r="G8" s="480">
        <v>0</v>
      </c>
      <c r="H8" s="481">
        <v>0</v>
      </c>
      <c r="I8" s="476">
        <v>0</v>
      </c>
      <c r="J8" s="477">
        <v>0</v>
      </c>
      <c r="K8" s="478">
        <v>0</v>
      </c>
      <c r="L8" s="479">
        <v>0</v>
      </c>
      <c r="M8" s="480">
        <v>0</v>
      </c>
      <c r="N8" s="481">
        <v>0</v>
      </c>
      <c r="O8" s="476">
        <v>0</v>
      </c>
      <c r="P8" s="477">
        <v>0</v>
      </c>
      <c r="Q8" s="478">
        <v>0</v>
      </c>
      <c r="R8" s="479">
        <v>0</v>
      </c>
      <c r="S8" s="480"/>
      <c r="T8" s="481">
        <v>0</v>
      </c>
      <c r="U8" s="476">
        <v>0</v>
      </c>
      <c r="V8" s="477">
        <v>0</v>
      </c>
      <c r="W8" s="478">
        <v>0</v>
      </c>
      <c r="X8" s="479">
        <v>0</v>
      </c>
      <c r="Y8" s="480">
        <v>0</v>
      </c>
      <c r="Z8" s="481">
        <v>0</v>
      </c>
      <c r="AA8" s="476">
        <v>0</v>
      </c>
      <c r="AB8" s="477">
        <v>0</v>
      </c>
      <c r="AC8" s="478">
        <v>0</v>
      </c>
      <c r="AD8" s="479">
        <v>0</v>
      </c>
      <c r="AE8" s="480">
        <v>0</v>
      </c>
      <c r="AF8" s="481">
        <v>0</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2221</v>
      </c>
      <c r="E10" s="484">
        <v>382</v>
      </c>
      <c r="F10" s="485">
        <v>535</v>
      </c>
      <c r="G10" s="486">
        <v>625</v>
      </c>
      <c r="H10" s="487">
        <v>3763</v>
      </c>
      <c r="I10" s="482"/>
      <c r="J10" s="483">
        <v>2251</v>
      </c>
      <c r="K10" s="484">
        <v>392</v>
      </c>
      <c r="L10" s="485">
        <v>545</v>
      </c>
      <c r="M10" s="486">
        <v>635</v>
      </c>
      <c r="N10" s="487">
        <v>3823</v>
      </c>
      <c r="O10" s="482"/>
      <c r="P10" s="483">
        <v>2221</v>
      </c>
      <c r="Q10" s="484">
        <v>387</v>
      </c>
      <c r="R10" s="485">
        <v>589</v>
      </c>
      <c r="S10" s="486">
        <v>653</v>
      </c>
      <c r="T10" s="487">
        <v>3850</v>
      </c>
      <c r="U10" s="482"/>
      <c r="V10" s="483">
        <v>2221</v>
      </c>
      <c r="W10" s="484">
        <v>387</v>
      </c>
      <c r="X10" s="485">
        <v>639</v>
      </c>
      <c r="Y10" s="486">
        <v>668</v>
      </c>
      <c r="Z10" s="487">
        <v>3915</v>
      </c>
      <c r="AA10" s="482"/>
      <c r="AB10" s="483">
        <v>2174</v>
      </c>
      <c r="AC10" s="484">
        <v>376</v>
      </c>
      <c r="AD10" s="485">
        <v>655</v>
      </c>
      <c r="AE10" s="486">
        <v>656</v>
      </c>
      <c r="AF10" s="487">
        <v>3861</v>
      </c>
    </row>
    <row r="11" spans="1:32" ht="39.75" customHeight="1">
      <c r="A11" s="862"/>
      <c r="B11" s="322" t="s">
        <v>323</v>
      </c>
      <c r="C11" s="488">
        <v>505</v>
      </c>
      <c r="D11" s="489"/>
      <c r="E11" s="489"/>
      <c r="F11" s="490"/>
      <c r="G11" s="491"/>
      <c r="H11" s="492">
        <v>505</v>
      </c>
      <c r="I11" s="488">
        <v>505</v>
      </c>
      <c r="J11" s="489"/>
      <c r="K11" s="489"/>
      <c r="L11" s="490"/>
      <c r="M11" s="491"/>
      <c r="N11" s="492">
        <v>505</v>
      </c>
      <c r="O11" s="488">
        <v>455</v>
      </c>
      <c r="P11" s="489"/>
      <c r="Q11" s="489"/>
      <c r="R11" s="490"/>
      <c r="S11" s="491"/>
      <c r="T11" s="492">
        <v>455</v>
      </c>
      <c r="U11" s="488">
        <v>455</v>
      </c>
      <c r="V11" s="489"/>
      <c r="W11" s="489"/>
      <c r="X11" s="490"/>
      <c r="Y11" s="491"/>
      <c r="Z11" s="492">
        <v>455</v>
      </c>
      <c r="AA11" s="488">
        <v>455</v>
      </c>
      <c r="AB11" s="489"/>
      <c r="AC11" s="489"/>
      <c r="AD11" s="490"/>
      <c r="AE11" s="491"/>
      <c r="AF11" s="492">
        <v>455</v>
      </c>
    </row>
    <row r="12" spans="1:32" ht="45" customHeight="1" thickBot="1">
      <c r="A12" s="863"/>
      <c r="B12" s="329" t="s">
        <v>324</v>
      </c>
      <c r="C12" s="493">
        <v>1697</v>
      </c>
      <c r="D12" s="494">
        <v>2481</v>
      </c>
      <c r="E12" s="495">
        <v>401</v>
      </c>
      <c r="F12" s="495">
        <v>568</v>
      </c>
      <c r="G12" s="496">
        <v>664</v>
      </c>
      <c r="H12" s="497">
        <v>5811</v>
      </c>
      <c r="I12" s="493">
        <v>1982</v>
      </c>
      <c r="J12" s="494">
        <v>2562</v>
      </c>
      <c r="K12" s="495">
        <v>411</v>
      </c>
      <c r="L12" s="495">
        <v>595</v>
      </c>
      <c r="M12" s="496">
        <v>691</v>
      </c>
      <c r="N12" s="497">
        <v>6241</v>
      </c>
      <c r="O12" s="493">
        <v>1946</v>
      </c>
      <c r="P12" s="494">
        <v>2562</v>
      </c>
      <c r="Q12" s="495">
        <v>412</v>
      </c>
      <c r="R12" s="495">
        <v>649</v>
      </c>
      <c r="S12" s="496">
        <v>719</v>
      </c>
      <c r="T12" s="497">
        <v>6288</v>
      </c>
      <c r="U12" s="493">
        <v>1946</v>
      </c>
      <c r="V12" s="494">
        <v>2562</v>
      </c>
      <c r="W12" s="495">
        <v>412</v>
      </c>
      <c r="X12" s="495">
        <v>699</v>
      </c>
      <c r="Y12" s="496">
        <v>734</v>
      </c>
      <c r="Z12" s="497">
        <v>6353</v>
      </c>
      <c r="AA12" s="493">
        <v>1996</v>
      </c>
      <c r="AB12" s="494">
        <v>2562</v>
      </c>
      <c r="AC12" s="495">
        <v>412</v>
      </c>
      <c r="AD12" s="495">
        <v>726</v>
      </c>
      <c r="AE12" s="496">
        <v>737</v>
      </c>
      <c r="AF12" s="497">
        <v>6433</v>
      </c>
    </row>
    <row r="13" spans="1:32" ht="44.25" customHeight="1" thickBot="1">
      <c r="A13" s="864" t="s">
        <v>325</v>
      </c>
      <c r="B13" s="865"/>
      <c r="C13" s="498">
        <v>1685</v>
      </c>
      <c r="D13" s="499"/>
      <c r="E13" s="499"/>
      <c r="F13" s="500"/>
      <c r="G13" s="501"/>
      <c r="H13" s="502">
        <v>1685</v>
      </c>
      <c r="I13" s="498">
        <v>1090</v>
      </c>
      <c r="J13" s="499"/>
      <c r="K13" s="499"/>
      <c r="L13" s="500"/>
      <c r="M13" s="501"/>
      <c r="N13" s="502">
        <v>1090</v>
      </c>
      <c r="O13" s="498">
        <v>1090</v>
      </c>
      <c r="P13" s="499"/>
      <c r="Q13" s="499"/>
      <c r="R13" s="500"/>
      <c r="S13" s="501"/>
      <c r="T13" s="502">
        <v>1090</v>
      </c>
      <c r="U13" s="498">
        <v>1090</v>
      </c>
      <c r="V13" s="499"/>
      <c r="W13" s="499"/>
      <c r="X13" s="500"/>
      <c r="Y13" s="501"/>
      <c r="Z13" s="502">
        <v>1090</v>
      </c>
      <c r="AA13" s="498">
        <v>1090</v>
      </c>
      <c r="AB13" s="499"/>
      <c r="AC13" s="499"/>
      <c r="AD13" s="500"/>
      <c r="AE13" s="501"/>
      <c r="AF13" s="502">
        <v>1090</v>
      </c>
    </row>
    <row r="14" spans="1:32" ht="39" customHeight="1">
      <c r="A14" s="861" t="s">
        <v>326</v>
      </c>
      <c r="B14" s="288" t="s">
        <v>327</v>
      </c>
      <c r="C14" s="503"/>
      <c r="D14" s="504">
        <v>0</v>
      </c>
      <c r="E14" s="505">
        <v>26</v>
      </c>
      <c r="F14" s="506">
        <v>63</v>
      </c>
      <c r="G14" s="507">
        <v>63</v>
      </c>
      <c r="H14" s="508">
        <v>152</v>
      </c>
      <c r="I14" s="503"/>
      <c r="J14" s="504">
        <v>0</v>
      </c>
      <c r="K14" s="505">
        <v>26</v>
      </c>
      <c r="L14" s="506">
        <v>63</v>
      </c>
      <c r="M14" s="507">
        <v>63</v>
      </c>
      <c r="N14" s="508">
        <v>152</v>
      </c>
      <c r="O14" s="503"/>
      <c r="P14" s="504">
        <v>0</v>
      </c>
      <c r="Q14" s="505">
        <v>26</v>
      </c>
      <c r="R14" s="506">
        <v>72</v>
      </c>
      <c r="S14" s="507">
        <v>73</v>
      </c>
      <c r="T14" s="508">
        <v>171</v>
      </c>
      <c r="U14" s="503"/>
      <c r="V14" s="504">
        <v>0</v>
      </c>
      <c r="W14" s="505">
        <v>26</v>
      </c>
      <c r="X14" s="506">
        <v>81</v>
      </c>
      <c r="Y14" s="507">
        <v>83</v>
      </c>
      <c r="Z14" s="508">
        <v>190</v>
      </c>
      <c r="AA14" s="503"/>
      <c r="AB14" s="504">
        <v>0</v>
      </c>
      <c r="AC14" s="505">
        <v>26</v>
      </c>
      <c r="AD14" s="506">
        <v>90</v>
      </c>
      <c r="AE14" s="507">
        <v>93</v>
      </c>
      <c r="AF14" s="508">
        <v>209</v>
      </c>
    </row>
    <row r="15" spans="1:32" ht="39" customHeight="1">
      <c r="A15" s="862"/>
      <c r="B15" s="353" t="s">
        <v>328</v>
      </c>
      <c r="C15" s="509"/>
      <c r="D15" s="510">
        <v>0</v>
      </c>
      <c r="E15" s="484">
        <v>0</v>
      </c>
      <c r="F15" s="485">
        <v>0</v>
      </c>
      <c r="G15" s="486">
        <v>0</v>
      </c>
      <c r="H15" s="487">
        <v>0</v>
      </c>
      <c r="I15" s="509"/>
      <c r="J15" s="510">
        <v>0</v>
      </c>
      <c r="K15" s="484">
        <v>0</v>
      </c>
      <c r="L15" s="485">
        <v>0</v>
      </c>
      <c r="M15" s="486">
        <v>0</v>
      </c>
      <c r="N15" s="487">
        <v>0</v>
      </c>
      <c r="O15" s="509"/>
      <c r="P15" s="510">
        <v>0</v>
      </c>
      <c r="Q15" s="484">
        <v>0</v>
      </c>
      <c r="R15" s="485">
        <v>0</v>
      </c>
      <c r="S15" s="486">
        <v>0</v>
      </c>
      <c r="T15" s="487">
        <v>0</v>
      </c>
      <c r="U15" s="509"/>
      <c r="V15" s="510">
        <v>0</v>
      </c>
      <c r="W15" s="484">
        <v>0</v>
      </c>
      <c r="X15" s="485">
        <v>0</v>
      </c>
      <c r="Y15" s="486">
        <v>0</v>
      </c>
      <c r="Z15" s="487">
        <v>0</v>
      </c>
      <c r="AA15" s="509"/>
      <c r="AB15" s="510">
        <v>0</v>
      </c>
      <c r="AC15" s="484">
        <v>0</v>
      </c>
      <c r="AD15" s="485">
        <v>0</v>
      </c>
      <c r="AE15" s="486">
        <v>0</v>
      </c>
      <c r="AF15" s="487">
        <v>0</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0</v>
      </c>
      <c r="F17" s="485">
        <v>0</v>
      </c>
      <c r="G17" s="486">
        <v>0</v>
      </c>
      <c r="H17" s="487">
        <v>0</v>
      </c>
      <c r="I17" s="509"/>
      <c r="J17" s="511"/>
      <c r="K17" s="484">
        <v>0</v>
      </c>
      <c r="L17" s="485">
        <v>0</v>
      </c>
      <c r="M17" s="486">
        <v>0</v>
      </c>
      <c r="N17" s="487">
        <v>0</v>
      </c>
      <c r="O17" s="509"/>
      <c r="P17" s="511"/>
      <c r="Q17" s="484">
        <v>0</v>
      </c>
      <c r="R17" s="485">
        <v>0</v>
      </c>
      <c r="S17" s="486">
        <v>0</v>
      </c>
      <c r="T17" s="487">
        <v>0</v>
      </c>
      <c r="U17" s="509"/>
      <c r="V17" s="511"/>
      <c r="W17" s="484">
        <v>0</v>
      </c>
      <c r="X17" s="485">
        <v>0</v>
      </c>
      <c r="Y17" s="486">
        <v>0</v>
      </c>
      <c r="Z17" s="487">
        <v>0</v>
      </c>
      <c r="AA17" s="509"/>
      <c r="AB17" s="511"/>
      <c r="AC17" s="484">
        <v>0</v>
      </c>
      <c r="AD17" s="485">
        <v>0</v>
      </c>
      <c r="AE17" s="486">
        <v>0</v>
      </c>
      <c r="AF17" s="487">
        <v>0</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0</v>
      </c>
      <c r="F19" s="485">
        <v>0</v>
      </c>
      <c r="G19" s="486">
        <v>0</v>
      </c>
      <c r="H19" s="487">
        <v>0</v>
      </c>
      <c r="I19" s="509"/>
      <c r="J19" s="511"/>
      <c r="K19" s="484">
        <v>0</v>
      </c>
      <c r="L19" s="485">
        <v>0</v>
      </c>
      <c r="M19" s="486">
        <v>0</v>
      </c>
      <c r="N19" s="487">
        <v>0</v>
      </c>
      <c r="O19" s="509"/>
      <c r="P19" s="511"/>
      <c r="Q19" s="484">
        <v>0</v>
      </c>
      <c r="R19" s="485">
        <v>0</v>
      </c>
      <c r="S19" s="486">
        <v>0</v>
      </c>
      <c r="T19" s="487">
        <v>0</v>
      </c>
      <c r="U19" s="509"/>
      <c r="V19" s="511"/>
      <c r="W19" s="484">
        <v>0</v>
      </c>
      <c r="X19" s="485">
        <v>0</v>
      </c>
      <c r="Y19" s="486">
        <v>0</v>
      </c>
      <c r="Z19" s="487">
        <v>0</v>
      </c>
      <c r="AA19" s="509"/>
      <c r="AB19" s="511"/>
      <c r="AC19" s="484">
        <v>0</v>
      </c>
      <c r="AD19" s="485">
        <v>0</v>
      </c>
      <c r="AE19" s="486">
        <v>0</v>
      </c>
      <c r="AF19" s="487">
        <v>0</v>
      </c>
      <c r="AG19"/>
      <c r="AH19"/>
      <c r="AI19"/>
      <c r="AJ19"/>
      <c r="AK19"/>
    </row>
    <row r="20" spans="1:37" ht="39" customHeight="1">
      <c r="A20" s="862"/>
      <c r="B20" s="300" t="s">
        <v>333</v>
      </c>
      <c r="C20" s="509"/>
      <c r="D20" s="511"/>
      <c r="E20" s="484">
        <v>0</v>
      </c>
      <c r="F20" s="485">
        <v>0</v>
      </c>
      <c r="G20" s="486">
        <v>0</v>
      </c>
      <c r="H20" s="487">
        <v>0</v>
      </c>
      <c r="I20" s="509"/>
      <c r="J20" s="511"/>
      <c r="K20" s="484">
        <v>0</v>
      </c>
      <c r="L20" s="485">
        <v>0</v>
      </c>
      <c r="M20" s="486">
        <v>0</v>
      </c>
      <c r="N20" s="487">
        <v>0</v>
      </c>
      <c r="O20" s="509"/>
      <c r="P20" s="511"/>
      <c r="Q20" s="484">
        <v>0</v>
      </c>
      <c r="R20" s="485">
        <v>0</v>
      </c>
      <c r="S20" s="486">
        <v>0</v>
      </c>
      <c r="T20" s="487">
        <v>0</v>
      </c>
      <c r="U20" s="509"/>
      <c r="V20" s="511"/>
      <c r="W20" s="484">
        <v>0</v>
      </c>
      <c r="X20" s="485">
        <v>0</v>
      </c>
      <c r="Y20" s="486">
        <v>0</v>
      </c>
      <c r="Z20" s="487">
        <v>0</v>
      </c>
      <c r="AA20" s="509"/>
      <c r="AB20" s="511"/>
      <c r="AC20" s="484">
        <v>0</v>
      </c>
      <c r="AD20" s="485">
        <v>0</v>
      </c>
      <c r="AE20" s="486">
        <v>0</v>
      </c>
      <c r="AF20" s="487">
        <v>0</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26</v>
      </c>
      <c r="F22" s="530">
        <v>63</v>
      </c>
      <c r="G22" s="334">
        <v>63</v>
      </c>
      <c r="H22" s="497">
        <v>152</v>
      </c>
      <c r="I22" s="517"/>
      <c r="J22" s="494">
        <v>0</v>
      </c>
      <c r="K22" s="332">
        <v>26</v>
      </c>
      <c r="L22" s="332">
        <v>63</v>
      </c>
      <c r="M22" s="334">
        <v>63</v>
      </c>
      <c r="N22" s="497">
        <v>152</v>
      </c>
      <c r="O22" s="517"/>
      <c r="P22" s="494">
        <v>0</v>
      </c>
      <c r="Q22" s="332">
        <v>26</v>
      </c>
      <c r="R22" s="332">
        <v>72</v>
      </c>
      <c r="S22" s="334">
        <v>73</v>
      </c>
      <c r="T22" s="497">
        <v>171</v>
      </c>
      <c r="U22" s="517"/>
      <c r="V22" s="494">
        <v>0</v>
      </c>
      <c r="W22" s="332">
        <v>26</v>
      </c>
      <c r="X22" s="332">
        <v>81</v>
      </c>
      <c r="Y22" s="334">
        <v>83</v>
      </c>
      <c r="Z22" s="497">
        <v>190</v>
      </c>
      <c r="AA22" s="517"/>
      <c r="AB22" s="494">
        <v>0</v>
      </c>
      <c r="AC22" s="332">
        <v>26</v>
      </c>
      <c r="AD22" s="332">
        <v>90</v>
      </c>
      <c r="AE22" s="334">
        <v>93</v>
      </c>
      <c r="AF22" s="497">
        <v>209</v>
      </c>
      <c r="AG22"/>
      <c r="AH22"/>
      <c r="AI22"/>
      <c r="AJ22"/>
      <c r="AK22"/>
    </row>
    <row r="23" spans="1:37" ht="45" customHeight="1" thickBot="1">
      <c r="A23" s="844" t="s">
        <v>335</v>
      </c>
      <c r="B23" s="845"/>
      <c r="C23" s="518"/>
      <c r="D23" s="519">
        <v>0</v>
      </c>
      <c r="E23" s="520">
        <v>0</v>
      </c>
      <c r="F23" s="521">
        <v>0</v>
      </c>
      <c r="G23" s="522">
        <v>0</v>
      </c>
      <c r="H23" s="523">
        <v>0</v>
      </c>
      <c r="I23" s="518"/>
      <c r="J23" s="519">
        <v>0</v>
      </c>
      <c r="K23" s="520">
        <v>0</v>
      </c>
      <c r="L23" s="521">
        <v>0</v>
      </c>
      <c r="M23" s="522">
        <v>0</v>
      </c>
      <c r="N23" s="523">
        <v>0</v>
      </c>
      <c r="O23" s="518"/>
      <c r="P23" s="519">
        <v>0</v>
      </c>
      <c r="Q23" s="520">
        <v>0</v>
      </c>
      <c r="R23" s="521">
        <v>0</v>
      </c>
      <c r="S23" s="522">
        <v>0</v>
      </c>
      <c r="T23" s="523">
        <v>0</v>
      </c>
      <c r="U23" s="518"/>
      <c r="V23" s="519">
        <v>0</v>
      </c>
      <c r="W23" s="520">
        <v>0</v>
      </c>
      <c r="X23" s="521">
        <v>0</v>
      </c>
      <c r="Y23" s="522">
        <v>0</v>
      </c>
      <c r="Z23" s="523">
        <v>0</v>
      </c>
      <c r="AA23" s="518"/>
      <c r="AB23" s="519">
        <v>0</v>
      </c>
      <c r="AC23" s="520">
        <v>0</v>
      </c>
      <c r="AD23" s="521">
        <v>0</v>
      </c>
      <c r="AE23" s="522">
        <v>0</v>
      </c>
      <c r="AF23" s="523">
        <v>0</v>
      </c>
      <c r="AG23"/>
      <c r="AH23"/>
      <c r="AI23"/>
      <c r="AJ23"/>
      <c r="AK23"/>
    </row>
    <row r="24" spans="1:37" ht="45" customHeight="1" thickBot="1">
      <c r="A24" s="851" t="s">
        <v>336</v>
      </c>
      <c r="B24" s="852"/>
      <c r="C24" s="524">
        <v>0</v>
      </c>
      <c r="D24" s="525">
        <v>0</v>
      </c>
      <c r="E24" s="499"/>
      <c r="F24" s="500"/>
      <c r="G24" s="526"/>
      <c r="H24" s="502">
        <v>0</v>
      </c>
      <c r="I24" s="524">
        <v>0</v>
      </c>
      <c r="J24" s="525">
        <v>0</v>
      </c>
      <c r="K24" s="499"/>
      <c r="L24" s="500"/>
      <c r="M24" s="526"/>
      <c r="N24" s="502">
        <v>0</v>
      </c>
      <c r="O24" s="524">
        <v>0</v>
      </c>
      <c r="P24" s="525">
        <v>0</v>
      </c>
      <c r="Q24" s="499"/>
      <c r="R24" s="500"/>
      <c r="S24" s="526"/>
      <c r="T24" s="502">
        <v>0</v>
      </c>
      <c r="U24" s="524">
        <v>0</v>
      </c>
      <c r="V24" s="525">
        <v>0</v>
      </c>
      <c r="W24" s="499"/>
      <c r="X24" s="500"/>
      <c r="Y24" s="526"/>
      <c r="Z24" s="502">
        <v>0</v>
      </c>
      <c r="AA24" s="524">
        <v>0</v>
      </c>
      <c r="AB24" s="525">
        <v>0</v>
      </c>
      <c r="AC24" s="499"/>
      <c r="AD24" s="500"/>
      <c r="AE24" s="526"/>
      <c r="AF24" s="502">
        <v>0</v>
      </c>
      <c r="AG24"/>
      <c r="AH24"/>
      <c r="AI24"/>
      <c r="AJ24"/>
      <c r="AK24"/>
    </row>
    <row r="25" spans="1:37" ht="45" customHeight="1" thickBot="1">
      <c r="A25" s="842" t="s">
        <v>337</v>
      </c>
      <c r="B25" s="843"/>
      <c r="C25" s="527"/>
      <c r="D25" s="528">
        <v>4</v>
      </c>
      <c r="E25" s="378">
        <v>13</v>
      </c>
      <c r="F25" s="379">
        <v>27</v>
      </c>
      <c r="G25" s="380">
        <v>23</v>
      </c>
      <c r="H25" s="502">
        <v>67</v>
      </c>
      <c r="I25" s="527"/>
      <c r="J25" s="528">
        <v>4</v>
      </c>
      <c r="K25" s="378">
        <v>13</v>
      </c>
      <c r="L25" s="379">
        <v>27</v>
      </c>
      <c r="M25" s="380">
        <v>23</v>
      </c>
      <c r="N25" s="502">
        <v>67</v>
      </c>
      <c r="O25" s="527"/>
      <c r="P25" s="528">
        <v>4</v>
      </c>
      <c r="Q25" s="378">
        <v>13</v>
      </c>
      <c r="R25" s="379">
        <v>27</v>
      </c>
      <c r="S25" s="380">
        <v>23</v>
      </c>
      <c r="T25" s="502">
        <v>67</v>
      </c>
      <c r="U25" s="527"/>
      <c r="V25" s="528">
        <v>4</v>
      </c>
      <c r="W25" s="378">
        <v>13</v>
      </c>
      <c r="X25" s="379">
        <v>27</v>
      </c>
      <c r="Y25" s="380">
        <v>23</v>
      </c>
      <c r="Z25" s="502">
        <v>67</v>
      </c>
      <c r="AA25" s="527"/>
      <c r="AB25" s="528">
        <v>4</v>
      </c>
      <c r="AC25" s="378">
        <v>13</v>
      </c>
      <c r="AD25" s="379">
        <v>27</v>
      </c>
      <c r="AE25" s="380">
        <v>23</v>
      </c>
      <c r="AF25" s="502">
        <v>67</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3382</v>
      </c>
      <c r="D27" s="383">
        <v>2485</v>
      </c>
      <c r="E27" s="384">
        <v>440</v>
      </c>
      <c r="F27" s="384">
        <v>658</v>
      </c>
      <c r="G27" s="386">
        <v>750</v>
      </c>
      <c r="H27" s="387">
        <v>7715</v>
      </c>
      <c r="I27" s="382">
        <v>3072</v>
      </c>
      <c r="J27" s="383">
        <v>2566</v>
      </c>
      <c r="K27" s="384">
        <v>450</v>
      </c>
      <c r="L27" s="384">
        <v>685</v>
      </c>
      <c r="M27" s="386">
        <v>777</v>
      </c>
      <c r="N27" s="387">
        <v>7550</v>
      </c>
      <c r="O27" s="382">
        <v>3036</v>
      </c>
      <c r="P27" s="383">
        <v>2566</v>
      </c>
      <c r="Q27" s="384">
        <v>451</v>
      </c>
      <c r="R27" s="384">
        <v>748</v>
      </c>
      <c r="S27" s="386">
        <v>815</v>
      </c>
      <c r="T27" s="387">
        <v>7616</v>
      </c>
      <c r="U27" s="382">
        <v>3036</v>
      </c>
      <c r="V27" s="383">
        <v>2566</v>
      </c>
      <c r="W27" s="384">
        <v>451</v>
      </c>
      <c r="X27" s="384">
        <v>807</v>
      </c>
      <c r="Y27" s="386">
        <v>840</v>
      </c>
      <c r="Z27" s="387">
        <v>7700</v>
      </c>
      <c r="AA27" s="382">
        <v>3086</v>
      </c>
      <c r="AB27" s="383">
        <v>2566</v>
      </c>
      <c r="AC27" s="384">
        <v>451</v>
      </c>
      <c r="AD27" s="384">
        <v>843</v>
      </c>
      <c r="AE27" s="386">
        <v>853</v>
      </c>
      <c r="AF27" s="387">
        <v>7799</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c r="D6" s="471">
        <v>162</v>
      </c>
      <c r="E6" s="472">
        <v>18</v>
      </c>
      <c r="F6" s="473">
        <v>46</v>
      </c>
      <c r="G6" s="474">
        <v>46</v>
      </c>
      <c r="H6" s="475">
        <v>272</v>
      </c>
      <c r="I6" s="470"/>
      <c r="J6" s="471">
        <v>162</v>
      </c>
      <c r="K6" s="472">
        <v>18</v>
      </c>
      <c r="L6" s="473">
        <v>46</v>
      </c>
      <c r="M6" s="474">
        <v>46</v>
      </c>
      <c r="N6" s="475">
        <v>272</v>
      </c>
      <c r="O6" s="470"/>
      <c r="P6" s="471">
        <v>162</v>
      </c>
      <c r="Q6" s="472">
        <v>18</v>
      </c>
      <c r="R6" s="473">
        <v>46</v>
      </c>
      <c r="S6" s="474">
        <v>46</v>
      </c>
      <c r="T6" s="475">
        <v>272</v>
      </c>
      <c r="U6" s="470"/>
      <c r="V6" s="471">
        <v>162</v>
      </c>
      <c r="W6" s="472">
        <v>18</v>
      </c>
      <c r="X6" s="473">
        <v>46</v>
      </c>
      <c r="Y6" s="474">
        <v>46</v>
      </c>
      <c r="Z6" s="475">
        <v>272</v>
      </c>
      <c r="AA6" s="470"/>
      <c r="AB6" s="471">
        <v>162</v>
      </c>
      <c r="AC6" s="472">
        <v>18</v>
      </c>
      <c r="AD6" s="473">
        <v>46</v>
      </c>
      <c r="AE6" s="474">
        <v>46</v>
      </c>
      <c r="AF6" s="475">
        <v>272</v>
      </c>
    </row>
    <row r="7" spans="1:32" ht="39.75" customHeight="1">
      <c r="A7" s="862"/>
      <c r="B7" s="300" t="s">
        <v>319</v>
      </c>
      <c r="C7" s="476"/>
      <c r="D7" s="477">
        <v>105</v>
      </c>
      <c r="E7" s="478"/>
      <c r="F7" s="479">
        <v>15</v>
      </c>
      <c r="G7" s="480">
        <v>15</v>
      </c>
      <c r="H7" s="481">
        <v>135</v>
      </c>
      <c r="I7" s="476"/>
      <c r="J7" s="477">
        <v>105</v>
      </c>
      <c r="K7" s="478"/>
      <c r="L7" s="479">
        <v>15</v>
      </c>
      <c r="M7" s="480">
        <v>15</v>
      </c>
      <c r="N7" s="481">
        <v>135</v>
      </c>
      <c r="O7" s="476"/>
      <c r="P7" s="477">
        <v>105</v>
      </c>
      <c r="Q7" s="478"/>
      <c r="R7" s="479">
        <v>15</v>
      </c>
      <c r="S7" s="480">
        <v>15</v>
      </c>
      <c r="T7" s="481">
        <v>135</v>
      </c>
      <c r="U7" s="476"/>
      <c r="V7" s="477">
        <v>105</v>
      </c>
      <c r="W7" s="478"/>
      <c r="X7" s="479">
        <v>15</v>
      </c>
      <c r="Y7" s="480">
        <v>15</v>
      </c>
      <c r="Z7" s="481">
        <v>135</v>
      </c>
      <c r="AA7" s="476"/>
      <c r="AB7" s="477">
        <v>105</v>
      </c>
      <c r="AC7" s="478"/>
      <c r="AD7" s="479">
        <v>15</v>
      </c>
      <c r="AE7" s="480">
        <v>15</v>
      </c>
      <c r="AF7" s="481">
        <v>135</v>
      </c>
    </row>
    <row r="8" spans="1:32" ht="39.75" customHeight="1">
      <c r="A8" s="862"/>
      <c r="B8" s="300" t="s">
        <v>320</v>
      </c>
      <c r="C8" s="476"/>
      <c r="D8" s="477">
        <v>90</v>
      </c>
      <c r="E8" s="478">
        <v>20</v>
      </c>
      <c r="F8" s="479">
        <v>30</v>
      </c>
      <c r="G8" s="480">
        <v>30</v>
      </c>
      <c r="H8" s="481">
        <v>170</v>
      </c>
      <c r="I8" s="476"/>
      <c r="J8" s="477">
        <v>90</v>
      </c>
      <c r="K8" s="478">
        <v>20</v>
      </c>
      <c r="L8" s="479">
        <v>30</v>
      </c>
      <c r="M8" s="480">
        <v>30</v>
      </c>
      <c r="N8" s="481">
        <v>170</v>
      </c>
      <c r="O8" s="476"/>
      <c r="P8" s="477">
        <v>90</v>
      </c>
      <c r="Q8" s="478">
        <v>20</v>
      </c>
      <c r="R8" s="479">
        <v>30</v>
      </c>
      <c r="S8" s="480">
        <v>30</v>
      </c>
      <c r="T8" s="481">
        <v>170</v>
      </c>
      <c r="U8" s="476"/>
      <c r="V8" s="477">
        <v>90</v>
      </c>
      <c r="W8" s="478">
        <v>20</v>
      </c>
      <c r="X8" s="479">
        <v>30</v>
      </c>
      <c r="Y8" s="480">
        <v>30</v>
      </c>
      <c r="Z8" s="481">
        <v>170</v>
      </c>
      <c r="AA8" s="476"/>
      <c r="AB8" s="477">
        <v>90</v>
      </c>
      <c r="AC8" s="478">
        <v>20</v>
      </c>
      <c r="AD8" s="479">
        <v>30</v>
      </c>
      <c r="AE8" s="480">
        <v>30</v>
      </c>
      <c r="AF8" s="481">
        <v>170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1335</v>
      </c>
      <c r="E10" s="484">
        <v>213</v>
      </c>
      <c r="F10" s="485">
        <v>333</v>
      </c>
      <c r="G10" s="486">
        <v>392</v>
      </c>
      <c r="H10" s="487">
        <v>2273</v>
      </c>
      <c r="I10" s="482"/>
      <c r="J10" s="483">
        <v>1350</v>
      </c>
      <c r="K10" s="484">
        <v>218</v>
      </c>
      <c r="L10" s="485">
        <v>338</v>
      </c>
      <c r="M10" s="486">
        <v>397</v>
      </c>
      <c r="N10" s="487">
        <v>2303</v>
      </c>
      <c r="O10" s="482"/>
      <c r="P10" s="483">
        <v>1356</v>
      </c>
      <c r="Q10" s="484">
        <v>220</v>
      </c>
      <c r="R10" s="485">
        <v>340</v>
      </c>
      <c r="S10" s="486">
        <v>399</v>
      </c>
      <c r="T10" s="487">
        <v>2315</v>
      </c>
      <c r="U10" s="482"/>
      <c r="V10" s="483">
        <v>1356</v>
      </c>
      <c r="W10" s="484">
        <v>220</v>
      </c>
      <c r="X10" s="485">
        <v>340</v>
      </c>
      <c r="Y10" s="486">
        <v>399</v>
      </c>
      <c r="Z10" s="487">
        <v>2315</v>
      </c>
      <c r="AA10" s="482"/>
      <c r="AB10" s="483">
        <v>1356</v>
      </c>
      <c r="AC10" s="484">
        <v>220</v>
      </c>
      <c r="AD10" s="485">
        <v>340</v>
      </c>
      <c r="AE10" s="486">
        <v>399</v>
      </c>
      <c r="AF10" s="487">
        <v>2315</v>
      </c>
    </row>
    <row r="11" spans="1:32" ht="39.75" customHeight="1">
      <c r="A11" s="862"/>
      <c r="B11" s="322" t="s">
        <v>323</v>
      </c>
      <c r="C11" s="488">
        <v>1522</v>
      </c>
      <c r="D11" s="489"/>
      <c r="E11" s="489"/>
      <c r="F11" s="490"/>
      <c r="G11" s="491"/>
      <c r="H11" s="492">
        <v>1522</v>
      </c>
      <c r="I11" s="488">
        <v>1524</v>
      </c>
      <c r="J11" s="489"/>
      <c r="K11" s="489"/>
      <c r="L11" s="490"/>
      <c r="M11" s="491"/>
      <c r="N11" s="492">
        <v>1524</v>
      </c>
      <c r="O11" s="488">
        <v>1524</v>
      </c>
      <c r="P11" s="489"/>
      <c r="Q11" s="489"/>
      <c r="R11" s="490"/>
      <c r="S11" s="491"/>
      <c r="T11" s="492">
        <v>1524</v>
      </c>
      <c r="U11" s="488">
        <v>1525</v>
      </c>
      <c r="V11" s="489"/>
      <c r="W11" s="489"/>
      <c r="X11" s="490"/>
      <c r="Y11" s="491"/>
      <c r="Z11" s="492">
        <v>1525</v>
      </c>
      <c r="AA11" s="488">
        <v>1526</v>
      </c>
      <c r="AB11" s="489"/>
      <c r="AC11" s="489"/>
      <c r="AD11" s="490"/>
      <c r="AE11" s="491"/>
      <c r="AF11" s="492">
        <v>1526</v>
      </c>
    </row>
    <row r="12" spans="1:32" ht="45" customHeight="1" thickBot="1">
      <c r="A12" s="863"/>
      <c r="B12" s="329" t="s">
        <v>324</v>
      </c>
      <c r="C12" s="493">
        <v>1522</v>
      </c>
      <c r="D12" s="494">
        <v>1692</v>
      </c>
      <c r="E12" s="495">
        <v>251</v>
      </c>
      <c r="F12" s="495">
        <v>424</v>
      </c>
      <c r="G12" s="496">
        <v>483</v>
      </c>
      <c r="H12" s="497">
        <v>4372</v>
      </c>
      <c r="I12" s="493">
        <v>1524</v>
      </c>
      <c r="J12" s="494">
        <v>1707</v>
      </c>
      <c r="K12" s="495">
        <v>256</v>
      </c>
      <c r="L12" s="495">
        <v>429</v>
      </c>
      <c r="M12" s="496">
        <v>488</v>
      </c>
      <c r="N12" s="497">
        <v>4404</v>
      </c>
      <c r="O12" s="493">
        <v>1524</v>
      </c>
      <c r="P12" s="494">
        <v>1713</v>
      </c>
      <c r="Q12" s="495">
        <v>258</v>
      </c>
      <c r="R12" s="495">
        <v>431</v>
      </c>
      <c r="S12" s="496">
        <v>490</v>
      </c>
      <c r="T12" s="497">
        <v>4416</v>
      </c>
      <c r="U12" s="493">
        <v>1525</v>
      </c>
      <c r="V12" s="494">
        <v>1713</v>
      </c>
      <c r="W12" s="495">
        <v>258</v>
      </c>
      <c r="X12" s="495">
        <v>431</v>
      </c>
      <c r="Y12" s="496">
        <v>490</v>
      </c>
      <c r="Z12" s="497">
        <v>4417</v>
      </c>
      <c r="AA12" s="493">
        <v>1526</v>
      </c>
      <c r="AB12" s="494">
        <v>1713</v>
      </c>
      <c r="AC12" s="495">
        <v>258</v>
      </c>
      <c r="AD12" s="495">
        <v>431</v>
      </c>
      <c r="AE12" s="496">
        <v>490</v>
      </c>
      <c r="AF12" s="497">
        <v>4418</v>
      </c>
    </row>
    <row r="13" spans="1:32" ht="44.25" customHeight="1" thickBot="1">
      <c r="A13" s="864" t="s">
        <v>325</v>
      </c>
      <c r="B13" s="865"/>
      <c r="C13" s="498">
        <v>495</v>
      </c>
      <c r="D13" s="499"/>
      <c r="E13" s="499"/>
      <c r="F13" s="500"/>
      <c r="G13" s="501"/>
      <c r="H13" s="502">
        <v>495</v>
      </c>
      <c r="I13" s="498">
        <v>495</v>
      </c>
      <c r="J13" s="499"/>
      <c r="K13" s="499"/>
      <c r="L13" s="500"/>
      <c r="M13" s="501"/>
      <c r="N13" s="502">
        <v>495</v>
      </c>
      <c r="O13" s="498">
        <v>495</v>
      </c>
      <c r="P13" s="499"/>
      <c r="Q13" s="499"/>
      <c r="R13" s="500"/>
      <c r="S13" s="501"/>
      <c r="T13" s="502">
        <v>495</v>
      </c>
      <c r="U13" s="498">
        <v>495</v>
      </c>
      <c r="V13" s="499"/>
      <c r="W13" s="499"/>
      <c r="X13" s="500"/>
      <c r="Y13" s="501"/>
      <c r="Z13" s="502">
        <v>495</v>
      </c>
      <c r="AA13" s="498">
        <v>495</v>
      </c>
      <c r="AB13" s="499"/>
      <c r="AC13" s="499"/>
      <c r="AD13" s="500"/>
      <c r="AE13" s="501"/>
      <c r="AF13" s="502">
        <v>495</v>
      </c>
    </row>
    <row r="14" spans="1:32" ht="39" customHeight="1">
      <c r="A14" s="861" t="s">
        <v>326</v>
      </c>
      <c r="B14" s="288" t="s">
        <v>327</v>
      </c>
      <c r="C14" s="503"/>
      <c r="D14" s="504"/>
      <c r="E14" s="505">
        <v>15</v>
      </c>
      <c r="F14" s="506">
        <v>50</v>
      </c>
      <c r="G14" s="507">
        <v>54</v>
      </c>
      <c r="H14" s="508">
        <v>119</v>
      </c>
      <c r="I14" s="503"/>
      <c r="J14" s="504"/>
      <c r="K14" s="505">
        <v>15</v>
      </c>
      <c r="L14" s="506">
        <v>68</v>
      </c>
      <c r="M14" s="507">
        <v>74</v>
      </c>
      <c r="N14" s="508">
        <v>157</v>
      </c>
      <c r="O14" s="503"/>
      <c r="P14" s="504"/>
      <c r="Q14" s="505">
        <v>15</v>
      </c>
      <c r="R14" s="506">
        <v>86</v>
      </c>
      <c r="S14" s="507">
        <v>94</v>
      </c>
      <c r="T14" s="508">
        <v>195</v>
      </c>
      <c r="U14" s="503"/>
      <c r="V14" s="504"/>
      <c r="W14" s="505">
        <v>15</v>
      </c>
      <c r="X14" s="506">
        <v>113</v>
      </c>
      <c r="Y14" s="507">
        <v>124</v>
      </c>
      <c r="Z14" s="508">
        <v>252</v>
      </c>
      <c r="AA14" s="503"/>
      <c r="AB14" s="504"/>
      <c r="AC14" s="505">
        <v>15</v>
      </c>
      <c r="AD14" s="506">
        <v>131</v>
      </c>
      <c r="AE14" s="507">
        <v>144</v>
      </c>
      <c r="AF14" s="508">
        <v>290</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v>2</v>
      </c>
      <c r="F17" s="485">
        <v>4</v>
      </c>
      <c r="G17" s="486">
        <v>4</v>
      </c>
      <c r="H17" s="487">
        <v>10</v>
      </c>
      <c r="I17" s="509"/>
      <c r="J17" s="511"/>
      <c r="K17" s="484">
        <v>2</v>
      </c>
      <c r="L17" s="485">
        <v>4</v>
      </c>
      <c r="M17" s="486">
        <v>4</v>
      </c>
      <c r="N17" s="487">
        <v>10</v>
      </c>
      <c r="O17" s="509"/>
      <c r="P17" s="511"/>
      <c r="Q17" s="484">
        <v>2</v>
      </c>
      <c r="R17" s="485">
        <v>4</v>
      </c>
      <c r="S17" s="486">
        <v>4</v>
      </c>
      <c r="T17" s="487">
        <v>10</v>
      </c>
      <c r="U17" s="509"/>
      <c r="V17" s="511"/>
      <c r="W17" s="484">
        <v>2</v>
      </c>
      <c r="X17" s="485">
        <v>4</v>
      </c>
      <c r="Y17" s="486">
        <v>4</v>
      </c>
      <c r="Z17" s="487">
        <v>10</v>
      </c>
      <c r="AA17" s="509"/>
      <c r="AB17" s="511"/>
      <c r="AC17" s="484">
        <v>2</v>
      </c>
      <c r="AD17" s="485">
        <v>4</v>
      </c>
      <c r="AE17" s="486">
        <v>4</v>
      </c>
      <c r="AF17" s="487">
        <v>10</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17</v>
      </c>
      <c r="F22" s="332">
        <v>54</v>
      </c>
      <c r="G22" s="334">
        <v>58</v>
      </c>
      <c r="H22" s="497">
        <v>129</v>
      </c>
      <c r="I22" s="517"/>
      <c r="J22" s="494">
        <v>0</v>
      </c>
      <c r="K22" s="332">
        <v>17</v>
      </c>
      <c r="L22" s="332">
        <v>72</v>
      </c>
      <c r="M22" s="334">
        <v>78</v>
      </c>
      <c r="N22" s="497">
        <v>167</v>
      </c>
      <c r="O22" s="517"/>
      <c r="P22" s="494">
        <v>0</v>
      </c>
      <c r="Q22" s="332">
        <v>17</v>
      </c>
      <c r="R22" s="332">
        <v>90</v>
      </c>
      <c r="S22" s="334">
        <v>98</v>
      </c>
      <c r="T22" s="497">
        <v>205</v>
      </c>
      <c r="U22" s="517"/>
      <c r="V22" s="494">
        <v>0</v>
      </c>
      <c r="W22" s="332">
        <v>17</v>
      </c>
      <c r="X22" s="332">
        <v>117</v>
      </c>
      <c r="Y22" s="334">
        <v>128</v>
      </c>
      <c r="Z22" s="497">
        <v>262</v>
      </c>
      <c r="AA22" s="517"/>
      <c r="AB22" s="494">
        <v>0</v>
      </c>
      <c r="AC22" s="332">
        <v>17</v>
      </c>
      <c r="AD22" s="332">
        <v>135</v>
      </c>
      <c r="AE22" s="334">
        <v>148</v>
      </c>
      <c r="AF22" s="497">
        <v>300</v>
      </c>
      <c r="AG22"/>
      <c r="AH22"/>
      <c r="AI22"/>
      <c r="AJ22"/>
      <c r="AK22"/>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c r="AG23"/>
      <c r="AH23"/>
      <c r="AI23"/>
      <c r="AJ23"/>
      <c r="AK23"/>
    </row>
    <row r="24" spans="1:37" ht="45" customHeight="1" thickBot="1">
      <c r="A24" s="851" t="s">
        <v>336</v>
      </c>
      <c r="B24" s="852"/>
      <c r="C24" s="524"/>
      <c r="D24" s="525">
        <v>283</v>
      </c>
      <c r="E24" s="499"/>
      <c r="F24" s="500"/>
      <c r="G24" s="526"/>
      <c r="H24" s="502">
        <v>283</v>
      </c>
      <c r="I24" s="524"/>
      <c r="J24" s="525">
        <v>281</v>
      </c>
      <c r="K24" s="499"/>
      <c r="L24" s="500"/>
      <c r="M24" s="526"/>
      <c r="N24" s="502">
        <v>281</v>
      </c>
      <c r="O24" s="524"/>
      <c r="P24" s="525">
        <v>281</v>
      </c>
      <c r="Q24" s="499"/>
      <c r="R24" s="500"/>
      <c r="S24" s="526"/>
      <c r="T24" s="502">
        <v>281</v>
      </c>
      <c r="U24" s="524"/>
      <c r="V24" s="525">
        <v>280</v>
      </c>
      <c r="W24" s="499"/>
      <c r="X24" s="500"/>
      <c r="Y24" s="526"/>
      <c r="Z24" s="502">
        <v>280</v>
      </c>
      <c r="AA24" s="524"/>
      <c r="AB24" s="525">
        <v>279</v>
      </c>
      <c r="AC24" s="499"/>
      <c r="AD24" s="500"/>
      <c r="AE24" s="526"/>
      <c r="AF24" s="502">
        <v>279</v>
      </c>
      <c r="AG24"/>
      <c r="AH24"/>
      <c r="AI24"/>
      <c r="AJ24"/>
      <c r="AK24"/>
    </row>
    <row r="25" spans="1:37" ht="45" customHeight="1" thickBot="1">
      <c r="A25" s="842" t="s">
        <v>337</v>
      </c>
      <c r="B25" s="843"/>
      <c r="C25" s="527"/>
      <c r="D25" s="528">
        <v>27</v>
      </c>
      <c r="E25" s="378">
        <v>6</v>
      </c>
      <c r="F25" s="379">
        <v>19</v>
      </c>
      <c r="G25" s="380">
        <v>13</v>
      </c>
      <c r="H25" s="502">
        <v>65</v>
      </c>
      <c r="I25" s="527"/>
      <c r="J25" s="528">
        <v>27</v>
      </c>
      <c r="K25" s="378">
        <v>6</v>
      </c>
      <c r="L25" s="379">
        <v>19</v>
      </c>
      <c r="M25" s="380">
        <v>13</v>
      </c>
      <c r="N25" s="502">
        <v>65</v>
      </c>
      <c r="O25" s="527"/>
      <c r="P25" s="528">
        <v>27</v>
      </c>
      <c r="Q25" s="378">
        <v>6</v>
      </c>
      <c r="R25" s="379">
        <v>19</v>
      </c>
      <c r="S25" s="380">
        <v>13</v>
      </c>
      <c r="T25" s="502">
        <v>65</v>
      </c>
      <c r="U25" s="527"/>
      <c r="V25" s="528">
        <v>27</v>
      </c>
      <c r="W25" s="378">
        <v>6</v>
      </c>
      <c r="X25" s="379">
        <v>19</v>
      </c>
      <c r="Y25" s="380">
        <v>13</v>
      </c>
      <c r="Z25" s="502">
        <v>65</v>
      </c>
      <c r="AA25" s="527"/>
      <c r="AB25" s="528">
        <v>27</v>
      </c>
      <c r="AC25" s="378">
        <v>6</v>
      </c>
      <c r="AD25" s="379">
        <v>19</v>
      </c>
      <c r="AE25" s="380">
        <v>13</v>
      </c>
      <c r="AF25" s="502">
        <v>65</v>
      </c>
      <c r="AG25"/>
      <c r="AH25"/>
      <c r="AI25"/>
      <c r="AJ25"/>
      <c r="AK25"/>
    </row>
    <row r="26" spans="1:37" ht="45" customHeight="1" thickBot="1">
      <c r="A26" s="844" t="s">
        <v>338</v>
      </c>
      <c r="B26" s="845"/>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c r="AG26"/>
      <c r="AH26"/>
      <c r="AI26"/>
      <c r="AJ26"/>
      <c r="AK26"/>
    </row>
    <row r="27" spans="1:37" ht="51" customHeight="1" thickTop="1" thickBot="1">
      <c r="A27" s="846" t="s">
        <v>6</v>
      </c>
      <c r="B27" s="847"/>
      <c r="C27" s="382">
        <v>2017</v>
      </c>
      <c r="D27" s="383">
        <v>2002</v>
      </c>
      <c r="E27" s="384">
        <v>274</v>
      </c>
      <c r="F27" s="384">
        <v>497</v>
      </c>
      <c r="G27" s="386">
        <v>554</v>
      </c>
      <c r="H27" s="387">
        <v>5344</v>
      </c>
      <c r="I27" s="382">
        <v>2019</v>
      </c>
      <c r="J27" s="383">
        <v>2015</v>
      </c>
      <c r="K27" s="384">
        <v>279</v>
      </c>
      <c r="L27" s="384">
        <v>520</v>
      </c>
      <c r="M27" s="386">
        <v>579</v>
      </c>
      <c r="N27" s="387">
        <v>5412</v>
      </c>
      <c r="O27" s="382">
        <v>2019</v>
      </c>
      <c r="P27" s="383">
        <v>2021</v>
      </c>
      <c r="Q27" s="384">
        <v>281</v>
      </c>
      <c r="R27" s="384">
        <v>540</v>
      </c>
      <c r="S27" s="386">
        <v>601</v>
      </c>
      <c r="T27" s="387">
        <v>5462</v>
      </c>
      <c r="U27" s="382">
        <v>2020</v>
      </c>
      <c r="V27" s="383">
        <v>2020</v>
      </c>
      <c r="W27" s="384">
        <v>281</v>
      </c>
      <c r="X27" s="384">
        <v>567</v>
      </c>
      <c r="Y27" s="386">
        <v>631</v>
      </c>
      <c r="Z27" s="387">
        <v>5519</v>
      </c>
      <c r="AA27" s="382">
        <v>2021</v>
      </c>
      <c r="AB27" s="383">
        <v>2019</v>
      </c>
      <c r="AC27" s="384">
        <v>281</v>
      </c>
      <c r="AD27" s="384">
        <v>585</v>
      </c>
      <c r="AE27" s="386">
        <v>651</v>
      </c>
      <c r="AF27" s="387">
        <v>5557</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legacy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24"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c r="D6" s="399"/>
      <c r="E6" s="400"/>
      <c r="F6" s="401"/>
      <c r="G6" s="402"/>
      <c r="H6" s="403">
        <f>SUM(C6:G6)</f>
        <v>0</v>
      </c>
      <c r="I6" s="398"/>
      <c r="J6" s="399"/>
      <c r="K6" s="400"/>
      <c r="L6" s="401"/>
      <c r="M6" s="402"/>
      <c r="N6" s="403">
        <f>SUM(I6:M6)</f>
        <v>0</v>
      </c>
      <c r="O6" s="398"/>
      <c r="P6" s="399"/>
      <c r="Q6" s="400"/>
      <c r="R6" s="401"/>
      <c r="S6" s="402"/>
      <c r="T6" s="403">
        <f>SUM(O6:S6)</f>
        <v>0</v>
      </c>
      <c r="U6" s="398"/>
      <c r="V6" s="399"/>
      <c r="W6" s="400"/>
      <c r="X6" s="401"/>
      <c r="Y6" s="402"/>
      <c r="Z6" s="403">
        <f>SUM(U6:Y6)</f>
        <v>0</v>
      </c>
      <c r="AA6" s="398"/>
      <c r="AB6" s="399"/>
      <c r="AC6" s="400"/>
      <c r="AD6" s="401"/>
      <c r="AE6" s="402"/>
      <c r="AF6" s="403">
        <f>SUM(AA6:AE6)</f>
        <v>0</v>
      </c>
    </row>
    <row r="7" spans="1:32" ht="39.75" customHeight="1">
      <c r="A7" s="862"/>
      <c r="B7" s="300" t="s">
        <v>319</v>
      </c>
      <c r="C7" s="404">
        <v>420</v>
      </c>
      <c r="D7" s="531">
        <v>50</v>
      </c>
      <c r="E7" s="406"/>
      <c r="F7" s="407"/>
      <c r="G7" s="408"/>
      <c r="H7" s="409">
        <f t="shared" ref="H7:H8" si="0">SUM(C7:G7)</f>
        <v>470</v>
      </c>
      <c r="I7" s="404">
        <f>C7+470</f>
        <v>890</v>
      </c>
      <c r="J7" s="531">
        <v>50</v>
      </c>
      <c r="K7" s="532"/>
      <c r="L7" s="533"/>
      <c r="M7" s="534"/>
      <c r="N7" s="409">
        <f t="shared" ref="N7:N11" si="1">SUM(I7:M7)</f>
        <v>940</v>
      </c>
      <c r="O7" s="404">
        <f>I7+206</f>
        <v>1096</v>
      </c>
      <c r="P7" s="531">
        <v>50</v>
      </c>
      <c r="Q7" s="532"/>
      <c r="R7" s="533"/>
      <c r="S7" s="534"/>
      <c r="T7" s="409">
        <f t="shared" ref="T7:T11" si="2">SUM(O7:S7)</f>
        <v>1146</v>
      </c>
      <c r="U7" s="404">
        <f>O7+275</f>
        <v>1371</v>
      </c>
      <c r="V7" s="531">
        <v>50</v>
      </c>
      <c r="W7" s="532"/>
      <c r="X7" s="533"/>
      <c r="Y7" s="534"/>
      <c r="Z7" s="409">
        <f t="shared" ref="Z7:Z11" si="3">SUM(U7:Y7)</f>
        <v>1421</v>
      </c>
      <c r="AA7" s="404">
        <f>U7+500</f>
        <v>1871</v>
      </c>
      <c r="AB7" s="531">
        <v>50</v>
      </c>
      <c r="AC7" s="532"/>
      <c r="AD7" s="533"/>
      <c r="AE7" s="534"/>
      <c r="AF7" s="409">
        <f t="shared" ref="AF7:AF11" si="4">SUM(AA7:AE7)</f>
        <v>1921</v>
      </c>
    </row>
    <row r="8" spans="1:32" ht="39.75" customHeight="1">
      <c r="A8" s="862"/>
      <c r="B8" s="300" t="s">
        <v>320</v>
      </c>
      <c r="C8" s="404"/>
      <c r="D8" s="531"/>
      <c r="E8" s="406"/>
      <c r="F8" s="407"/>
      <c r="G8" s="408"/>
      <c r="H8" s="409">
        <f t="shared" si="0"/>
        <v>0</v>
      </c>
      <c r="I8" s="404"/>
      <c r="J8" s="531"/>
      <c r="K8" s="532"/>
      <c r="L8" s="533"/>
      <c r="M8" s="534"/>
      <c r="N8" s="409">
        <f t="shared" si="1"/>
        <v>0</v>
      </c>
      <c r="O8" s="404"/>
      <c r="P8" s="531"/>
      <c r="Q8" s="532"/>
      <c r="R8" s="533"/>
      <c r="S8" s="534"/>
      <c r="T8" s="409">
        <f t="shared" si="2"/>
        <v>0</v>
      </c>
      <c r="U8" s="404"/>
      <c r="V8" s="531"/>
      <c r="W8" s="532"/>
      <c r="X8" s="533"/>
      <c r="Y8" s="534"/>
      <c r="Z8" s="409">
        <f t="shared" si="3"/>
        <v>0</v>
      </c>
      <c r="AA8" s="404"/>
      <c r="AB8" s="531"/>
      <c r="AC8" s="532"/>
      <c r="AD8" s="533"/>
      <c r="AE8" s="534"/>
      <c r="AF8" s="409">
        <f t="shared" si="4"/>
        <v>0</v>
      </c>
    </row>
    <row r="9" spans="1:32" ht="39.75" customHeight="1">
      <c r="A9" s="862"/>
      <c r="B9" s="300" t="s">
        <v>321</v>
      </c>
      <c r="C9" s="404"/>
      <c r="D9" s="531"/>
      <c r="E9" s="406"/>
      <c r="F9" s="407"/>
      <c r="G9" s="408"/>
      <c r="H9" s="409">
        <f>SUM(C9:G9)</f>
        <v>0</v>
      </c>
      <c r="I9" s="404"/>
      <c r="J9" s="531"/>
      <c r="K9" s="532"/>
      <c r="L9" s="533"/>
      <c r="M9" s="534"/>
      <c r="N9" s="409">
        <f t="shared" si="1"/>
        <v>0</v>
      </c>
      <c r="O9" s="404"/>
      <c r="P9" s="531"/>
      <c r="Q9" s="532"/>
      <c r="R9" s="533"/>
      <c r="S9" s="534"/>
      <c r="T9" s="409">
        <f t="shared" si="2"/>
        <v>0</v>
      </c>
      <c r="U9" s="404"/>
      <c r="V9" s="531"/>
      <c r="W9" s="532"/>
      <c r="X9" s="533"/>
      <c r="Y9" s="534"/>
      <c r="Z9" s="409">
        <f t="shared" si="3"/>
        <v>0</v>
      </c>
      <c r="AA9" s="404"/>
      <c r="AB9" s="531"/>
      <c r="AC9" s="532"/>
      <c r="AD9" s="533"/>
      <c r="AE9" s="534"/>
      <c r="AF9" s="409">
        <f t="shared" si="4"/>
        <v>0</v>
      </c>
    </row>
    <row r="10" spans="1:32" ht="39.75" customHeight="1">
      <c r="A10" s="862"/>
      <c r="B10" s="300" t="s">
        <v>322</v>
      </c>
      <c r="C10" s="410"/>
      <c r="D10" s="531">
        <v>4872</v>
      </c>
      <c r="E10" s="412">
        <v>724</v>
      </c>
      <c r="F10" s="413">
        <v>1224</v>
      </c>
      <c r="G10" s="414">
        <v>1444</v>
      </c>
      <c r="H10" s="415">
        <f>SUM(C10:G10)</f>
        <v>8264</v>
      </c>
      <c r="I10" s="410"/>
      <c r="J10" s="531">
        <v>4941</v>
      </c>
      <c r="K10" s="532">
        <v>733</v>
      </c>
      <c r="L10" s="533">
        <v>1246</v>
      </c>
      <c r="M10" s="534">
        <v>1474</v>
      </c>
      <c r="N10" s="415">
        <f t="shared" si="1"/>
        <v>8394</v>
      </c>
      <c r="O10" s="410"/>
      <c r="P10" s="531">
        <v>4941</v>
      </c>
      <c r="Q10" s="532">
        <v>733</v>
      </c>
      <c r="R10" s="533">
        <v>1246</v>
      </c>
      <c r="S10" s="534">
        <v>1474</v>
      </c>
      <c r="T10" s="415">
        <f t="shared" si="2"/>
        <v>8394</v>
      </c>
      <c r="U10" s="410"/>
      <c r="V10" s="531">
        <v>4941</v>
      </c>
      <c r="W10" s="532">
        <v>733</v>
      </c>
      <c r="X10" s="533">
        <v>1246</v>
      </c>
      <c r="Y10" s="534">
        <v>1474</v>
      </c>
      <c r="Z10" s="415">
        <f t="shared" si="3"/>
        <v>8394</v>
      </c>
      <c r="AA10" s="410"/>
      <c r="AB10" s="531">
        <v>4941</v>
      </c>
      <c r="AC10" s="532">
        <v>733</v>
      </c>
      <c r="AD10" s="533">
        <v>1246</v>
      </c>
      <c r="AE10" s="534">
        <v>1474</v>
      </c>
      <c r="AF10" s="415">
        <f t="shared" si="4"/>
        <v>8394</v>
      </c>
    </row>
    <row r="11" spans="1:32" ht="39.75" customHeight="1">
      <c r="A11" s="862"/>
      <c r="B11" s="322" t="s">
        <v>323</v>
      </c>
      <c r="C11" s="416">
        <v>1324</v>
      </c>
      <c r="D11" s="417"/>
      <c r="E11" s="417"/>
      <c r="F11" s="418"/>
      <c r="G11" s="419"/>
      <c r="H11" s="420">
        <f>SUM(C11:G11)</f>
        <v>1324</v>
      </c>
      <c r="I11" s="416">
        <f>1724-I7</f>
        <v>834</v>
      </c>
      <c r="J11" s="417"/>
      <c r="K11" s="417"/>
      <c r="L11" s="418"/>
      <c r="M11" s="419"/>
      <c r="N11" s="420">
        <f t="shared" si="1"/>
        <v>834</v>
      </c>
      <c r="O11" s="416">
        <f>1930-O7</f>
        <v>834</v>
      </c>
      <c r="P11" s="417"/>
      <c r="Q11" s="417"/>
      <c r="R11" s="418"/>
      <c r="S11" s="419"/>
      <c r="T11" s="420">
        <f t="shared" si="2"/>
        <v>834</v>
      </c>
      <c r="U11" s="416">
        <f>2205-U7</f>
        <v>834</v>
      </c>
      <c r="V11" s="417"/>
      <c r="W11" s="417"/>
      <c r="X11" s="418"/>
      <c r="Y11" s="419"/>
      <c r="Z11" s="420">
        <f t="shared" si="3"/>
        <v>834</v>
      </c>
      <c r="AA11" s="416">
        <f>2705-AA7</f>
        <v>834</v>
      </c>
      <c r="AB11" s="417"/>
      <c r="AC11" s="417"/>
      <c r="AD11" s="418"/>
      <c r="AE11" s="419"/>
      <c r="AF11" s="420">
        <f t="shared" si="4"/>
        <v>834</v>
      </c>
    </row>
    <row r="12" spans="1:32" ht="45" customHeight="1" thickBot="1">
      <c r="A12" s="863"/>
      <c r="B12" s="329" t="s">
        <v>324</v>
      </c>
      <c r="C12" s="421">
        <f>SUM(C6:C11)</f>
        <v>1744</v>
      </c>
      <c r="D12" s="422">
        <f>SUM(D6:D11)</f>
        <v>4922</v>
      </c>
      <c r="E12" s="423">
        <f t="shared" ref="E12:F12" si="5">SUM(E6:E11)</f>
        <v>724</v>
      </c>
      <c r="F12" s="423">
        <f t="shared" si="5"/>
        <v>1224</v>
      </c>
      <c r="G12" s="424">
        <f>SUM(G6:G11)</f>
        <v>1444</v>
      </c>
      <c r="H12" s="425">
        <f>SUM(H6:H11)</f>
        <v>10058</v>
      </c>
      <c r="I12" s="421">
        <f>SUM(I6:I11)</f>
        <v>1724</v>
      </c>
      <c r="J12" s="422">
        <f>SUM(J6:J11)</f>
        <v>4991</v>
      </c>
      <c r="K12" s="423">
        <f t="shared" ref="K12:N12" si="6">SUM(K6:K11)</f>
        <v>733</v>
      </c>
      <c r="L12" s="423">
        <f t="shared" si="6"/>
        <v>1246</v>
      </c>
      <c r="M12" s="424">
        <f t="shared" si="6"/>
        <v>1474</v>
      </c>
      <c r="N12" s="425">
        <f t="shared" si="6"/>
        <v>10168</v>
      </c>
      <c r="O12" s="421">
        <f>SUM(O6:O11)</f>
        <v>1930</v>
      </c>
      <c r="P12" s="422">
        <f>SUM(P6:P11)</f>
        <v>4991</v>
      </c>
      <c r="Q12" s="423">
        <f t="shared" ref="Q12:R12" si="7">SUM(Q6:Q11)</f>
        <v>733</v>
      </c>
      <c r="R12" s="423">
        <f t="shared" si="7"/>
        <v>1246</v>
      </c>
      <c r="S12" s="424">
        <f>SUM(S6:S11)</f>
        <v>1474</v>
      </c>
      <c r="T12" s="425">
        <f>SUM(T6:T11)</f>
        <v>10374</v>
      </c>
      <c r="U12" s="421">
        <f>SUM(U6:U11)</f>
        <v>2205</v>
      </c>
      <c r="V12" s="422">
        <f>SUM(V6:V11)</f>
        <v>4991</v>
      </c>
      <c r="W12" s="423">
        <f t="shared" ref="W12:Z12" si="8">SUM(W6:W11)</f>
        <v>733</v>
      </c>
      <c r="X12" s="423">
        <f t="shared" si="8"/>
        <v>1246</v>
      </c>
      <c r="Y12" s="424">
        <f t="shared" si="8"/>
        <v>1474</v>
      </c>
      <c r="Z12" s="425">
        <f t="shared" si="8"/>
        <v>10649</v>
      </c>
      <c r="AA12" s="421">
        <f>SUM(AA6:AA11)</f>
        <v>2705</v>
      </c>
      <c r="AB12" s="422">
        <f>SUM(AB6:AB11)</f>
        <v>4991</v>
      </c>
      <c r="AC12" s="423">
        <f t="shared" ref="AC12:AF12" si="9">SUM(AC6:AC11)</f>
        <v>733</v>
      </c>
      <c r="AD12" s="423">
        <f t="shared" si="9"/>
        <v>1246</v>
      </c>
      <c r="AE12" s="424">
        <f t="shared" si="9"/>
        <v>1474</v>
      </c>
      <c r="AF12" s="425">
        <f t="shared" si="9"/>
        <v>11149</v>
      </c>
    </row>
    <row r="13" spans="1:32" ht="44.25" customHeight="1" thickBot="1">
      <c r="A13" s="864" t="s">
        <v>325</v>
      </c>
      <c r="B13" s="865"/>
      <c r="C13" s="426">
        <v>5047</v>
      </c>
      <c r="D13" s="427"/>
      <c r="E13" s="427"/>
      <c r="F13" s="428"/>
      <c r="G13" s="429"/>
      <c r="H13" s="430">
        <f>C13</f>
        <v>5047</v>
      </c>
      <c r="I13" s="426">
        <v>5047</v>
      </c>
      <c r="J13" s="427"/>
      <c r="K13" s="427"/>
      <c r="L13" s="428"/>
      <c r="M13" s="429"/>
      <c r="N13" s="430">
        <f>I13</f>
        <v>5047</v>
      </c>
      <c r="O13" s="426">
        <v>4821</v>
      </c>
      <c r="P13" s="427"/>
      <c r="Q13" s="427"/>
      <c r="R13" s="428"/>
      <c r="S13" s="429"/>
      <c r="T13" s="430">
        <f>O13</f>
        <v>4821</v>
      </c>
      <c r="U13" s="426">
        <v>4526</v>
      </c>
      <c r="V13" s="427"/>
      <c r="W13" s="427"/>
      <c r="X13" s="428"/>
      <c r="Y13" s="429"/>
      <c r="Z13" s="430">
        <f>U13</f>
        <v>4526</v>
      </c>
      <c r="AA13" s="426">
        <v>4006</v>
      </c>
      <c r="AB13" s="427"/>
      <c r="AC13" s="427"/>
      <c r="AD13" s="428"/>
      <c r="AE13" s="429"/>
      <c r="AF13" s="430">
        <f>AA13</f>
        <v>4006</v>
      </c>
    </row>
    <row r="14" spans="1:32" ht="39" customHeight="1">
      <c r="A14" s="861" t="s">
        <v>326</v>
      </c>
      <c r="B14" s="288" t="s">
        <v>327</v>
      </c>
      <c r="C14" s="431"/>
      <c r="D14" s="432"/>
      <c r="E14" s="433">
        <v>65</v>
      </c>
      <c r="F14" s="434">
        <v>166</v>
      </c>
      <c r="G14" s="435">
        <v>172</v>
      </c>
      <c r="H14" s="436">
        <f t="shared" ref="H14:H21" si="10">SUM(C14:G14)</f>
        <v>403</v>
      </c>
      <c r="I14" s="431"/>
      <c r="J14" s="432"/>
      <c r="K14" s="433">
        <v>65</v>
      </c>
      <c r="L14" s="434">
        <v>166</v>
      </c>
      <c r="M14" s="435">
        <v>172</v>
      </c>
      <c r="N14" s="436">
        <f t="shared" ref="N14:N21" si="11">SUM(I14:M14)</f>
        <v>403</v>
      </c>
      <c r="O14" s="431"/>
      <c r="P14" s="432"/>
      <c r="Q14" s="433">
        <v>65</v>
      </c>
      <c r="R14" s="434">
        <v>166</v>
      </c>
      <c r="S14" s="435">
        <v>172</v>
      </c>
      <c r="T14" s="436">
        <f t="shared" ref="T14:T21" si="12">SUM(O14:S14)</f>
        <v>403</v>
      </c>
      <c r="U14" s="431"/>
      <c r="V14" s="432"/>
      <c r="W14" s="433">
        <v>65</v>
      </c>
      <c r="X14" s="434">
        <v>166</v>
      </c>
      <c r="Y14" s="435">
        <v>172</v>
      </c>
      <c r="Z14" s="436">
        <f t="shared" ref="Z14:Z21" si="13">SUM(U14:Y14)</f>
        <v>403</v>
      </c>
      <c r="AA14" s="431"/>
      <c r="AB14" s="432"/>
      <c r="AC14" s="433">
        <v>65</v>
      </c>
      <c r="AD14" s="434">
        <v>166</v>
      </c>
      <c r="AE14" s="435">
        <v>172</v>
      </c>
      <c r="AF14" s="436">
        <f t="shared" ref="AF14:AF20" si="14">SUM(AA14:AE14)</f>
        <v>403</v>
      </c>
    </row>
    <row r="15" spans="1:32" ht="39" customHeight="1">
      <c r="A15" s="862"/>
      <c r="B15" s="353" t="s">
        <v>328</v>
      </c>
      <c r="C15" s="437"/>
      <c r="D15" s="438"/>
      <c r="E15" s="412"/>
      <c r="F15" s="413"/>
      <c r="G15" s="414"/>
      <c r="H15" s="415">
        <f t="shared" si="10"/>
        <v>0</v>
      </c>
      <c r="I15" s="437"/>
      <c r="J15" s="438"/>
      <c r="K15" s="412"/>
      <c r="L15" s="413"/>
      <c r="M15" s="414"/>
      <c r="N15" s="415">
        <f t="shared" si="11"/>
        <v>0</v>
      </c>
      <c r="O15" s="437"/>
      <c r="P15" s="438"/>
      <c r="Q15" s="412"/>
      <c r="R15" s="413"/>
      <c r="S15" s="414"/>
      <c r="T15" s="415">
        <f t="shared" si="12"/>
        <v>0</v>
      </c>
      <c r="U15" s="437"/>
      <c r="V15" s="438"/>
      <c r="W15" s="412"/>
      <c r="X15" s="413"/>
      <c r="Y15" s="414"/>
      <c r="Z15" s="415">
        <f t="shared" si="13"/>
        <v>0</v>
      </c>
      <c r="AA15" s="437"/>
      <c r="AB15" s="438"/>
      <c r="AC15" s="412"/>
      <c r="AD15" s="413"/>
      <c r="AE15" s="414"/>
      <c r="AF15" s="415">
        <f t="shared" si="14"/>
        <v>0</v>
      </c>
    </row>
    <row r="16" spans="1:32" ht="39" customHeight="1">
      <c r="A16" s="862"/>
      <c r="B16" s="300"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862"/>
      <c r="B17" s="357" t="s">
        <v>330</v>
      </c>
      <c r="C17" s="437"/>
      <c r="D17" s="439"/>
      <c r="E17" s="412">
        <v>2</v>
      </c>
      <c r="F17" s="413">
        <v>8</v>
      </c>
      <c r="G17" s="414"/>
      <c r="H17" s="415">
        <f t="shared" si="10"/>
        <v>10</v>
      </c>
      <c r="I17" s="437"/>
      <c r="J17" s="439"/>
      <c r="K17" s="412">
        <v>2</v>
      </c>
      <c r="L17" s="413">
        <v>8</v>
      </c>
      <c r="M17" s="414"/>
      <c r="N17" s="415">
        <f t="shared" si="11"/>
        <v>10</v>
      </c>
      <c r="O17" s="437"/>
      <c r="P17" s="439"/>
      <c r="Q17" s="412">
        <v>2</v>
      </c>
      <c r="R17" s="413">
        <v>8</v>
      </c>
      <c r="S17" s="414"/>
      <c r="T17" s="415">
        <f t="shared" si="12"/>
        <v>10</v>
      </c>
      <c r="U17" s="437"/>
      <c r="V17" s="439"/>
      <c r="W17" s="412">
        <v>2</v>
      </c>
      <c r="X17" s="413">
        <v>8</v>
      </c>
      <c r="Y17" s="414"/>
      <c r="Z17" s="415">
        <f t="shared" si="13"/>
        <v>10</v>
      </c>
      <c r="AA17" s="437"/>
      <c r="AB17" s="439"/>
      <c r="AC17" s="412">
        <v>2</v>
      </c>
      <c r="AD17" s="413">
        <v>8</v>
      </c>
      <c r="AE17" s="414"/>
      <c r="AF17" s="415">
        <f t="shared" si="14"/>
        <v>10</v>
      </c>
    </row>
    <row r="18" spans="1:37" ht="39" customHeight="1">
      <c r="A18" s="862"/>
      <c r="B18" s="357"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862"/>
      <c r="B19" s="300"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862"/>
      <c r="B20" s="300"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862"/>
      <c r="B21" s="359"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863"/>
      <c r="B22" s="365" t="s">
        <v>324</v>
      </c>
      <c r="C22" s="445"/>
      <c r="D22" s="422">
        <f>SUM(D14:D21)</f>
        <v>0</v>
      </c>
      <c r="E22" s="535">
        <f>SUM(E14:E21)</f>
        <v>67</v>
      </c>
      <c r="F22" s="536">
        <f>SUM(F14:F21)</f>
        <v>174</v>
      </c>
      <c r="G22" s="447">
        <f>SUM(G14:G21)</f>
        <v>172</v>
      </c>
      <c r="H22" s="425">
        <f t="shared" ref="H22" si="15">SUM(H14:H21)</f>
        <v>413</v>
      </c>
      <c r="I22" s="445"/>
      <c r="J22" s="422">
        <f>SUM(J14:J21)</f>
        <v>0</v>
      </c>
      <c r="K22" s="535">
        <f>SUM(K14:K21)</f>
        <v>67</v>
      </c>
      <c r="L22" s="536">
        <f>SUM(L14:L21)</f>
        <v>174</v>
      </c>
      <c r="M22" s="447">
        <f>SUM(M14:M21)</f>
        <v>172</v>
      </c>
      <c r="N22" s="425">
        <f t="shared" ref="N22" si="16">SUM(N14:N21)</f>
        <v>413</v>
      </c>
      <c r="O22" s="445"/>
      <c r="P22" s="422">
        <f>SUM(P14:P21)</f>
        <v>0</v>
      </c>
      <c r="Q22" s="535">
        <f>SUM(Q14:Q21)</f>
        <v>67</v>
      </c>
      <c r="R22" s="536">
        <f>SUM(R14:R21)</f>
        <v>174</v>
      </c>
      <c r="S22" s="447">
        <f>SUM(S14:S21)</f>
        <v>172</v>
      </c>
      <c r="T22" s="425">
        <f t="shared" ref="T22" si="17">SUM(T14:T21)</f>
        <v>413</v>
      </c>
      <c r="U22" s="445"/>
      <c r="V22" s="422">
        <f>SUM(V14:V21)</f>
        <v>0</v>
      </c>
      <c r="W22" s="535">
        <f>SUM(W14:W21)</f>
        <v>67</v>
      </c>
      <c r="X22" s="536">
        <f>SUM(X14:X21)</f>
        <v>174</v>
      </c>
      <c r="Y22" s="447">
        <f>SUM(Y14:Y21)</f>
        <v>172</v>
      </c>
      <c r="Z22" s="425">
        <f t="shared" ref="Z22" si="18">SUM(Z14:Z21)</f>
        <v>413</v>
      </c>
      <c r="AA22" s="445"/>
      <c r="AB22" s="422">
        <f>SUM(AB14:AB21)</f>
        <v>0</v>
      </c>
      <c r="AC22" s="535">
        <f>SUM(AC14:AC21)</f>
        <v>67</v>
      </c>
      <c r="AD22" s="536">
        <f>SUM(AD14:AD21)</f>
        <v>174</v>
      </c>
      <c r="AE22" s="447">
        <f>SUM(AE14:AE21)</f>
        <v>172</v>
      </c>
      <c r="AF22" s="425">
        <f>SUM(AF14:AF21)</f>
        <v>413</v>
      </c>
    </row>
    <row r="23" spans="1:37" ht="45" customHeight="1" thickBot="1">
      <c r="A23" s="844" t="s">
        <v>335</v>
      </c>
      <c r="B23" s="845"/>
      <c r="C23" s="448"/>
      <c r="D23" s="449">
        <v>205</v>
      </c>
      <c r="E23" s="450">
        <v>21</v>
      </c>
      <c r="F23" s="451">
        <v>60</v>
      </c>
      <c r="G23" s="452">
        <v>76</v>
      </c>
      <c r="H23" s="453">
        <f>SUM(C23:G23)</f>
        <v>362</v>
      </c>
      <c r="I23" s="448"/>
      <c r="J23" s="449">
        <v>205</v>
      </c>
      <c r="K23" s="450">
        <v>21</v>
      </c>
      <c r="L23" s="451">
        <v>60</v>
      </c>
      <c r="M23" s="452">
        <v>76</v>
      </c>
      <c r="N23" s="453">
        <f>SUM(I23:M23)</f>
        <v>362</v>
      </c>
      <c r="O23" s="448"/>
      <c r="P23" s="449">
        <v>205</v>
      </c>
      <c r="Q23" s="450">
        <v>21</v>
      </c>
      <c r="R23" s="451">
        <v>60</v>
      </c>
      <c r="S23" s="452">
        <v>76</v>
      </c>
      <c r="T23" s="453">
        <f>SUM(O23:S23)</f>
        <v>362</v>
      </c>
      <c r="U23" s="448"/>
      <c r="V23" s="449">
        <v>205</v>
      </c>
      <c r="W23" s="450">
        <v>21</v>
      </c>
      <c r="X23" s="451">
        <v>60</v>
      </c>
      <c r="Y23" s="452">
        <v>76</v>
      </c>
      <c r="Z23" s="453">
        <f>SUM(U23:Y23)</f>
        <v>362</v>
      </c>
      <c r="AA23" s="448"/>
      <c r="AB23" s="449">
        <v>205</v>
      </c>
      <c r="AC23" s="450">
        <v>21</v>
      </c>
      <c r="AD23" s="451">
        <v>60</v>
      </c>
      <c r="AE23" s="452">
        <v>76</v>
      </c>
      <c r="AF23" s="453">
        <f>SUM(AA23:AE23)</f>
        <v>362</v>
      </c>
    </row>
    <row r="24" spans="1:37" ht="45" customHeight="1" thickBot="1">
      <c r="A24" s="851" t="s">
        <v>336</v>
      </c>
      <c r="B24" s="852"/>
      <c r="C24" s="454"/>
      <c r="D24" s="455"/>
      <c r="E24" s="427"/>
      <c r="F24" s="428"/>
      <c r="G24" s="456"/>
      <c r="H24" s="430">
        <f>SUM(C24:G24)</f>
        <v>0</v>
      </c>
      <c r="I24" s="454"/>
      <c r="J24" s="455"/>
      <c r="K24" s="427"/>
      <c r="L24" s="428"/>
      <c r="M24" s="456"/>
      <c r="N24" s="430">
        <f>SUM(I24:M24)</f>
        <v>0</v>
      </c>
      <c r="O24" s="454"/>
      <c r="P24" s="455"/>
      <c r="Q24" s="427"/>
      <c r="R24" s="428"/>
      <c r="S24" s="456"/>
      <c r="T24" s="430">
        <f>SUM(O24:S24)</f>
        <v>0</v>
      </c>
      <c r="U24" s="454"/>
      <c r="V24" s="455"/>
      <c r="W24" s="427"/>
      <c r="X24" s="428"/>
      <c r="Y24" s="456"/>
      <c r="Z24" s="430">
        <f>SUM(U24:Y24)</f>
        <v>0</v>
      </c>
      <c r="AA24" s="454"/>
      <c r="AB24" s="455"/>
      <c r="AC24" s="427"/>
      <c r="AD24" s="428"/>
      <c r="AE24" s="456"/>
      <c r="AF24" s="430">
        <f>SUM(AA24:AE24)</f>
        <v>0</v>
      </c>
    </row>
    <row r="25" spans="1:37" ht="45" customHeight="1" thickBot="1">
      <c r="A25" s="842" t="s">
        <v>337</v>
      </c>
      <c r="B25" s="843"/>
      <c r="C25" s="457"/>
      <c r="D25" s="458">
        <v>59</v>
      </c>
      <c r="E25" s="459">
        <v>24</v>
      </c>
      <c r="F25" s="460">
        <v>65</v>
      </c>
      <c r="G25" s="461">
        <v>68</v>
      </c>
      <c r="H25" s="430">
        <f>SUM(C25:G25)</f>
        <v>216</v>
      </c>
      <c r="I25" s="457"/>
      <c r="J25" s="458">
        <v>59</v>
      </c>
      <c r="K25" s="459">
        <v>24</v>
      </c>
      <c r="L25" s="460">
        <v>65</v>
      </c>
      <c r="M25" s="461">
        <v>68</v>
      </c>
      <c r="N25" s="430">
        <f>SUM(I25:M25)</f>
        <v>216</v>
      </c>
      <c r="O25" s="457"/>
      <c r="P25" s="458">
        <v>59</v>
      </c>
      <c r="Q25" s="459">
        <v>24</v>
      </c>
      <c r="R25" s="460">
        <v>65</v>
      </c>
      <c r="S25" s="461">
        <v>68</v>
      </c>
      <c r="T25" s="430">
        <f>SUM(O25:S25)</f>
        <v>216</v>
      </c>
      <c r="U25" s="457"/>
      <c r="V25" s="458">
        <v>59</v>
      </c>
      <c r="W25" s="459">
        <v>24</v>
      </c>
      <c r="X25" s="460">
        <v>65</v>
      </c>
      <c r="Y25" s="461">
        <v>68</v>
      </c>
      <c r="Z25" s="430">
        <f>SUM(U25:Y25)</f>
        <v>216</v>
      </c>
      <c r="AA25" s="457"/>
      <c r="AB25" s="458">
        <v>59</v>
      </c>
      <c r="AC25" s="459">
        <v>24</v>
      </c>
      <c r="AD25" s="460">
        <v>65</v>
      </c>
      <c r="AE25" s="461">
        <v>68</v>
      </c>
      <c r="AF25" s="430">
        <f>SUM(AA25:AE25)</f>
        <v>216</v>
      </c>
    </row>
    <row r="26" spans="1:37" ht="45" customHeight="1" thickBot="1">
      <c r="A26" s="844" t="s">
        <v>338</v>
      </c>
      <c r="B26" s="845"/>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46" t="s">
        <v>6</v>
      </c>
      <c r="B27" s="847"/>
      <c r="C27" s="463">
        <f>SUM(C12,C13,C22,C23,C25,C26,C24)</f>
        <v>6791</v>
      </c>
      <c r="D27" s="464">
        <f>SUM(D12,,D22,D23,D25,D26,D24)</f>
        <v>5186</v>
      </c>
      <c r="E27" s="464">
        <f>SUM(E12,E13,E22,E23,E25,E26)</f>
        <v>836</v>
      </c>
      <c r="F27" s="537">
        <f>SUM(F12,F13,F22,F23,F25,F26)</f>
        <v>1523</v>
      </c>
      <c r="G27" s="466">
        <f>SUM(G12,G13,G22,G23,G25,G26)</f>
        <v>1760</v>
      </c>
      <c r="H27" s="467">
        <f>SUM(H12,H13,H22,H23,H25,H26,H24)</f>
        <v>16096</v>
      </c>
      <c r="I27" s="463">
        <f>SUM(I12,I13,I22,I23,I25,I26,I24)</f>
        <v>6771</v>
      </c>
      <c r="J27" s="464">
        <f>SUM(J12,,J22,J23,J25,J26,J24)</f>
        <v>5255</v>
      </c>
      <c r="K27" s="464">
        <f>SUM(K12,K13,K22,K23,K25,K26)</f>
        <v>845</v>
      </c>
      <c r="L27" s="537">
        <f>SUM(L12,L13,L22,L23,L25,L26)</f>
        <v>1545</v>
      </c>
      <c r="M27" s="466">
        <f>SUM(M12,M13,M22,M23,M25,M26)</f>
        <v>1790</v>
      </c>
      <c r="N27" s="467">
        <f>SUM(N12,N13,N22,N23,N25,N26,N24)</f>
        <v>16206</v>
      </c>
      <c r="O27" s="463">
        <f>SUM(O12,O13,O22,O23,O25,O26,O24)</f>
        <v>6751</v>
      </c>
      <c r="P27" s="464">
        <f>SUM(P12,,P22,P23,P25,P26,P24)</f>
        <v>5255</v>
      </c>
      <c r="Q27" s="464">
        <f>SUM(Q12,Q13,Q22,Q23,Q25,Q26)</f>
        <v>845</v>
      </c>
      <c r="R27" s="537">
        <f>SUM(R12,R13,R22,R23,R25,R26)</f>
        <v>1545</v>
      </c>
      <c r="S27" s="466">
        <f>SUM(S12,S13,S22,S23,S25,S26)</f>
        <v>1790</v>
      </c>
      <c r="T27" s="467">
        <f>SUM(T12,T13,T22,T23,T25,T26,T24)</f>
        <v>16186</v>
      </c>
      <c r="U27" s="463">
        <f>SUM(U12,U13,U22,U23,U25,U26,U24)</f>
        <v>6731</v>
      </c>
      <c r="V27" s="464">
        <f>SUM(V12,,V22,V23,V25,V26,V24)</f>
        <v>5255</v>
      </c>
      <c r="W27" s="464">
        <f>SUM(W12,W13,W22,W23,W25,W26)</f>
        <v>845</v>
      </c>
      <c r="X27" s="537">
        <f>SUM(X12,X13,X22,X23,X25,X26)</f>
        <v>1545</v>
      </c>
      <c r="Y27" s="466">
        <f>SUM(Y12,Y13,Y22,Y23,Y25,Y26)</f>
        <v>1790</v>
      </c>
      <c r="Z27" s="467">
        <f>SUM(Z12,Z13,Z22,Z23,Z25,Z26,Z24)</f>
        <v>16166</v>
      </c>
      <c r="AA27" s="463">
        <f>SUM(AA12,AA13,AA22,AA23,AA25,AA26,AA24)</f>
        <v>6711</v>
      </c>
      <c r="AB27" s="464">
        <f>SUM(AB12,,AB22,AB23,AB25,AB26,AB24)</f>
        <v>5255</v>
      </c>
      <c r="AC27" s="464">
        <f>SUM(AC12,AC13,AC22,AC23,AC25,AC26)</f>
        <v>845</v>
      </c>
      <c r="AD27" s="537">
        <f>SUM(AD12,AD13,AD22,AD23,AD25,AD26)</f>
        <v>1545</v>
      </c>
      <c r="AE27" s="466">
        <f>SUM(AE12,AE13,AE22,AE23,AE25,AE26)</f>
        <v>1790</v>
      </c>
      <c r="AF27" s="467">
        <f>SUM(AF12,AF13,AF22,AF23,AF25,AF26,AF24)</f>
        <v>16146</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2"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161</v>
      </c>
      <c r="D6" s="399">
        <v>36</v>
      </c>
      <c r="E6" s="400">
        <v>0</v>
      </c>
      <c r="F6" s="401">
        <v>6</v>
      </c>
      <c r="G6" s="402">
        <v>4</v>
      </c>
      <c r="H6" s="403">
        <f>SUM(C6:G6)</f>
        <v>207</v>
      </c>
      <c r="I6" s="398">
        <v>206</v>
      </c>
      <c r="J6" s="399">
        <v>86</v>
      </c>
      <c r="K6" s="400">
        <v>5</v>
      </c>
      <c r="L6" s="401">
        <v>16</v>
      </c>
      <c r="M6" s="402">
        <v>22</v>
      </c>
      <c r="N6" s="403">
        <f>SUM(I6:M6)</f>
        <v>335</v>
      </c>
      <c r="O6" s="398">
        <v>222</v>
      </c>
      <c r="P6" s="399">
        <v>98</v>
      </c>
      <c r="Q6" s="400">
        <v>5</v>
      </c>
      <c r="R6" s="401">
        <v>16</v>
      </c>
      <c r="S6" s="402">
        <v>22</v>
      </c>
      <c r="T6" s="403">
        <f>SUM(O6:S6)</f>
        <v>363</v>
      </c>
      <c r="U6" s="398">
        <v>222</v>
      </c>
      <c r="V6" s="399">
        <v>98</v>
      </c>
      <c r="W6" s="400">
        <v>5</v>
      </c>
      <c r="X6" s="401">
        <v>16</v>
      </c>
      <c r="Y6" s="402">
        <v>22</v>
      </c>
      <c r="Z6" s="403">
        <f>SUM(U6:Y6)</f>
        <v>363</v>
      </c>
      <c r="AA6" s="398">
        <v>222</v>
      </c>
      <c r="AB6" s="399">
        <v>98</v>
      </c>
      <c r="AC6" s="400">
        <v>5</v>
      </c>
      <c r="AD6" s="401">
        <v>16</v>
      </c>
      <c r="AE6" s="402">
        <v>22</v>
      </c>
      <c r="AF6" s="403">
        <f>SUM(AA6:AE6)</f>
        <v>363</v>
      </c>
    </row>
    <row r="7" spans="1:32" ht="39.75" customHeight="1">
      <c r="A7" s="862"/>
      <c r="B7" s="300" t="s">
        <v>319</v>
      </c>
      <c r="C7" s="404">
        <v>38</v>
      </c>
      <c r="D7" s="405">
        <v>15</v>
      </c>
      <c r="E7" s="406">
        <v>0</v>
      </c>
      <c r="F7" s="407">
        <v>0</v>
      </c>
      <c r="G7" s="408">
        <v>5</v>
      </c>
      <c r="H7" s="409">
        <f t="shared" ref="H7:H8" si="0">SUM(C7:G7)</f>
        <v>58</v>
      </c>
      <c r="I7" s="404">
        <v>38</v>
      </c>
      <c r="J7" s="405">
        <v>15</v>
      </c>
      <c r="K7" s="406">
        <v>0</v>
      </c>
      <c r="L7" s="407">
        <v>0</v>
      </c>
      <c r="M7" s="408">
        <v>5</v>
      </c>
      <c r="N7" s="409">
        <f t="shared" ref="N7:N11" si="1">SUM(I7:M7)</f>
        <v>58</v>
      </c>
      <c r="O7" s="404">
        <v>38</v>
      </c>
      <c r="P7" s="405">
        <v>15</v>
      </c>
      <c r="Q7" s="406">
        <v>0</v>
      </c>
      <c r="R7" s="407">
        <v>0</v>
      </c>
      <c r="S7" s="408">
        <v>5</v>
      </c>
      <c r="T7" s="409">
        <f t="shared" ref="T7:T11" si="2">SUM(O7:S7)</f>
        <v>58</v>
      </c>
      <c r="U7" s="404">
        <v>38</v>
      </c>
      <c r="V7" s="405">
        <v>15</v>
      </c>
      <c r="W7" s="406">
        <v>0</v>
      </c>
      <c r="X7" s="407">
        <v>0</v>
      </c>
      <c r="Y7" s="408">
        <v>5</v>
      </c>
      <c r="Z7" s="409">
        <f t="shared" ref="Z7:Z11" si="3">SUM(U7:Y7)</f>
        <v>58</v>
      </c>
      <c r="AA7" s="404">
        <v>38</v>
      </c>
      <c r="AB7" s="405">
        <v>15</v>
      </c>
      <c r="AC7" s="406">
        <v>0</v>
      </c>
      <c r="AD7" s="407">
        <v>0</v>
      </c>
      <c r="AE7" s="408">
        <v>5</v>
      </c>
      <c r="AF7" s="409">
        <f t="shared" ref="AF7:AF11" si="4">SUM(AA7:AE7)</f>
        <v>58</v>
      </c>
    </row>
    <row r="8" spans="1:32" ht="39.75" customHeight="1">
      <c r="A8" s="862"/>
      <c r="B8" s="300" t="s">
        <v>320</v>
      </c>
      <c r="C8" s="404">
        <v>10</v>
      </c>
      <c r="D8" s="405">
        <v>54</v>
      </c>
      <c r="E8" s="406">
        <v>9</v>
      </c>
      <c r="F8" s="407">
        <v>12</v>
      </c>
      <c r="G8" s="408">
        <v>15</v>
      </c>
      <c r="H8" s="409">
        <f t="shared" si="0"/>
        <v>100</v>
      </c>
      <c r="I8" s="404">
        <v>10</v>
      </c>
      <c r="J8" s="405">
        <v>54</v>
      </c>
      <c r="K8" s="406">
        <v>9</v>
      </c>
      <c r="L8" s="407">
        <v>12</v>
      </c>
      <c r="M8" s="408">
        <v>15</v>
      </c>
      <c r="N8" s="409">
        <f t="shared" si="1"/>
        <v>100</v>
      </c>
      <c r="O8" s="404">
        <v>10</v>
      </c>
      <c r="P8" s="405">
        <v>54</v>
      </c>
      <c r="Q8" s="406">
        <v>9</v>
      </c>
      <c r="R8" s="407">
        <v>12</v>
      </c>
      <c r="S8" s="408">
        <v>15</v>
      </c>
      <c r="T8" s="409">
        <f t="shared" si="2"/>
        <v>100</v>
      </c>
      <c r="U8" s="404">
        <v>10</v>
      </c>
      <c r="V8" s="405">
        <v>54</v>
      </c>
      <c r="W8" s="406">
        <v>9</v>
      </c>
      <c r="X8" s="407">
        <v>12</v>
      </c>
      <c r="Y8" s="408">
        <v>15</v>
      </c>
      <c r="Z8" s="409">
        <f t="shared" si="3"/>
        <v>100</v>
      </c>
      <c r="AA8" s="404">
        <v>10</v>
      </c>
      <c r="AB8" s="405">
        <v>54</v>
      </c>
      <c r="AC8" s="406">
        <v>9</v>
      </c>
      <c r="AD8" s="407">
        <v>12</v>
      </c>
      <c r="AE8" s="408">
        <v>15</v>
      </c>
      <c r="AF8" s="409">
        <f t="shared" si="4"/>
        <v>100</v>
      </c>
    </row>
    <row r="9" spans="1:32" ht="39.75" customHeight="1">
      <c r="A9" s="862"/>
      <c r="B9" s="300" t="s">
        <v>321</v>
      </c>
      <c r="C9" s="404">
        <v>54</v>
      </c>
      <c r="D9" s="405">
        <v>63</v>
      </c>
      <c r="E9" s="406">
        <v>0</v>
      </c>
      <c r="F9" s="407">
        <v>8</v>
      </c>
      <c r="G9" s="408">
        <v>12</v>
      </c>
      <c r="H9" s="409">
        <f>SUM(C9:G9)</f>
        <v>137</v>
      </c>
      <c r="I9" s="404">
        <v>54</v>
      </c>
      <c r="J9" s="405">
        <v>63</v>
      </c>
      <c r="K9" s="406">
        <v>0</v>
      </c>
      <c r="L9" s="407">
        <v>8</v>
      </c>
      <c r="M9" s="408">
        <v>12</v>
      </c>
      <c r="N9" s="409">
        <f t="shared" si="1"/>
        <v>137</v>
      </c>
      <c r="O9" s="404">
        <v>54</v>
      </c>
      <c r="P9" s="405">
        <v>63</v>
      </c>
      <c r="Q9" s="406">
        <v>0</v>
      </c>
      <c r="R9" s="407">
        <v>8</v>
      </c>
      <c r="S9" s="408">
        <v>12</v>
      </c>
      <c r="T9" s="409">
        <f t="shared" si="2"/>
        <v>137</v>
      </c>
      <c r="U9" s="404">
        <v>54</v>
      </c>
      <c r="V9" s="405">
        <v>63</v>
      </c>
      <c r="W9" s="406">
        <v>0</v>
      </c>
      <c r="X9" s="407">
        <v>8</v>
      </c>
      <c r="Y9" s="408">
        <v>12</v>
      </c>
      <c r="Z9" s="409">
        <f t="shared" si="3"/>
        <v>137</v>
      </c>
      <c r="AA9" s="404">
        <v>54</v>
      </c>
      <c r="AB9" s="405">
        <v>63</v>
      </c>
      <c r="AC9" s="406">
        <v>0</v>
      </c>
      <c r="AD9" s="407">
        <v>8</v>
      </c>
      <c r="AE9" s="408">
        <v>12</v>
      </c>
      <c r="AF9" s="409">
        <f t="shared" si="4"/>
        <v>137</v>
      </c>
    </row>
    <row r="10" spans="1:32" ht="39.75" customHeight="1">
      <c r="A10" s="862"/>
      <c r="B10" s="300" t="s">
        <v>322</v>
      </c>
      <c r="C10" s="410"/>
      <c r="D10" s="411">
        <v>1921</v>
      </c>
      <c r="E10" s="412">
        <v>221</v>
      </c>
      <c r="F10" s="413">
        <v>383</v>
      </c>
      <c r="G10" s="414">
        <v>483</v>
      </c>
      <c r="H10" s="415">
        <f>SUM(C10:G10)</f>
        <v>3008</v>
      </c>
      <c r="I10" s="410"/>
      <c r="J10" s="411">
        <v>1925</v>
      </c>
      <c r="K10" s="412">
        <v>222</v>
      </c>
      <c r="L10" s="413">
        <v>388</v>
      </c>
      <c r="M10" s="414">
        <v>483</v>
      </c>
      <c r="N10" s="415">
        <f t="shared" si="1"/>
        <v>3018</v>
      </c>
      <c r="O10" s="410"/>
      <c r="P10" s="411">
        <v>1925</v>
      </c>
      <c r="Q10" s="412">
        <v>205</v>
      </c>
      <c r="R10" s="413">
        <v>420</v>
      </c>
      <c r="S10" s="414">
        <v>498</v>
      </c>
      <c r="T10" s="415">
        <f t="shared" si="2"/>
        <v>3048</v>
      </c>
      <c r="U10" s="410"/>
      <c r="V10" s="411">
        <v>1925</v>
      </c>
      <c r="W10" s="412">
        <v>205</v>
      </c>
      <c r="X10" s="413">
        <v>420</v>
      </c>
      <c r="Y10" s="414">
        <v>498</v>
      </c>
      <c r="Z10" s="415">
        <f t="shared" si="3"/>
        <v>3048</v>
      </c>
      <c r="AA10" s="410"/>
      <c r="AB10" s="411">
        <v>1925</v>
      </c>
      <c r="AC10" s="412">
        <v>205</v>
      </c>
      <c r="AD10" s="413">
        <v>426</v>
      </c>
      <c r="AE10" s="414">
        <v>498</v>
      </c>
      <c r="AF10" s="415">
        <f t="shared" si="4"/>
        <v>3054</v>
      </c>
    </row>
    <row r="11" spans="1:32" ht="39.75" customHeight="1">
      <c r="A11" s="862"/>
      <c r="B11" s="322" t="s">
        <v>323</v>
      </c>
      <c r="C11" s="416">
        <v>925</v>
      </c>
      <c r="D11" s="417"/>
      <c r="E11" s="417"/>
      <c r="F11" s="418"/>
      <c r="G11" s="419"/>
      <c r="H11" s="420">
        <f>SUM(C11:G11)</f>
        <v>925</v>
      </c>
      <c r="I11" s="416">
        <v>785</v>
      </c>
      <c r="J11" s="417"/>
      <c r="K11" s="417"/>
      <c r="L11" s="418"/>
      <c r="M11" s="419"/>
      <c r="N11" s="420">
        <f t="shared" si="1"/>
        <v>785</v>
      </c>
      <c r="O11" s="416">
        <v>785</v>
      </c>
      <c r="P11" s="417"/>
      <c r="Q11" s="417"/>
      <c r="R11" s="418"/>
      <c r="S11" s="419"/>
      <c r="T11" s="420">
        <f t="shared" si="2"/>
        <v>785</v>
      </c>
      <c r="U11" s="416">
        <v>785</v>
      </c>
      <c r="V11" s="417"/>
      <c r="W11" s="417"/>
      <c r="X11" s="418"/>
      <c r="Y11" s="419"/>
      <c r="Z11" s="420">
        <f t="shared" si="3"/>
        <v>785</v>
      </c>
      <c r="AA11" s="416">
        <v>785</v>
      </c>
      <c r="AB11" s="417"/>
      <c r="AC11" s="417"/>
      <c r="AD11" s="418"/>
      <c r="AE11" s="419"/>
      <c r="AF11" s="420">
        <f t="shared" si="4"/>
        <v>785</v>
      </c>
    </row>
    <row r="12" spans="1:32" ht="45" customHeight="1" thickBot="1">
      <c r="A12" s="863"/>
      <c r="B12" s="329" t="s">
        <v>324</v>
      </c>
      <c r="C12" s="421">
        <f>SUM(C6:C11)</f>
        <v>1188</v>
      </c>
      <c r="D12" s="422">
        <f>SUM(D6:D11)</f>
        <v>2089</v>
      </c>
      <c r="E12" s="423">
        <f t="shared" ref="E12:F12" si="5">SUM(E6:E11)</f>
        <v>230</v>
      </c>
      <c r="F12" s="423">
        <f t="shared" si="5"/>
        <v>409</v>
      </c>
      <c r="G12" s="424">
        <f>SUM(G6:G11)</f>
        <v>519</v>
      </c>
      <c r="H12" s="425">
        <f>SUM(H6:H11)</f>
        <v>4435</v>
      </c>
      <c r="I12" s="421">
        <f>SUM(I6:I11)</f>
        <v>1093</v>
      </c>
      <c r="J12" s="422">
        <f>SUM(J6:J11)</f>
        <v>2143</v>
      </c>
      <c r="K12" s="423">
        <f t="shared" ref="K12:N12" si="6">SUM(K6:K11)</f>
        <v>236</v>
      </c>
      <c r="L12" s="423">
        <f t="shared" si="6"/>
        <v>424</v>
      </c>
      <c r="M12" s="424">
        <f t="shared" si="6"/>
        <v>537</v>
      </c>
      <c r="N12" s="425">
        <f t="shared" si="6"/>
        <v>4433</v>
      </c>
      <c r="O12" s="421">
        <f>SUM(O6:O11)</f>
        <v>1109</v>
      </c>
      <c r="P12" s="422">
        <f>SUM(P6:P11)</f>
        <v>2155</v>
      </c>
      <c r="Q12" s="423">
        <f t="shared" ref="Q12:R12" si="7">SUM(Q6:Q11)</f>
        <v>219</v>
      </c>
      <c r="R12" s="423">
        <f t="shared" si="7"/>
        <v>456</v>
      </c>
      <c r="S12" s="424">
        <f>SUM(S6:S11)</f>
        <v>552</v>
      </c>
      <c r="T12" s="425">
        <f>SUM(T6:T11)</f>
        <v>4491</v>
      </c>
      <c r="U12" s="421">
        <f>SUM(U6:U11)</f>
        <v>1109</v>
      </c>
      <c r="V12" s="422">
        <f>SUM(V6:V11)</f>
        <v>2155</v>
      </c>
      <c r="W12" s="423">
        <f t="shared" ref="W12:Z12" si="8">SUM(W6:W11)</f>
        <v>219</v>
      </c>
      <c r="X12" s="423">
        <f t="shared" si="8"/>
        <v>456</v>
      </c>
      <c r="Y12" s="424">
        <f t="shared" si="8"/>
        <v>552</v>
      </c>
      <c r="Z12" s="425">
        <f t="shared" si="8"/>
        <v>4491</v>
      </c>
      <c r="AA12" s="421">
        <f>SUM(AA6:AA11)</f>
        <v>1109</v>
      </c>
      <c r="AB12" s="422">
        <f>SUM(AB6:AB11)</f>
        <v>2155</v>
      </c>
      <c r="AC12" s="423">
        <f t="shared" ref="AC12:AF12" si="9">SUM(AC6:AC11)</f>
        <v>219</v>
      </c>
      <c r="AD12" s="423">
        <f t="shared" si="9"/>
        <v>462</v>
      </c>
      <c r="AE12" s="424">
        <f t="shared" si="9"/>
        <v>552</v>
      </c>
      <c r="AF12" s="425">
        <f t="shared" si="9"/>
        <v>4497</v>
      </c>
    </row>
    <row r="13" spans="1:32" ht="44.25" customHeight="1" thickBot="1">
      <c r="A13" s="864" t="s">
        <v>325</v>
      </c>
      <c r="B13" s="865"/>
      <c r="C13" s="426">
        <v>1063</v>
      </c>
      <c r="D13" s="427"/>
      <c r="E13" s="427"/>
      <c r="F13" s="428"/>
      <c r="G13" s="429"/>
      <c r="H13" s="430">
        <f>C13</f>
        <v>1063</v>
      </c>
      <c r="I13" s="426">
        <v>1063</v>
      </c>
      <c r="J13" s="427"/>
      <c r="K13" s="427"/>
      <c r="L13" s="428"/>
      <c r="M13" s="429"/>
      <c r="N13" s="430">
        <f>I13</f>
        <v>1063</v>
      </c>
      <c r="O13" s="426">
        <v>1023</v>
      </c>
      <c r="P13" s="427"/>
      <c r="Q13" s="427"/>
      <c r="R13" s="428"/>
      <c r="S13" s="429"/>
      <c r="T13" s="430">
        <f>O13</f>
        <v>1023</v>
      </c>
      <c r="U13" s="426">
        <v>1023</v>
      </c>
      <c r="V13" s="427"/>
      <c r="W13" s="427"/>
      <c r="X13" s="428"/>
      <c r="Y13" s="429"/>
      <c r="Z13" s="430">
        <f>U13</f>
        <v>1023</v>
      </c>
      <c r="AA13" s="426">
        <v>1023</v>
      </c>
      <c r="AB13" s="427"/>
      <c r="AC13" s="427"/>
      <c r="AD13" s="428"/>
      <c r="AE13" s="429"/>
      <c r="AF13" s="430">
        <f>AA13</f>
        <v>1023</v>
      </c>
    </row>
    <row r="14" spans="1:32" ht="39" customHeight="1">
      <c r="A14" s="861" t="s">
        <v>326</v>
      </c>
      <c r="B14" s="288" t="s">
        <v>327</v>
      </c>
      <c r="C14" s="431"/>
      <c r="D14" s="432">
        <v>0</v>
      </c>
      <c r="E14" s="433">
        <v>47</v>
      </c>
      <c r="F14" s="434">
        <v>90</v>
      </c>
      <c r="G14" s="435">
        <v>93</v>
      </c>
      <c r="H14" s="436">
        <f t="shared" ref="H14:H21" si="10">SUM(C14:G14)</f>
        <v>230</v>
      </c>
      <c r="I14" s="431"/>
      <c r="J14" s="432">
        <v>0</v>
      </c>
      <c r="K14" s="433">
        <v>47</v>
      </c>
      <c r="L14" s="434">
        <v>90</v>
      </c>
      <c r="M14" s="435">
        <v>93</v>
      </c>
      <c r="N14" s="436">
        <f t="shared" ref="N14:N21" si="11">SUM(I14:M14)</f>
        <v>230</v>
      </c>
      <c r="O14" s="431"/>
      <c r="P14" s="432">
        <v>0</v>
      </c>
      <c r="Q14" s="433">
        <v>47</v>
      </c>
      <c r="R14" s="434">
        <v>99</v>
      </c>
      <c r="S14" s="435">
        <v>103</v>
      </c>
      <c r="T14" s="436">
        <f t="shared" ref="T14:T21" si="12">SUM(O14:S14)</f>
        <v>249</v>
      </c>
      <c r="U14" s="431"/>
      <c r="V14" s="432">
        <v>0</v>
      </c>
      <c r="W14" s="433">
        <v>47</v>
      </c>
      <c r="X14" s="434">
        <v>99</v>
      </c>
      <c r="Y14" s="435">
        <v>103</v>
      </c>
      <c r="Z14" s="436">
        <f t="shared" ref="Z14:Z21" si="13">SUM(U14:Y14)</f>
        <v>249</v>
      </c>
      <c r="AA14" s="431"/>
      <c r="AB14" s="432">
        <v>0</v>
      </c>
      <c r="AC14" s="433">
        <v>47</v>
      </c>
      <c r="AD14" s="434">
        <v>99</v>
      </c>
      <c r="AE14" s="435">
        <v>103</v>
      </c>
      <c r="AF14" s="436">
        <f t="shared" ref="AF14:AF20" si="14">SUM(AA14:AE14)</f>
        <v>249</v>
      </c>
    </row>
    <row r="15" spans="1:32" ht="39" customHeight="1">
      <c r="A15" s="862"/>
      <c r="B15" s="353"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862"/>
      <c r="B16" s="300"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862"/>
      <c r="B17" s="357" t="s">
        <v>330</v>
      </c>
      <c r="C17" s="437"/>
      <c r="D17" s="439"/>
      <c r="E17" s="412">
        <v>0</v>
      </c>
      <c r="F17" s="413">
        <v>0</v>
      </c>
      <c r="G17" s="414">
        <v>0</v>
      </c>
      <c r="H17" s="415">
        <f t="shared" si="10"/>
        <v>0</v>
      </c>
      <c r="I17" s="437"/>
      <c r="J17" s="439"/>
      <c r="K17" s="412">
        <v>0</v>
      </c>
      <c r="L17" s="413">
        <v>0</v>
      </c>
      <c r="M17" s="414">
        <v>0</v>
      </c>
      <c r="N17" s="415">
        <f t="shared" si="11"/>
        <v>0</v>
      </c>
      <c r="O17" s="437"/>
      <c r="P17" s="439"/>
      <c r="Q17" s="412">
        <v>0</v>
      </c>
      <c r="R17" s="413">
        <v>0</v>
      </c>
      <c r="S17" s="414">
        <v>0</v>
      </c>
      <c r="T17" s="415">
        <f t="shared" si="12"/>
        <v>0</v>
      </c>
      <c r="U17" s="437"/>
      <c r="V17" s="439"/>
      <c r="W17" s="412">
        <v>0</v>
      </c>
      <c r="X17" s="413">
        <v>0</v>
      </c>
      <c r="Y17" s="414">
        <v>0</v>
      </c>
      <c r="Z17" s="415">
        <f t="shared" si="13"/>
        <v>0</v>
      </c>
      <c r="AA17" s="437"/>
      <c r="AB17" s="439"/>
      <c r="AC17" s="412">
        <v>0</v>
      </c>
      <c r="AD17" s="413">
        <v>0</v>
      </c>
      <c r="AE17" s="414">
        <v>0</v>
      </c>
      <c r="AF17" s="415">
        <f t="shared" si="14"/>
        <v>0</v>
      </c>
    </row>
    <row r="18" spans="1:37" ht="39" customHeight="1">
      <c r="A18" s="862"/>
      <c r="B18" s="357"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862"/>
      <c r="B19" s="300"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862"/>
      <c r="B20" s="300"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862"/>
      <c r="B21" s="359"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863"/>
      <c r="B22" s="365" t="s">
        <v>324</v>
      </c>
      <c r="C22" s="445"/>
      <c r="D22" s="422">
        <f>SUM(D14:D21)</f>
        <v>0</v>
      </c>
      <c r="E22" s="446">
        <f>SUM(E14:E21)</f>
        <v>47</v>
      </c>
      <c r="F22" s="446">
        <f>SUM(F14:F21)</f>
        <v>90</v>
      </c>
      <c r="G22" s="447">
        <f>SUM(G14:G21)</f>
        <v>93</v>
      </c>
      <c r="H22" s="425">
        <f t="shared" ref="H22" si="15">SUM(H14:H21)</f>
        <v>230</v>
      </c>
      <c r="I22" s="445"/>
      <c r="J22" s="422">
        <f>SUM(J14:J21)</f>
        <v>0</v>
      </c>
      <c r="K22" s="446">
        <f>SUM(K14:K21)</f>
        <v>47</v>
      </c>
      <c r="L22" s="446">
        <f>SUM(L14:L21)</f>
        <v>90</v>
      </c>
      <c r="M22" s="447">
        <f>SUM(M14:M21)</f>
        <v>93</v>
      </c>
      <c r="N22" s="425">
        <f t="shared" ref="N22" si="16">SUM(N14:N21)</f>
        <v>230</v>
      </c>
      <c r="O22" s="445"/>
      <c r="P22" s="422">
        <f>SUM(P14:P21)</f>
        <v>0</v>
      </c>
      <c r="Q22" s="446">
        <f>SUM(Q14:Q21)</f>
        <v>47</v>
      </c>
      <c r="R22" s="446">
        <f>SUM(R14:R21)</f>
        <v>99</v>
      </c>
      <c r="S22" s="447">
        <f>SUM(S14:S21)</f>
        <v>103</v>
      </c>
      <c r="T22" s="425">
        <f t="shared" ref="T22" si="17">SUM(T14:T21)</f>
        <v>249</v>
      </c>
      <c r="U22" s="445"/>
      <c r="V22" s="422">
        <f>SUM(V14:V21)</f>
        <v>0</v>
      </c>
      <c r="W22" s="446">
        <f>SUM(W14:W21)</f>
        <v>47</v>
      </c>
      <c r="X22" s="446">
        <f>SUM(X14:X21)</f>
        <v>99</v>
      </c>
      <c r="Y22" s="447">
        <f>SUM(Y14:Y21)</f>
        <v>103</v>
      </c>
      <c r="Z22" s="425">
        <f t="shared" ref="Z22" si="18">SUM(Z14:Z21)</f>
        <v>249</v>
      </c>
      <c r="AA22" s="445"/>
      <c r="AB22" s="422">
        <f>SUM(AB14:AB21)</f>
        <v>0</v>
      </c>
      <c r="AC22" s="446">
        <f>SUM(AC14:AC21)</f>
        <v>47</v>
      </c>
      <c r="AD22" s="446">
        <f>SUM(AD14:AD21)</f>
        <v>99</v>
      </c>
      <c r="AE22" s="447">
        <f>SUM(AE14:AE21)</f>
        <v>103</v>
      </c>
      <c r="AF22" s="425">
        <f>SUM(AF14:AF21)</f>
        <v>249</v>
      </c>
    </row>
    <row r="23" spans="1:37" ht="45" customHeight="1" thickBot="1">
      <c r="A23" s="844" t="s">
        <v>335</v>
      </c>
      <c r="B23" s="845"/>
      <c r="C23" s="448"/>
      <c r="D23" s="449">
        <v>0</v>
      </c>
      <c r="E23" s="450">
        <v>0</v>
      </c>
      <c r="F23" s="451">
        <v>0</v>
      </c>
      <c r="G23" s="452">
        <v>0</v>
      </c>
      <c r="H23" s="453">
        <f>SUM(C23:G23)</f>
        <v>0</v>
      </c>
      <c r="I23" s="448"/>
      <c r="J23" s="449">
        <v>0</v>
      </c>
      <c r="K23" s="450">
        <v>0</v>
      </c>
      <c r="L23" s="451">
        <v>0</v>
      </c>
      <c r="M23" s="452">
        <v>0</v>
      </c>
      <c r="N23" s="453">
        <f>SUM(I23:M23)</f>
        <v>0</v>
      </c>
      <c r="O23" s="448"/>
      <c r="P23" s="449">
        <v>0</v>
      </c>
      <c r="Q23" s="450">
        <v>0</v>
      </c>
      <c r="R23" s="451">
        <v>0</v>
      </c>
      <c r="S23" s="452">
        <v>0</v>
      </c>
      <c r="T23" s="453">
        <f>SUM(O23:S23)</f>
        <v>0</v>
      </c>
      <c r="U23" s="448"/>
      <c r="V23" s="449">
        <v>0</v>
      </c>
      <c r="W23" s="450">
        <v>0</v>
      </c>
      <c r="X23" s="451">
        <v>0</v>
      </c>
      <c r="Y23" s="452">
        <v>0</v>
      </c>
      <c r="Z23" s="453">
        <f>SUM(U23:Y23)</f>
        <v>0</v>
      </c>
      <c r="AA23" s="448"/>
      <c r="AB23" s="449">
        <v>0</v>
      </c>
      <c r="AC23" s="450">
        <v>0</v>
      </c>
      <c r="AD23" s="451">
        <v>0</v>
      </c>
      <c r="AE23" s="452">
        <v>0</v>
      </c>
      <c r="AF23" s="453">
        <f>SUM(AA23:AE23)</f>
        <v>0</v>
      </c>
    </row>
    <row r="24" spans="1:37" ht="45" customHeight="1" thickBot="1">
      <c r="A24" s="851" t="s">
        <v>336</v>
      </c>
      <c r="B24" s="852"/>
      <c r="C24" s="454">
        <v>0</v>
      </c>
      <c r="D24" s="455">
        <v>0</v>
      </c>
      <c r="E24" s="427"/>
      <c r="F24" s="428"/>
      <c r="G24" s="456"/>
      <c r="H24" s="430">
        <f>SUM(C24:G24)</f>
        <v>0</v>
      </c>
      <c r="I24" s="454">
        <v>0</v>
      </c>
      <c r="J24" s="455">
        <v>0</v>
      </c>
      <c r="K24" s="427"/>
      <c r="L24" s="428"/>
      <c r="M24" s="456"/>
      <c r="N24" s="430">
        <f>SUM(I24:M24)</f>
        <v>0</v>
      </c>
      <c r="O24" s="454">
        <v>0</v>
      </c>
      <c r="P24" s="455">
        <v>40</v>
      </c>
      <c r="Q24" s="427"/>
      <c r="R24" s="428"/>
      <c r="S24" s="456"/>
      <c r="T24" s="430">
        <f>SUM(O24:S24)</f>
        <v>40</v>
      </c>
      <c r="U24" s="454">
        <v>0</v>
      </c>
      <c r="V24" s="455">
        <v>40</v>
      </c>
      <c r="W24" s="427"/>
      <c r="X24" s="428"/>
      <c r="Y24" s="456"/>
      <c r="Z24" s="430">
        <f>SUM(U24:Y24)</f>
        <v>40</v>
      </c>
      <c r="AA24" s="454">
        <v>0</v>
      </c>
      <c r="AB24" s="455">
        <v>40</v>
      </c>
      <c r="AC24" s="427"/>
      <c r="AD24" s="428"/>
      <c r="AE24" s="456"/>
      <c r="AF24" s="430">
        <f>SUM(AA24:AE24)</f>
        <v>40</v>
      </c>
    </row>
    <row r="25" spans="1:37" ht="45" customHeight="1" thickBot="1">
      <c r="A25" s="842" t="s">
        <v>337</v>
      </c>
      <c r="B25" s="843"/>
      <c r="C25" s="457"/>
      <c r="D25" s="458">
        <v>9</v>
      </c>
      <c r="E25" s="459">
        <v>14</v>
      </c>
      <c r="F25" s="460">
        <v>17</v>
      </c>
      <c r="G25" s="461">
        <v>18</v>
      </c>
      <c r="H25" s="430">
        <f>SUM(C25:G25)</f>
        <v>58</v>
      </c>
      <c r="I25" s="457"/>
      <c r="J25" s="458">
        <v>9</v>
      </c>
      <c r="K25" s="459">
        <v>14</v>
      </c>
      <c r="L25" s="460">
        <v>17</v>
      </c>
      <c r="M25" s="461">
        <v>18</v>
      </c>
      <c r="N25" s="430">
        <f>SUM(I25:M25)</f>
        <v>58</v>
      </c>
      <c r="O25" s="457"/>
      <c r="P25" s="458">
        <v>9</v>
      </c>
      <c r="Q25" s="459">
        <v>14</v>
      </c>
      <c r="R25" s="460">
        <v>17</v>
      </c>
      <c r="S25" s="461">
        <v>18</v>
      </c>
      <c r="T25" s="430">
        <f>SUM(O25:S25)</f>
        <v>58</v>
      </c>
      <c r="U25" s="457"/>
      <c r="V25" s="458">
        <v>9</v>
      </c>
      <c r="W25" s="459">
        <v>14</v>
      </c>
      <c r="X25" s="460">
        <v>17</v>
      </c>
      <c r="Y25" s="461">
        <v>18</v>
      </c>
      <c r="Z25" s="430">
        <f>SUM(U25:Y25)</f>
        <v>58</v>
      </c>
      <c r="AA25" s="457"/>
      <c r="AB25" s="458">
        <v>9</v>
      </c>
      <c r="AC25" s="459">
        <v>13</v>
      </c>
      <c r="AD25" s="460">
        <v>19</v>
      </c>
      <c r="AE25" s="461">
        <v>18</v>
      </c>
      <c r="AF25" s="430">
        <f>SUM(AA25:AE25)</f>
        <v>59</v>
      </c>
    </row>
    <row r="26" spans="1:37" ht="45" hidden="1" customHeight="1" thickBot="1">
      <c r="A26" s="844" t="s">
        <v>338</v>
      </c>
      <c r="B26" s="845"/>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46" t="s">
        <v>6</v>
      </c>
      <c r="B27" s="847"/>
      <c r="C27" s="463">
        <f>SUM(C12,C13,C22,C23,C25,C26,C24)</f>
        <v>2251</v>
      </c>
      <c r="D27" s="464">
        <f>SUM(D12,,D22,D23,D25,D26,D24)</f>
        <v>2098</v>
      </c>
      <c r="E27" s="465">
        <f>SUM(E12,E13,E22,E23,E25,E26)</f>
        <v>291</v>
      </c>
      <c r="F27" s="465">
        <f>SUM(F12,F13,F22,F23,F25,F26)</f>
        <v>516</v>
      </c>
      <c r="G27" s="466">
        <f>SUM(G12,G13,G22,G23,G25,G26)</f>
        <v>630</v>
      </c>
      <c r="H27" s="467">
        <f>SUM(H12,H13,H22,H23,H25,H26,H24)</f>
        <v>5786</v>
      </c>
      <c r="I27" s="463">
        <f>SUM(I12,I13,I22,I23,I25,I26,I24)</f>
        <v>2156</v>
      </c>
      <c r="J27" s="464">
        <f>SUM(J12,,J22,J23,J25,J26,J24)</f>
        <v>2152</v>
      </c>
      <c r="K27" s="465">
        <f>SUM(K12,K13,K22,K23,K25,K26)</f>
        <v>297</v>
      </c>
      <c r="L27" s="465">
        <f>SUM(L12,L13,L22,L23,L25,L26)</f>
        <v>531</v>
      </c>
      <c r="M27" s="466">
        <f>SUM(M12,M13,M22,M23,M25,M26)</f>
        <v>648</v>
      </c>
      <c r="N27" s="467">
        <f>SUM(N12,N13,N22,N23,N25,N26,N24)</f>
        <v>5784</v>
      </c>
      <c r="O27" s="463">
        <f>SUM(O12,O13,O22,O23,O25,O26,O24)</f>
        <v>2132</v>
      </c>
      <c r="P27" s="464">
        <f>SUM(P12,,P22,P23,P25,P26,P24)</f>
        <v>2204</v>
      </c>
      <c r="Q27" s="465">
        <f>SUM(Q12,Q13,Q22,Q23,Q25,Q26)</f>
        <v>280</v>
      </c>
      <c r="R27" s="465">
        <f>SUM(R12,R13,R22,R23,R25,R26)</f>
        <v>572</v>
      </c>
      <c r="S27" s="466">
        <f>SUM(S12,S13,S22,S23,S25,S26)</f>
        <v>673</v>
      </c>
      <c r="T27" s="467">
        <f>SUM(T12,T13,T22,T23,T25,T26,T24)</f>
        <v>5861</v>
      </c>
      <c r="U27" s="463">
        <f>SUM(U12,U13,U22,U23,U25,U26,U24)</f>
        <v>2132</v>
      </c>
      <c r="V27" s="464">
        <f>SUM(V12,,V22,V23,V25,V26,V24)</f>
        <v>2204</v>
      </c>
      <c r="W27" s="465">
        <f>SUM(W12,W13,W22,W23,W25,W26)</f>
        <v>280</v>
      </c>
      <c r="X27" s="465">
        <f>SUM(X12,X13,X22,X23,X25,X26)</f>
        <v>572</v>
      </c>
      <c r="Y27" s="466">
        <f>SUM(Y12,Y13,Y22,Y23,Y25,Y26)</f>
        <v>673</v>
      </c>
      <c r="Z27" s="467">
        <f>SUM(Z12,Z13,Z22,Z23,Z25,Z26,Z24)</f>
        <v>5861</v>
      </c>
      <c r="AA27" s="463">
        <f>SUM(AA12,AA13,AA22,AA23,AA25,AA26,AA24)</f>
        <v>2132</v>
      </c>
      <c r="AB27" s="464">
        <f>SUM(AB12,,AB22,AB23,AB25,AB26,AB24)</f>
        <v>2204</v>
      </c>
      <c r="AC27" s="465">
        <f>SUM(AC12,AC13,AC22,AC23,AC25,AC26)</f>
        <v>279</v>
      </c>
      <c r="AD27" s="465">
        <f>SUM(AD12,AD13,AD22,AD23,AD25,AD26)</f>
        <v>580</v>
      </c>
      <c r="AE27" s="466">
        <f>SUM(AE12,AE13,AE22,AE23,AE25,AE26)</f>
        <v>673</v>
      </c>
      <c r="AF27" s="467">
        <f>SUM(AF12,AF13,AF22,AF23,AF25,AF26,AF24)</f>
        <v>5868</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71"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F24"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255</v>
      </c>
      <c r="D6" s="399">
        <v>132</v>
      </c>
      <c r="E6" s="400">
        <v>6</v>
      </c>
      <c r="F6" s="401">
        <v>28</v>
      </c>
      <c r="G6" s="402">
        <v>29</v>
      </c>
      <c r="H6" s="403">
        <f>SUM(C6:G6)</f>
        <v>450</v>
      </c>
      <c r="I6" s="398">
        <v>255</v>
      </c>
      <c r="J6" s="399">
        <v>132</v>
      </c>
      <c r="K6" s="400">
        <v>6</v>
      </c>
      <c r="L6" s="401">
        <v>28</v>
      </c>
      <c r="M6" s="402">
        <v>29</v>
      </c>
      <c r="N6" s="403">
        <f>SUM(I6:M6)</f>
        <v>450</v>
      </c>
      <c r="O6" s="398">
        <v>255</v>
      </c>
      <c r="P6" s="399">
        <v>132</v>
      </c>
      <c r="Q6" s="400">
        <v>6</v>
      </c>
      <c r="R6" s="401">
        <v>28</v>
      </c>
      <c r="S6" s="402">
        <v>29</v>
      </c>
      <c r="T6" s="403">
        <f>SUM(O6:S6)</f>
        <v>450</v>
      </c>
      <c r="U6" s="398">
        <v>255</v>
      </c>
      <c r="V6" s="399">
        <v>132</v>
      </c>
      <c r="W6" s="400">
        <v>6</v>
      </c>
      <c r="X6" s="401">
        <v>28</v>
      </c>
      <c r="Y6" s="402">
        <v>29</v>
      </c>
      <c r="Z6" s="403">
        <f>SUM(U6:Y6)</f>
        <v>450</v>
      </c>
      <c r="AA6" s="398">
        <v>235</v>
      </c>
      <c r="AB6" s="399">
        <v>150</v>
      </c>
      <c r="AC6" s="400">
        <v>11</v>
      </c>
      <c r="AD6" s="401">
        <v>37</v>
      </c>
      <c r="AE6" s="402">
        <v>37</v>
      </c>
      <c r="AF6" s="403">
        <f>SUM(AA6:AE6)</f>
        <v>470</v>
      </c>
    </row>
    <row r="7" spans="1:32" ht="39.75" customHeight="1">
      <c r="A7" s="862"/>
      <c r="B7" s="300" t="s">
        <v>319</v>
      </c>
      <c r="C7" s="404">
        <v>889</v>
      </c>
      <c r="D7" s="405">
        <v>62</v>
      </c>
      <c r="E7" s="406">
        <v>0</v>
      </c>
      <c r="F7" s="407">
        <v>0</v>
      </c>
      <c r="G7" s="408">
        <v>0</v>
      </c>
      <c r="H7" s="409">
        <f t="shared" ref="H7:H8" si="0">SUM(C7:G7)</f>
        <v>951</v>
      </c>
      <c r="I7" s="404">
        <v>889</v>
      </c>
      <c r="J7" s="405">
        <v>122</v>
      </c>
      <c r="K7" s="406">
        <v>0</v>
      </c>
      <c r="L7" s="407">
        <v>0</v>
      </c>
      <c r="M7" s="408">
        <v>0</v>
      </c>
      <c r="N7" s="409">
        <f t="shared" ref="N7:N11" si="1">SUM(I7:M7)</f>
        <v>1011</v>
      </c>
      <c r="O7" s="404">
        <v>844</v>
      </c>
      <c r="P7" s="405">
        <v>162</v>
      </c>
      <c r="Q7" s="406">
        <v>0</v>
      </c>
      <c r="R7" s="407">
        <v>0</v>
      </c>
      <c r="S7" s="408">
        <v>0</v>
      </c>
      <c r="T7" s="409">
        <f t="shared" ref="T7:T11" si="2">SUM(O7:S7)</f>
        <v>1006</v>
      </c>
      <c r="U7" s="404">
        <v>798</v>
      </c>
      <c r="V7" s="405">
        <v>202</v>
      </c>
      <c r="W7" s="406">
        <v>0</v>
      </c>
      <c r="X7" s="407">
        <v>0</v>
      </c>
      <c r="Y7" s="408">
        <v>0</v>
      </c>
      <c r="Z7" s="409">
        <f t="shared" ref="Z7:Z11" si="3">SUM(U7:Y7)</f>
        <v>1000</v>
      </c>
      <c r="AA7" s="404">
        <v>798</v>
      </c>
      <c r="AB7" s="405">
        <v>202</v>
      </c>
      <c r="AC7" s="406">
        <v>0</v>
      </c>
      <c r="AD7" s="407">
        <v>0</v>
      </c>
      <c r="AE7" s="408">
        <v>0</v>
      </c>
      <c r="AF7" s="409">
        <f t="shared" ref="AF7:AF11" si="4">SUM(AA7:AE7)</f>
        <v>1000</v>
      </c>
    </row>
    <row r="8" spans="1:32" ht="39.75" customHeight="1">
      <c r="A8" s="862"/>
      <c r="B8" s="300" t="s">
        <v>320</v>
      </c>
      <c r="C8" s="404">
        <v>63</v>
      </c>
      <c r="D8" s="405">
        <v>246</v>
      </c>
      <c r="E8" s="406">
        <v>29</v>
      </c>
      <c r="F8" s="407">
        <v>70</v>
      </c>
      <c r="G8" s="408">
        <v>74</v>
      </c>
      <c r="H8" s="409">
        <f t="shared" si="0"/>
        <v>482</v>
      </c>
      <c r="I8" s="404">
        <v>63</v>
      </c>
      <c r="J8" s="405">
        <v>246</v>
      </c>
      <c r="K8" s="406">
        <v>29</v>
      </c>
      <c r="L8" s="407">
        <v>70</v>
      </c>
      <c r="M8" s="408">
        <v>74</v>
      </c>
      <c r="N8" s="409">
        <f t="shared" si="1"/>
        <v>482</v>
      </c>
      <c r="O8" s="404">
        <v>63</v>
      </c>
      <c r="P8" s="405">
        <v>246</v>
      </c>
      <c r="Q8" s="406">
        <v>29</v>
      </c>
      <c r="R8" s="407">
        <v>70</v>
      </c>
      <c r="S8" s="408">
        <v>74</v>
      </c>
      <c r="T8" s="409">
        <f t="shared" si="2"/>
        <v>482</v>
      </c>
      <c r="U8" s="404">
        <v>63</v>
      </c>
      <c r="V8" s="405">
        <v>246</v>
      </c>
      <c r="W8" s="406">
        <v>29</v>
      </c>
      <c r="X8" s="407">
        <v>71</v>
      </c>
      <c r="Y8" s="408">
        <v>73</v>
      </c>
      <c r="Z8" s="409">
        <f t="shared" si="3"/>
        <v>482</v>
      </c>
      <c r="AA8" s="404">
        <v>63</v>
      </c>
      <c r="AB8" s="405">
        <v>246</v>
      </c>
      <c r="AC8" s="406">
        <v>29</v>
      </c>
      <c r="AD8" s="407">
        <v>71</v>
      </c>
      <c r="AE8" s="408">
        <v>73</v>
      </c>
      <c r="AF8" s="409">
        <f t="shared" si="4"/>
        <v>482</v>
      </c>
    </row>
    <row r="9" spans="1:32" ht="39.75" customHeight="1">
      <c r="A9" s="862"/>
      <c r="B9" s="300" t="s">
        <v>321</v>
      </c>
      <c r="C9" s="404">
        <v>218</v>
      </c>
      <c r="D9" s="405">
        <v>12</v>
      </c>
      <c r="E9" s="406">
        <v>0</v>
      </c>
      <c r="F9" s="407">
        <v>0</v>
      </c>
      <c r="G9" s="408">
        <v>0</v>
      </c>
      <c r="H9" s="409">
        <f>SUM(C9:G9)</f>
        <v>230</v>
      </c>
      <c r="I9" s="404">
        <v>218</v>
      </c>
      <c r="J9" s="405">
        <v>12</v>
      </c>
      <c r="K9" s="406">
        <v>0</v>
      </c>
      <c r="L9" s="407">
        <v>0</v>
      </c>
      <c r="M9" s="408">
        <v>0</v>
      </c>
      <c r="N9" s="409">
        <f t="shared" si="1"/>
        <v>230</v>
      </c>
      <c r="O9" s="404">
        <v>218</v>
      </c>
      <c r="P9" s="405">
        <v>12</v>
      </c>
      <c r="Q9" s="406">
        <v>0</v>
      </c>
      <c r="R9" s="407">
        <v>0</v>
      </c>
      <c r="S9" s="408">
        <v>0</v>
      </c>
      <c r="T9" s="409">
        <f t="shared" si="2"/>
        <v>230</v>
      </c>
      <c r="U9" s="404">
        <v>218</v>
      </c>
      <c r="V9" s="405">
        <v>12</v>
      </c>
      <c r="W9" s="406">
        <v>0</v>
      </c>
      <c r="X9" s="407">
        <v>0</v>
      </c>
      <c r="Y9" s="408">
        <v>0</v>
      </c>
      <c r="Z9" s="409">
        <f t="shared" si="3"/>
        <v>230</v>
      </c>
      <c r="AA9" s="404">
        <v>218</v>
      </c>
      <c r="AB9" s="405">
        <v>12</v>
      </c>
      <c r="AC9" s="406">
        <v>0</v>
      </c>
      <c r="AD9" s="407">
        <v>0</v>
      </c>
      <c r="AE9" s="408">
        <v>0</v>
      </c>
      <c r="AF9" s="409">
        <f t="shared" si="4"/>
        <v>230</v>
      </c>
    </row>
    <row r="10" spans="1:32" ht="39.75" customHeight="1">
      <c r="A10" s="862"/>
      <c r="B10" s="300" t="s">
        <v>322</v>
      </c>
      <c r="C10" s="410"/>
      <c r="D10" s="411">
        <v>2209</v>
      </c>
      <c r="E10" s="412">
        <v>262</v>
      </c>
      <c r="F10" s="413">
        <v>777</v>
      </c>
      <c r="G10" s="414">
        <v>732</v>
      </c>
      <c r="H10" s="415">
        <f>SUM(C10:G10)</f>
        <v>3980</v>
      </c>
      <c r="I10" s="410"/>
      <c r="J10" s="411">
        <v>2212</v>
      </c>
      <c r="K10" s="412">
        <v>262</v>
      </c>
      <c r="L10" s="413">
        <v>806</v>
      </c>
      <c r="M10" s="414">
        <v>701</v>
      </c>
      <c r="N10" s="415">
        <f t="shared" si="1"/>
        <v>3981</v>
      </c>
      <c r="O10" s="410"/>
      <c r="P10" s="411">
        <v>2278</v>
      </c>
      <c r="Q10" s="412">
        <v>272</v>
      </c>
      <c r="R10" s="413">
        <v>833</v>
      </c>
      <c r="S10" s="414">
        <v>718</v>
      </c>
      <c r="T10" s="415">
        <f t="shared" si="2"/>
        <v>4101</v>
      </c>
      <c r="U10" s="410"/>
      <c r="V10" s="411">
        <v>2344</v>
      </c>
      <c r="W10" s="412">
        <v>282</v>
      </c>
      <c r="X10" s="413">
        <v>863</v>
      </c>
      <c r="Y10" s="414">
        <v>732</v>
      </c>
      <c r="Z10" s="415">
        <f t="shared" si="3"/>
        <v>4221</v>
      </c>
      <c r="AA10" s="410"/>
      <c r="AB10" s="411">
        <v>2377</v>
      </c>
      <c r="AC10" s="412">
        <v>287</v>
      </c>
      <c r="AD10" s="413">
        <v>899</v>
      </c>
      <c r="AE10" s="414">
        <v>718</v>
      </c>
      <c r="AF10" s="415">
        <f t="shared" si="4"/>
        <v>4281</v>
      </c>
    </row>
    <row r="11" spans="1:32" ht="39.75" customHeight="1">
      <c r="A11" s="862"/>
      <c r="B11" s="322" t="s">
        <v>323</v>
      </c>
      <c r="C11" s="416">
        <v>210</v>
      </c>
      <c r="D11" s="417"/>
      <c r="E11" s="417"/>
      <c r="F11" s="418"/>
      <c r="G11" s="419"/>
      <c r="H11" s="420">
        <f>SUM(C11:G11)</f>
        <v>210</v>
      </c>
      <c r="I11" s="416">
        <v>210</v>
      </c>
      <c r="J11" s="417"/>
      <c r="K11" s="417"/>
      <c r="L11" s="418"/>
      <c r="M11" s="419"/>
      <c r="N11" s="420">
        <f t="shared" si="1"/>
        <v>210</v>
      </c>
      <c r="O11" s="416">
        <v>210</v>
      </c>
      <c r="P11" s="417"/>
      <c r="Q11" s="417"/>
      <c r="R11" s="418"/>
      <c r="S11" s="419"/>
      <c r="T11" s="420">
        <f t="shared" si="2"/>
        <v>210</v>
      </c>
      <c r="U11" s="416">
        <v>210</v>
      </c>
      <c r="V11" s="417"/>
      <c r="W11" s="417"/>
      <c r="X11" s="418"/>
      <c r="Y11" s="419"/>
      <c r="Z11" s="420">
        <f t="shared" si="3"/>
        <v>210</v>
      </c>
      <c r="AA11" s="416">
        <v>210</v>
      </c>
      <c r="AB11" s="417"/>
      <c r="AC11" s="417"/>
      <c r="AD11" s="418"/>
      <c r="AE11" s="419"/>
      <c r="AF11" s="420">
        <f t="shared" si="4"/>
        <v>210</v>
      </c>
    </row>
    <row r="12" spans="1:32" ht="45" customHeight="1" thickBot="1">
      <c r="A12" s="863"/>
      <c r="B12" s="329" t="s">
        <v>324</v>
      </c>
      <c r="C12" s="421">
        <f>SUM(C6:C11)</f>
        <v>1635</v>
      </c>
      <c r="D12" s="422">
        <f>SUM(D6:D11)</f>
        <v>2661</v>
      </c>
      <c r="E12" s="423">
        <f t="shared" ref="E12:F12" si="5">SUM(E6:E11)</f>
        <v>297</v>
      </c>
      <c r="F12" s="423">
        <f t="shared" si="5"/>
        <v>875</v>
      </c>
      <c r="G12" s="424">
        <f>SUM(G6:G11)</f>
        <v>835</v>
      </c>
      <c r="H12" s="425">
        <f>SUM(H6:H11)</f>
        <v>6303</v>
      </c>
      <c r="I12" s="421">
        <f>SUM(I6:I11)</f>
        <v>1635</v>
      </c>
      <c r="J12" s="422">
        <f>SUM(J6:J11)</f>
        <v>2724</v>
      </c>
      <c r="K12" s="423">
        <f t="shared" ref="K12:N12" si="6">SUM(K6:K11)</f>
        <v>297</v>
      </c>
      <c r="L12" s="423">
        <f t="shared" si="6"/>
        <v>904</v>
      </c>
      <c r="M12" s="424">
        <f t="shared" si="6"/>
        <v>804</v>
      </c>
      <c r="N12" s="425">
        <f t="shared" si="6"/>
        <v>6364</v>
      </c>
      <c r="O12" s="421">
        <f>SUM(O6:O11)</f>
        <v>1590</v>
      </c>
      <c r="P12" s="422">
        <f>SUM(P6:P11)</f>
        <v>2830</v>
      </c>
      <c r="Q12" s="423">
        <f t="shared" ref="Q12:R12" si="7">SUM(Q6:Q11)</f>
        <v>307</v>
      </c>
      <c r="R12" s="423">
        <f t="shared" si="7"/>
        <v>931</v>
      </c>
      <c r="S12" s="424">
        <f>SUM(S6:S11)</f>
        <v>821</v>
      </c>
      <c r="T12" s="425">
        <f>SUM(T6:T11)</f>
        <v>6479</v>
      </c>
      <c r="U12" s="421">
        <f>SUM(U6:U11)</f>
        <v>1544</v>
      </c>
      <c r="V12" s="422">
        <f>SUM(V6:V11)</f>
        <v>2936</v>
      </c>
      <c r="W12" s="423">
        <f t="shared" ref="W12:Z12" si="8">SUM(W6:W11)</f>
        <v>317</v>
      </c>
      <c r="X12" s="423">
        <f t="shared" si="8"/>
        <v>962</v>
      </c>
      <c r="Y12" s="424">
        <f t="shared" si="8"/>
        <v>834</v>
      </c>
      <c r="Z12" s="425">
        <f t="shared" si="8"/>
        <v>6593</v>
      </c>
      <c r="AA12" s="421">
        <f>SUM(AA6:AA11)</f>
        <v>1524</v>
      </c>
      <c r="AB12" s="422">
        <f>SUM(AB6:AB11)</f>
        <v>2987</v>
      </c>
      <c r="AC12" s="423">
        <f t="shared" ref="AC12:AF12" si="9">SUM(AC6:AC11)</f>
        <v>327</v>
      </c>
      <c r="AD12" s="423">
        <f t="shared" si="9"/>
        <v>1007</v>
      </c>
      <c r="AE12" s="424">
        <f t="shared" si="9"/>
        <v>828</v>
      </c>
      <c r="AF12" s="425">
        <f t="shared" si="9"/>
        <v>6673</v>
      </c>
    </row>
    <row r="13" spans="1:32" ht="44.25" customHeight="1" thickBot="1">
      <c r="A13" s="864" t="s">
        <v>325</v>
      </c>
      <c r="B13" s="865"/>
      <c r="C13" s="426">
        <v>1441</v>
      </c>
      <c r="D13" s="427"/>
      <c r="E13" s="427"/>
      <c r="F13" s="428"/>
      <c r="G13" s="429"/>
      <c r="H13" s="430">
        <f>C13</f>
        <v>1441</v>
      </c>
      <c r="I13" s="426">
        <v>1381</v>
      </c>
      <c r="J13" s="427"/>
      <c r="K13" s="427"/>
      <c r="L13" s="428"/>
      <c r="M13" s="429"/>
      <c r="N13" s="430">
        <f>I13</f>
        <v>1381</v>
      </c>
      <c r="O13" s="426">
        <v>1381</v>
      </c>
      <c r="P13" s="427"/>
      <c r="Q13" s="427"/>
      <c r="R13" s="428"/>
      <c r="S13" s="429"/>
      <c r="T13" s="430">
        <f>O13</f>
        <v>1381</v>
      </c>
      <c r="U13" s="426">
        <v>1381</v>
      </c>
      <c r="V13" s="427"/>
      <c r="W13" s="427"/>
      <c r="X13" s="428"/>
      <c r="Y13" s="429"/>
      <c r="Z13" s="430">
        <f>U13</f>
        <v>1381</v>
      </c>
      <c r="AA13" s="426">
        <v>1381</v>
      </c>
      <c r="AB13" s="427"/>
      <c r="AC13" s="427"/>
      <c r="AD13" s="428"/>
      <c r="AE13" s="429"/>
      <c r="AF13" s="430">
        <f>AA13</f>
        <v>1381</v>
      </c>
    </row>
    <row r="14" spans="1:32" ht="39" customHeight="1">
      <c r="A14" s="861" t="s">
        <v>326</v>
      </c>
      <c r="B14" s="288" t="s">
        <v>327</v>
      </c>
      <c r="C14" s="431"/>
      <c r="D14" s="432">
        <v>0</v>
      </c>
      <c r="E14" s="433">
        <v>31</v>
      </c>
      <c r="F14" s="434">
        <v>130</v>
      </c>
      <c r="G14" s="435">
        <v>139</v>
      </c>
      <c r="H14" s="436">
        <f t="shared" ref="H14:H21" si="10">SUM(C14:G14)</f>
        <v>300</v>
      </c>
      <c r="I14" s="431"/>
      <c r="J14" s="432">
        <v>0</v>
      </c>
      <c r="K14" s="433">
        <v>31</v>
      </c>
      <c r="L14" s="434">
        <v>157</v>
      </c>
      <c r="M14" s="435">
        <v>169</v>
      </c>
      <c r="N14" s="436">
        <f t="shared" ref="N14:N21" si="11">SUM(I14:M14)</f>
        <v>357</v>
      </c>
      <c r="O14" s="431"/>
      <c r="P14" s="432">
        <v>0</v>
      </c>
      <c r="Q14" s="433">
        <v>31</v>
      </c>
      <c r="R14" s="434">
        <v>166</v>
      </c>
      <c r="S14" s="435">
        <v>179</v>
      </c>
      <c r="T14" s="436">
        <f t="shared" ref="T14:T21" si="12">SUM(O14:S14)</f>
        <v>376</v>
      </c>
      <c r="U14" s="431"/>
      <c r="V14" s="432">
        <v>0</v>
      </c>
      <c r="W14" s="433">
        <v>31</v>
      </c>
      <c r="X14" s="434">
        <v>194</v>
      </c>
      <c r="Y14" s="435">
        <v>208</v>
      </c>
      <c r="Z14" s="436">
        <f t="shared" ref="Z14:Z21" si="13">SUM(U14:Y14)</f>
        <v>433</v>
      </c>
      <c r="AA14" s="431"/>
      <c r="AB14" s="432">
        <v>0</v>
      </c>
      <c r="AC14" s="433">
        <v>31</v>
      </c>
      <c r="AD14" s="434">
        <v>195</v>
      </c>
      <c r="AE14" s="435">
        <v>207</v>
      </c>
      <c r="AF14" s="436">
        <f t="shared" ref="AF14:AF20" si="14">SUM(AA14:AE14)</f>
        <v>433</v>
      </c>
    </row>
    <row r="15" spans="1:32" ht="39" customHeight="1">
      <c r="A15" s="862"/>
      <c r="B15" s="353"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862"/>
      <c r="B16" s="300"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862"/>
      <c r="B17" s="357" t="s">
        <v>330</v>
      </c>
      <c r="C17" s="437"/>
      <c r="D17" s="439"/>
      <c r="E17" s="412">
        <v>2</v>
      </c>
      <c r="F17" s="413">
        <v>5</v>
      </c>
      <c r="G17" s="414">
        <v>6</v>
      </c>
      <c r="H17" s="415">
        <f t="shared" si="10"/>
        <v>13</v>
      </c>
      <c r="I17" s="437"/>
      <c r="J17" s="439"/>
      <c r="K17" s="412">
        <v>3</v>
      </c>
      <c r="L17" s="413">
        <v>5</v>
      </c>
      <c r="M17" s="414">
        <v>5</v>
      </c>
      <c r="N17" s="415">
        <f t="shared" si="11"/>
        <v>13</v>
      </c>
      <c r="O17" s="437"/>
      <c r="P17" s="439"/>
      <c r="Q17" s="412">
        <v>3</v>
      </c>
      <c r="R17" s="413">
        <v>5</v>
      </c>
      <c r="S17" s="414">
        <v>5</v>
      </c>
      <c r="T17" s="415">
        <f t="shared" si="12"/>
        <v>13</v>
      </c>
      <c r="U17" s="437"/>
      <c r="V17" s="439"/>
      <c r="W17" s="412">
        <v>3</v>
      </c>
      <c r="X17" s="413">
        <v>5</v>
      </c>
      <c r="Y17" s="414">
        <v>5</v>
      </c>
      <c r="Z17" s="415">
        <f t="shared" si="13"/>
        <v>13</v>
      </c>
      <c r="AA17" s="437"/>
      <c r="AB17" s="439"/>
      <c r="AC17" s="412">
        <v>3</v>
      </c>
      <c r="AD17" s="413">
        <v>5</v>
      </c>
      <c r="AE17" s="414">
        <v>5</v>
      </c>
      <c r="AF17" s="415">
        <f t="shared" si="14"/>
        <v>13</v>
      </c>
    </row>
    <row r="18" spans="1:37" ht="39" customHeight="1">
      <c r="A18" s="862"/>
      <c r="B18" s="357"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862"/>
      <c r="B19" s="300"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862"/>
      <c r="B20" s="300" t="s">
        <v>341</v>
      </c>
      <c r="C20" s="437"/>
      <c r="D20" s="439"/>
      <c r="E20" s="412">
        <v>1</v>
      </c>
      <c r="F20" s="413">
        <v>13</v>
      </c>
      <c r="G20" s="414">
        <v>13</v>
      </c>
      <c r="H20" s="415">
        <f t="shared" si="10"/>
        <v>27</v>
      </c>
      <c r="I20" s="437"/>
      <c r="J20" s="439"/>
      <c r="K20" s="412">
        <v>1</v>
      </c>
      <c r="L20" s="413">
        <v>13</v>
      </c>
      <c r="M20" s="414">
        <v>13</v>
      </c>
      <c r="N20" s="415">
        <f t="shared" si="11"/>
        <v>27</v>
      </c>
      <c r="O20" s="437"/>
      <c r="P20" s="439"/>
      <c r="Q20" s="412">
        <v>1</v>
      </c>
      <c r="R20" s="413">
        <v>13</v>
      </c>
      <c r="S20" s="414">
        <v>13</v>
      </c>
      <c r="T20" s="415">
        <f t="shared" si="12"/>
        <v>27</v>
      </c>
      <c r="U20" s="437"/>
      <c r="V20" s="439"/>
      <c r="W20" s="412">
        <v>1</v>
      </c>
      <c r="X20" s="413">
        <v>13</v>
      </c>
      <c r="Y20" s="414">
        <v>13</v>
      </c>
      <c r="Z20" s="415">
        <f t="shared" si="13"/>
        <v>27</v>
      </c>
      <c r="AA20" s="437"/>
      <c r="AB20" s="439"/>
      <c r="AC20" s="412">
        <v>1</v>
      </c>
      <c r="AD20" s="413">
        <v>13</v>
      </c>
      <c r="AE20" s="414">
        <v>13</v>
      </c>
      <c r="AF20" s="415">
        <f t="shared" si="14"/>
        <v>27</v>
      </c>
    </row>
    <row r="21" spans="1:37" ht="39" customHeight="1">
      <c r="A21" s="862"/>
      <c r="B21" s="359"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863"/>
      <c r="B22" s="365" t="s">
        <v>324</v>
      </c>
      <c r="C22" s="445"/>
      <c r="D22" s="422">
        <f>SUM(D14:D21)</f>
        <v>0</v>
      </c>
      <c r="E22" s="446">
        <f>SUM(E14:E21)</f>
        <v>34</v>
      </c>
      <c r="F22" s="538">
        <f>SUM(F14:F21)</f>
        <v>148</v>
      </c>
      <c r="G22" s="447">
        <f>SUM(G14:G21)</f>
        <v>158</v>
      </c>
      <c r="H22" s="425">
        <f t="shared" ref="H22" si="15">SUM(H14:H21)</f>
        <v>340</v>
      </c>
      <c r="I22" s="445"/>
      <c r="J22" s="422">
        <f>SUM(J14:J21)</f>
        <v>0</v>
      </c>
      <c r="K22" s="446">
        <f>SUM(K14:K21)</f>
        <v>35</v>
      </c>
      <c r="L22" s="446">
        <f>SUM(L14:L21)</f>
        <v>175</v>
      </c>
      <c r="M22" s="447">
        <f>SUM(M14:M21)</f>
        <v>187</v>
      </c>
      <c r="N22" s="425">
        <f t="shared" ref="N22" si="16">SUM(N14:N21)</f>
        <v>397</v>
      </c>
      <c r="O22" s="445"/>
      <c r="P22" s="422">
        <f>SUM(P14:P21)</f>
        <v>0</v>
      </c>
      <c r="Q22" s="446">
        <f>SUM(Q14:Q21)</f>
        <v>35</v>
      </c>
      <c r="R22" s="446">
        <f>SUM(R14:R21)</f>
        <v>184</v>
      </c>
      <c r="S22" s="447">
        <f>SUM(S14:S21)</f>
        <v>197</v>
      </c>
      <c r="T22" s="425">
        <f t="shared" ref="T22" si="17">SUM(T14:T21)</f>
        <v>416</v>
      </c>
      <c r="U22" s="445"/>
      <c r="V22" s="422">
        <f>SUM(V14:V21)</f>
        <v>0</v>
      </c>
      <c r="W22" s="446">
        <f>SUM(W14:W21)</f>
        <v>35</v>
      </c>
      <c r="X22" s="446">
        <f>SUM(X14:X21)</f>
        <v>212</v>
      </c>
      <c r="Y22" s="447">
        <f>SUM(Y14:Y21)</f>
        <v>226</v>
      </c>
      <c r="Z22" s="425">
        <f t="shared" ref="Z22" si="18">SUM(Z14:Z21)</f>
        <v>473</v>
      </c>
      <c r="AA22" s="445"/>
      <c r="AB22" s="422">
        <f>SUM(AB14:AB21)</f>
        <v>0</v>
      </c>
      <c r="AC22" s="446">
        <f>SUM(AC14:AC21)</f>
        <v>35</v>
      </c>
      <c r="AD22" s="446">
        <f>SUM(AD14:AD21)</f>
        <v>213</v>
      </c>
      <c r="AE22" s="447">
        <f>SUM(AE14:AE21)</f>
        <v>225</v>
      </c>
      <c r="AF22" s="425">
        <f>SUM(AF14:AF21)</f>
        <v>473</v>
      </c>
    </row>
    <row r="23" spans="1:37" ht="45" customHeight="1" thickBot="1">
      <c r="A23" s="844" t="s">
        <v>335</v>
      </c>
      <c r="B23" s="845"/>
      <c r="C23" s="448"/>
      <c r="D23" s="449">
        <v>0</v>
      </c>
      <c r="E23" s="450">
        <v>0</v>
      </c>
      <c r="F23" s="451">
        <v>0</v>
      </c>
      <c r="G23" s="452">
        <v>0</v>
      </c>
      <c r="H23" s="453">
        <f>SUM(C23:G23)</f>
        <v>0</v>
      </c>
      <c r="I23" s="448"/>
      <c r="J23" s="449">
        <v>0</v>
      </c>
      <c r="K23" s="450">
        <v>0</v>
      </c>
      <c r="L23" s="451">
        <v>0</v>
      </c>
      <c r="M23" s="452">
        <v>0</v>
      </c>
      <c r="N23" s="453">
        <f>SUM(I23:M23)</f>
        <v>0</v>
      </c>
      <c r="O23" s="448"/>
      <c r="P23" s="449">
        <v>0</v>
      </c>
      <c r="Q23" s="450">
        <v>0</v>
      </c>
      <c r="R23" s="451">
        <v>0</v>
      </c>
      <c r="S23" s="452">
        <v>0</v>
      </c>
      <c r="T23" s="453">
        <f>SUM(O23:S23)</f>
        <v>0</v>
      </c>
      <c r="U23" s="448"/>
      <c r="V23" s="449">
        <v>0</v>
      </c>
      <c r="W23" s="450">
        <v>0</v>
      </c>
      <c r="X23" s="451">
        <v>0</v>
      </c>
      <c r="Y23" s="452">
        <v>0</v>
      </c>
      <c r="Z23" s="453">
        <f>SUM(U23:Y23)</f>
        <v>0</v>
      </c>
      <c r="AA23" s="448"/>
      <c r="AB23" s="449">
        <v>0</v>
      </c>
      <c r="AC23" s="450">
        <v>0</v>
      </c>
      <c r="AD23" s="451">
        <v>0</v>
      </c>
      <c r="AE23" s="452">
        <v>0</v>
      </c>
      <c r="AF23" s="453">
        <f>SUM(AA23:AE23)</f>
        <v>0</v>
      </c>
    </row>
    <row r="24" spans="1:37" ht="45" customHeight="1" thickBot="1">
      <c r="A24" s="851" t="s">
        <v>336</v>
      </c>
      <c r="B24" s="852"/>
      <c r="C24" s="454">
        <v>0</v>
      </c>
      <c r="D24" s="455">
        <v>583</v>
      </c>
      <c r="E24" s="427"/>
      <c r="F24" s="428"/>
      <c r="G24" s="456"/>
      <c r="H24" s="430">
        <f>SUM(C24:G24)</f>
        <v>583</v>
      </c>
      <c r="I24" s="454">
        <v>0</v>
      </c>
      <c r="J24" s="455">
        <v>600</v>
      </c>
      <c r="K24" s="427"/>
      <c r="L24" s="428"/>
      <c r="M24" s="456"/>
      <c r="N24" s="430">
        <f>SUM(I24:M24)</f>
        <v>600</v>
      </c>
      <c r="O24" s="454">
        <v>0</v>
      </c>
      <c r="P24" s="455">
        <v>615</v>
      </c>
      <c r="Q24" s="427"/>
      <c r="R24" s="428"/>
      <c r="S24" s="456"/>
      <c r="T24" s="430">
        <f>SUM(O24:S24)</f>
        <v>615</v>
      </c>
      <c r="U24" s="454">
        <v>0</v>
      </c>
      <c r="V24" s="455">
        <v>636</v>
      </c>
      <c r="W24" s="427"/>
      <c r="X24" s="428"/>
      <c r="Y24" s="456"/>
      <c r="Z24" s="430">
        <f>SUM(U24:Y24)</f>
        <v>636</v>
      </c>
      <c r="AA24" s="454">
        <v>0</v>
      </c>
      <c r="AB24" s="455">
        <v>649</v>
      </c>
      <c r="AC24" s="427"/>
      <c r="AD24" s="428"/>
      <c r="AE24" s="456"/>
      <c r="AF24" s="430">
        <f>SUM(AA24:AE24)</f>
        <v>649</v>
      </c>
    </row>
    <row r="25" spans="1:37" ht="45" customHeight="1" thickBot="1">
      <c r="A25" s="842" t="s">
        <v>337</v>
      </c>
      <c r="B25" s="843"/>
      <c r="C25" s="457"/>
      <c r="D25" s="458">
        <v>30</v>
      </c>
      <c r="E25" s="459">
        <v>13</v>
      </c>
      <c r="F25" s="460">
        <v>31</v>
      </c>
      <c r="G25" s="461">
        <v>27</v>
      </c>
      <c r="H25" s="430">
        <f>SUM(C25:G25)</f>
        <v>101</v>
      </c>
      <c r="I25" s="457"/>
      <c r="J25" s="458">
        <v>30</v>
      </c>
      <c r="K25" s="459">
        <v>13</v>
      </c>
      <c r="L25" s="460">
        <v>31</v>
      </c>
      <c r="M25" s="461">
        <v>27</v>
      </c>
      <c r="N25" s="430">
        <f>SUM(I25:M25)</f>
        <v>101</v>
      </c>
      <c r="O25" s="457"/>
      <c r="P25" s="458">
        <v>30</v>
      </c>
      <c r="Q25" s="459">
        <v>13</v>
      </c>
      <c r="R25" s="460">
        <v>31</v>
      </c>
      <c r="S25" s="461">
        <v>27</v>
      </c>
      <c r="T25" s="430">
        <f>SUM(O25:S25)</f>
        <v>101</v>
      </c>
      <c r="U25" s="457"/>
      <c r="V25" s="458">
        <v>30</v>
      </c>
      <c r="W25" s="459">
        <v>13</v>
      </c>
      <c r="X25" s="460">
        <v>31</v>
      </c>
      <c r="Y25" s="461">
        <v>27</v>
      </c>
      <c r="Z25" s="430">
        <f>SUM(U25:Y25)</f>
        <v>101</v>
      </c>
      <c r="AA25" s="457"/>
      <c r="AB25" s="458">
        <v>30</v>
      </c>
      <c r="AC25" s="459">
        <v>13</v>
      </c>
      <c r="AD25" s="460">
        <v>46</v>
      </c>
      <c r="AE25" s="461">
        <v>12</v>
      </c>
      <c r="AF25" s="430">
        <f>SUM(AA25:AE25)</f>
        <v>101</v>
      </c>
    </row>
    <row r="26" spans="1:37" ht="45" customHeight="1" thickBot="1">
      <c r="A26" s="844" t="s">
        <v>338</v>
      </c>
      <c r="B26" s="845"/>
      <c r="C26" s="448"/>
      <c r="D26" s="462"/>
      <c r="E26" s="450">
        <v>0</v>
      </c>
      <c r="F26" s="451">
        <v>0</v>
      </c>
      <c r="G26" s="452">
        <v>60</v>
      </c>
      <c r="H26" s="453">
        <f>SUM(C26:G26)</f>
        <v>60</v>
      </c>
      <c r="I26" s="448"/>
      <c r="J26" s="462"/>
      <c r="K26" s="450">
        <v>0</v>
      </c>
      <c r="L26" s="451">
        <v>0</v>
      </c>
      <c r="M26" s="452">
        <v>60</v>
      </c>
      <c r="N26" s="453">
        <f>SUM(I26:M26)</f>
        <v>60</v>
      </c>
      <c r="O26" s="448"/>
      <c r="P26" s="462"/>
      <c r="Q26" s="450">
        <v>0</v>
      </c>
      <c r="R26" s="451">
        <v>0</v>
      </c>
      <c r="S26" s="452">
        <v>60</v>
      </c>
      <c r="T26" s="453">
        <f>SUM(O26:S26)</f>
        <v>60</v>
      </c>
      <c r="U26" s="448"/>
      <c r="V26" s="462"/>
      <c r="W26" s="450">
        <v>0</v>
      </c>
      <c r="X26" s="451">
        <v>0</v>
      </c>
      <c r="Y26" s="452">
        <v>60</v>
      </c>
      <c r="Z26" s="453">
        <f>SUM(U26:Y26)</f>
        <v>60</v>
      </c>
      <c r="AA26" s="448"/>
      <c r="AB26" s="462"/>
      <c r="AC26" s="450">
        <v>0</v>
      </c>
      <c r="AD26" s="451">
        <v>0</v>
      </c>
      <c r="AE26" s="452">
        <v>60</v>
      </c>
      <c r="AF26" s="453">
        <f>SUM(AA26:AE26)</f>
        <v>60</v>
      </c>
    </row>
    <row r="27" spans="1:37" ht="51" customHeight="1" thickTop="1" thickBot="1">
      <c r="A27" s="846" t="s">
        <v>6</v>
      </c>
      <c r="B27" s="847"/>
      <c r="C27" s="463">
        <f>SUM(C12,C13,C22,C23,C25,C26,C24)</f>
        <v>3076</v>
      </c>
      <c r="D27" s="464">
        <f>SUM(D12,,D22,D23,D25,D26,D24)</f>
        <v>3274</v>
      </c>
      <c r="E27" s="465">
        <f>SUM(E12,E13,E22,E23,E25,E26)</f>
        <v>344</v>
      </c>
      <c r="F27" s="465">
        <f>SUM(F12,F13,F22,F23,F25,F26)</f>
        <v>1054</v>
      </c>
      <c r="G27" s="466">
        <f>SUM(G12,G13,G22,G23,G25,G26)</f>
        <v>1080</v>
      </c>
      <c r="H27" s="467">
        <f>SUM(H12,H13,H22,H23,H25,H26,H24)</f>
        <v>8828</v>
      </c>
      <c r="I27" s="463">
        <f>SUM(I12,I13,I22,I23,I25,I26,I24)</f>
        <v>3016</v>
      </c>
      <c r="J27" s="464">
        <f>SUM(J12,,J22,J23,J25,J26,J24)</f>
        <v>3354</v>
      </c>
      <c r="K27" s="465">
        <f>SUM(K12,K13,K22,K23,K25,K26)</f>
        <v>345</v>
      </c>
      <c r="L27" s="465">
        <f>SUM(L12,L13,L22,L23,L25,L26)</f>
        <v>1110</v>
      </c>
      <c r="M27" s="466">
        <f>SUM(M12,M13,M22,M23,M25,M26)</f>
        <v>1078</v>
      </c>
      <c r="N27" s="467">
        <f>SUM(N12,N13,N22,N23,N25,N26,N24)</f>
        <v>8903</v>
      </c>
      <c r="O27" s="463">
        <f>SUM(O12,O13,O22,O23,O25,O26,O24)</f>
        <v>2971</v>
      </c>
      <c r="P27" s="464">
        <f>SUM(P12,,P22,P23,P25,P26,P24)</f>
        <v>3475</v>
      </c>
      <c r="Q27" s="465">
        <f>SUM(Q12,Q13,Q22,Q23,Q25,Q26)</f>
        <v>355</v>
      </c>
      <c r="R27" s="465">
        <f>SUM(R12,R13,R22,R23,R25,R26)</f>
        <v>1146</v>
      </c>
      <c r="S27" s="466">
        <f>SUM(S12,S13,S22,S23,S25,S26)</f>
        <v>1105</v>
      </c>
      <c r="T27" s="467">
        <f>SUM(T12,T13,T22,T23,T25,T26,T24)</f>
        <v>9052</v>
      </c>
      <c r="U27" s="463">
        <f>SUM(U12,U13,U22,U23,U25,U26,U24)</f>
        <v>2925</v>
      </c>
      <c r="V27" s="464">
        <f>SUM(V12,,V22,V23,V25,V26,V24)</f>
        <v>3602</v>
      </c>
      <c r="W27" s="465">
        <f>SUM(W12,W13,W22,W23,W25,W26)</f>
        <v>365</v>
      </c>
      <c r="X27" s="465">
        <f>SUM(X12,X13,X22,X23,X25,X26)</f>
        <v>1205</v>
      </c>
      <c r="Y27" s="466">
        <f>SUM(Y12,Y13,Y22,Y23,Y25,Y26)</f>
        <v>1147</v>
      </c>
      <c r="Z27" s="467">
        <f>SUM(Z12,Z13,Z22,Z23,Z25,Z26,Z24)</f>
        <v>9244</v>
      </c>
      <c r="AA27" s="463">
        <f>SUM(AA12,AA13,AA22,AA23,AA25,AA26,AA24)</f>
        <v>2905</v>
      </c>
      <c r="AB27" s="464">
        <f>SUM(AB12,,AB22,AB23,AB25,AB26,AB24)</f>
        <v>3666</v>
      </c>
      <c r="AC27" s="465">
        <f>SUM(AC12,AC13,AC22,AC23,AC25,AC26)</f>
        <v>375</v>
      </c>
      <c r="AD27" s="465">
        <f>SUM(AD12,AD13,AD22,AD23,AD25,AD26)</f>
        <v>1266</v>
      </c>
      <c r="AE27" s="466">
        <f>SUM(AE12,AE13,AE22,AE23,AE25,AE26)</f>
        <v>1125</v>
      </c>
      <c r="AF27" s="467">
        <f>SUM(AF12,AF13,AF22,AF23,AF25,AF26,AF24)</f>
        <v>9337</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9"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398"/>
      <c r="D6" s="399"/>
      <c r="E6" s="400"/>
      <c r="F6" s="401"/>
      <c r="G6" s="402"/>
      <c r="H6" s="403">
        <f>SUM(C6:G6)</f>
        <v>0</v>
      </c>
      <c r="I6" s="398"/>
      <c r="J6" s="399"/>
      <c r="K6" s="400"/>
      <c r="L6" s="401"/>
      <c r="M6" s="402"/>
      <c r="N6" s="403">
        <f>SUM(I6:M6)</f>
        <v>0</v>
      </c>
      <c r="O6" s="398"/>
      <c r="P6" s="399"/>
      <c r="Q6" s="400"/>
      <c r="R6" s="401"/>
      <c r="S6" s="402"/>
      <c r="T6" s="403">
        <f>SUM(O6:S6)</f>
        <v>0</v>
      </c>
      <c r="U6" s="398"/>
      <c r="V6" s="399"/>
      <c r="W6" s="400"/>
      <c r="X6" s="401"/>
      <c r="Y6" s="402"/>
      <c r="Z6" s="403">
        <f>SUM(U6:Y6)</f>
        <v>0</v>
      </c>
      <c r="AA6" s="398"/>
      <c r="AB6" s="399"/>
      <c r="AC6" s="400"/>
      <c r="AD6" s="401"/>
      <c r="AE6" s="402"/>
      <c r="AF6" s="403">
        <f>SUM(AA6:AE6)</f>
        <v>0</v>
      </c>
    </row>
    <row r="7" spans="1:32" ht="39.75" customHeight="1">
      <c r="A7" s="903"/>
      <c r="B7" s="543" t="s">
        <v>319</v>
      </c>
      <c r="C7" s="404">
        <v>0</v>
      </c>
      <c r="D7" s="405">
        <v>35</v>
      </c>
      <c r="E7" s="406">
        <v>0</v>
      </c>
      <c r="F7" s="407">
        <v>7</v>
      </c>
      <c r="G7" s="408">
        <v>10</v>
      </c>
      <c r="H7" s="409">
        <f t="shared" ref="H7:H8" si="0">SUM(C7:G7)</f>
        <v>52</v>
      </c>
      <c r="I7" s="404">
        <v>0</v>
      </c>
      <c r="J7" s="405">
        <v>35</v>
      </c>
      <c r="K7" s="406">
        <v>0</v>
      </c>
      <c r="L7" s="407">
        <v>7</v>
      </c>
      <c r="M7" s="408">
        <v>10</v>
      </c>
      <c r="N7" s="409">
        <f t="shared" ref="N7:N11" si="1">SUM(I7:M7)</f>
        <v>52</v>
      </c>
      <c r="O7" s="404">
        <v>0</v>
      </c>
      <c r="P7" s="405">
        <v>35</v>
      </c>
      <c r="Q7" s="406">
        <v>0</v>
      </c>
      <c r="R7" s="407">
        <v>7</v>
      </c>
      <c r="S7" s="408">
        <v>10</v>
      </c>
      <c r="T7" s="409">
        <f t="shared" ref="T7:T11" si="2">SUM(O7:S7)</f>
        <v>52</v>
      </c>
      <c r="U7" s="404">
        <v>0</v>
      </c>
      <c r="V7" s="405">
        <v>35</v>
      </c>
      <c r="W7" s="406">
        <v>0</v>
      </c>
      <c r="X7" s="407">
        <v>7</v>
      </c>
      <c r="Y7" s="408">
        <v>10</v>
      </c>
      <c r="Z7" s="409">
        <f t="shared" ref="Z7:Z11" si="3">SUM(U7:Y7)</f>
        <v>52</v>
      </c>
      <c r="AA7" s="404">
        <v>0</v>
      </c>
      <c r="AB7" s="405">
        <v>35</v>
      </c>
      <c r="AC7" s="406">
        <v>0</v>
      </c>
      <c r="AD7" s="407">
        <v>7</v>
      </c>
      <c r="AE7" s="408">
        <v>10</v>
      </c>
      <c r="AF7" s="409">
        <f t="shared" ref="AF7:AF11" si="4">SUM(AA7:AE7)</f>
        <v>52</v>
      </c>
    </row>
    <row r="8" spans="1:32" ht="39.75" customHeight="1">
      <c r="A8" s="903"/>
      <c r="B8" s="543" t="s">
        <v>320</v>
      </c>
      <c r="C8" s="404"/>
      <c r="D8" s="405"/>
      <c r="E8" s="406"/>
      <c r="F8" s="407"/>
      <c r="G8" s="408"/>
      <c r="H8" s="409">
        <f t="shared" si="0"/>
        <v>0</v>
      </c>
      <c r="I8" s="404"/>
      <c r="J8" s="405"/>
      <c r="K8" s="406"/>
      <c r="L8" s="407"/>
      <c r="M8" s="408"/>
      <c r="N8" s="409">
        <f t="shared" si="1"/>
        <v>0</v>
      </c>
      <c r="O8" s="404"/>
      <c r="P8" s="405"/>
      <c r="Q8" s="406"/>
      <c r="R8" s="407"/>
      <c r="S8" s="408"/>
      <c r="T8" s="409">
        <f t="shared" si="2"/>
        <v>0</v>
      </c>
      <c r="U8" s="404"/>
      <c r="V8" s="405"/>
      <c r="W8" s="406"/>
      <c r="X8" s="407"/>
      <c r="Y8" s="408"/>
      <c r="Z8" s="409">
        <f t="shared" si="3"/>
        <v>0</v>
      </c>
      <c r="AA8" s="404"/>
      <c r="AB8" s="405"/>
      <c r="AC8" s="406"/>
      <c r="AD8" s="407"/>
      <c r="AE8" s="408"/>
      <c r="AF8" s="409">
        <f t="shared" si="4"/>
        <v>0</v>
      </c>
    </row>
    <row r="9" spans="1:32" ht="39.75" customHeight="1">
      <c r="A9" s="903"/>
      <c r="B9" s="543" t="s">
        <v>321</v>
      </c>
      <c r="C9" s="404"/>
      <c r="D9" s="405"/>
      <c r="E9" s="406"/>
      <c r="F9" s="407"/>
      <c r="G9" s="408"/>
      <c r="H9" s="409">
        <f>SUM(C9:G9)</f>
        <v>0</v>
      </c>
      <c r="I9" s="404"/>
      <c r="J9" s="405"/>
      <c r="K9" s="406"/>
      <c r="L9" s="407"/>
      <c r="M9" s="408"/>
      <c r="N9" s="409">
        <f t="shared" si="1"/>
        <v>0</v>
      </c>
      <c r="O9" s="404"/>
      <c r="P9" s="405"/>
      <c r="Q9" s="406"/>
      <c r="R9" s="407"/>
      <c r="S9" s="408"/>
      <c r="T9" s="409">
        <f t="shared" si="2"/>
        <v>0</v>
      </c>
      <c r="U9" s="404"/>
      <c r="V9" s="405"/>
      <c r="W9" s="406"/>
      <c r="X9" s="407"/>
      <c r="Y9" s="408"/>
      <c r="Z9" s="409">
        <f t="shared" si="3"/>
        <v>0</v>
      </c>
      <c r="AA9" s="404"/>
      <c r="AB9" s="405"/>
      <c r="AC9" s="406"/>
      <c r="AD9" s="407"/>
      <c r="AE9" s="408"/>
      <c r="AF9" s="409">
        <f t="shared" si="4"/>
        <v>0</v>
      </c>
    </row>
    <row r="10" spans="1:32" ht="39.75" customHeight="1">
      <c r="A10" s="903"/>
      <c r="B10" s="543" t="s">
        <v>322</v>
      </c>
      <c r="C10" s="410"/>
      <c r="D10" s="411">
        <v>451</v>
      </c>
      <c r="E10" s="412">
        <v>65</v>
      </c>
      <c r="F10" s="413">
        <v>108</v>
      </c>
      <c r="G10" s="414">
        <v>131</v>
      </c>
      <c r="H10" s="415">
        <f>SUM(C10:G10)</f>
        <v>755</v>
      </c>
      <c r="I10" s="410"/>
      <c r="J10" s="411">
        <v>451</v>
      </c>
      <c r="K10" s="412">
        <v>65</v>
      </c>
      <c r="L10" s="413">
        <v>108</v>
      </c>
      <c r="M10" s="414">
        <v>131</v>
      </c>
      <c r="N10" s="415">
        <f t="shared" si="1"/>
        <v>755</v>
      </c>
      <c r="O10" s="410"/>
      <c r="P10" s="411">
        <v>451</v>
      </c>
      <c r="Q10" s="412">
        <v>65</v>
      </c>
      <c r="R10" s="413">
        <v>108</v>
      </c>
      <c r="S10" s="414">
        <v>131</v>
      </c>
      <c r="T10" s="415">
        <f t="shared" si="2"/>
        <v>755</v>
      </c>
      <c r="U10" s="410"/>
      <c r="V10" s="411">
        <v>451</v>
      </c>
      <c r="W10" s="412">
        <v>65</v>
      </c>
      <c r="X10" s="413">
        <v>108</v>
      </c>
      <c r="Y10" s="414">
        <v>131</v>
      </c>
      <c r="Z10" s="415">
        <f t="shared" si="3"/>
        <v>755</v>
      </c>
      <c r="AA10" s="410"/>
      <c r="AB10" s="411">
        <v>451</v>
      </c>
      <c r="AC10" s="412">
        <v>65</v>
      </c>
      <c r="AD10" s="413">
        <v>108</v>
      </c>
      <c r="AE10" s="414">
        <v>131</v>
      </c>
      <c r="AF10" s="415">
        <f t="shared" si="4"/>
        <v>755</v>
      </c>
    </row>
    <row r="11" spans="1:32" ht="39.75" customHeight="1">
      <c r="A11" s="903"/>
      <c r="B11" s="544" t="s">
        <v>323</v>
      </c>
      <c r="C11" s="545">
        <v>361</v>
      </c>
      <c r="D11" s="417"/>
      <c r="E11" s="417"/>
      <c r="F11" s="418"/>
      <c r="G11" s="419"/>
      <c r="H11" s="420">
        <f>SUM(C11:G11)</f>
        <v>361</v>
      </c>
      <c r="I11" s="545">
        <v>361</v>
      </c>
      <c r="J11" s="417"/>
      <c r="K11" s="417"/>
      <c r="L11" s="418"/>
      <c r="M11" s="419"/>
      <c r="N11" s="420">
        <f t="shared" si="1"/>
        <v>361</v>
      </c>
      <c r="O11" s="545">
        <v>361</v>
      </c>
      <c r="P11" s="417"/>
      <c r="Q11" s="417"/>
      <c r="R11" s="418"/>
      <c r="S11" s="419"/>
      <c r="T11" s="420">
        <f t="shared" si="2"/>
        <v>361</v>
      </c>
      <c r="U11" s="545">
        <v>361</v>
      </c>
      <c r="V11" s="417"/>
      <c r="W11" s="417"/>
      <c r="X11" s="418"/>
      <c r="Y11" s="419"/>
      <c r="Z11" s="420">
        <f t="shared" si="3"/>
        <v>361</v>
      </c>
      <c r="AA11" s="545">
        <v>361</v>
      </c>
      <c r="AB11" s="417"/>
      <c r="AC11" s="417"/>
      <c r="AD11" s="418"/>
      <c r="AE11" s="419"/>
      <c r="AF11" s="420">
        <f t="shared" si="4"/>
        <v>361</v>
      </c>
    </row>
    <row r="12" spans="1:32" ht="45" customHeight="1" thickBot="1">
      <c r="A12" s="904"/>
      <c r="B12" s="546" t="s">
        <v>324</v>
      </c>
      <c r="C12" s="421">
        <f>SUM(C6:C11)</f>
        <v>361</v>
      </c>
      <c r="D12" s="422">
        <f>SUM(D6:D11)</f>
        <v>486</v>
      </c>
      <c r="E12" s="423">
        <f t="shared" ref="E12:F12" si="5">SUM(E6:E11)</f>
        <v>65</v>
      </c>
      <c r="F12" s="423">
        <f t="shared" si="5"/>
        <v>115</v>
      </c>
      <c r="G12" s="424">
        <f>SUM(G6:G11)</f>
        <v>141</v>
      </c>
      <c r="H12" s="425">
        <f>SUM(H6:H11)</f>
        <v>1168</v>
      </c>
      <c r="I12" s="421">
        <f>SUM(I6:I11)</f>
        <v>361</v>
      </c>
      <c r="J12" s="422">
        <f>SUM(J6:J11)</f>
        <v>486</v>
      </c>
      <c r="K12" s="423">
        <f t="shared" ref="K12:L12" si="6">SUM(K6:K11)</f>
        <v>65</v>
      </c>
      <c r="L12" s="423">
        <f t="shared" si="6"/>
        <v>115</v>
      </c>
      <c r="M12" s="424">
        <f>SUM(M6:M11)</f>
        <v>141</v>
      </c>
      <c r="N12" s="425">
        <f>SUM(N6:N11)</f>
        <v>1168</v>
      </c>
      <c r="O12" s="421">
        <f>SUM(O6:O11)</f>
        <v>361</v>
      </c>
      <c r="P12" s="422">
        <f>SUM(P6:P11)</f>
        <v>486</v>
      </c>
      <c r="Q12" s="423">
        <f t="shared" ref="Q12:R12" si="7">SUM(Q6:Q11)</f>
        <v>65</v>
      </c>
      <c r="R12" s="423">
        <f t="shared" si="7"/>
        <v>115</v>
      </c>
      <c r="S12" s="424">
        <f>SUM(S6:S11)</f>
        <v>141</v>
      </c>
      <c r="T12" s="425">
        <f>SUM(T6:T11)</f>
        <v>1168</v>
      </c>
      <c r="U12" s="421">
        <f>SUM(U6:U11)</f>
        <v>361</v>
      </c>
      <c r="V12" s="422">
        <f>SUM(V6:V11)</f>
        <v>486</v>
      </c>
      <c r="W12" s="423">
        <f t="shared" ref="W12:X12" si="8">SUM(W6:W11)</f>
        <v>65</v>
      </c>
      <c r="X12" s="423">
        <f t="shared" si="8"/>
        <v>115</v>
      </c>
      <c r="Y12" s="424">
        <f>SUM(Y6:Y11)</f>
        <v>141</v>
      </c>
      <c r="Z12" s="425">
        <f t="shared" ref="Z12" si="9">SUM(Z6:Z11)</f>
        <v>1168</v>
      </c>
      <c r="AA12" s="421">
        <f>SUM(AA6:AA11)</f>
        <v>361</v>
      </c>
      <c r="AB12" s="422">
        <f>SUM(AB6:AB11)</f>
        <v>486</v>
      </c>
      <c r="AC12" s="423">
        <f t="shared" ref="AC12:AD12" si="10">SUM(AC6:AC11)</f>
        <v>65</v>
      </c>
      <c r="AD12" s="423">
        <f t="shared" si="10"/>
        <v>115</v>
      </c>
      <c r="AE12" s="424">
        <f>SUM(AE6:AE11)</f>
        <v>141</v>
      </c>
      <c r="AF12" s="425">
        <f t="shared" ref="AF12" si="11">SUM(AF6:AF11)</f>
        <v>1168</v>
      </c>
    </row>
    <row r="13" spans="1:32" ht="44.25" customHeight="1" thickBot="1">
      <c r="A13" s="905" t="s">
        <v>325</v>
      </c>
      <c r="B13" s="906"/>
      <c r="C13" s="426">
        <v>34</v>
      </c>
      <c r="D13" s="427"/>
      <c r="E13" s="427"/>
      <c r="F13" s="428"/>
      <c r="G13" s="429"/>
      <c r="H13" s="430">
        <f>C13</f>
        <v>34</v>
      </c>
      <c r="I13" s="426">
        <v>34</v>
      </c>
      <c r="J13" s="427"/>
      <c r="K13" s="427"/>
      <c r="L13" s="428"/>
      <c r="M13" s="429"/>
      <c r="N13" s="430">
        <f>I13</f>
        <v>34</v>
      </c>
      <c r="O13" s="547">
        <v>34</v>
      </c>
      <c r="P13" s="427"/>
      <c r="Q13" s="427"/>
      <c r="R13" s="428"/>
      <c r="S13" s="429"/>
      <c r="T13" s="430">
        <f>O13</f>
        <v>34</v>
      </c>
      <c r="U13" s="547">
        <v>34</v>
      </c>
      <c r="V13" s="427"/>
      <c r="W13" s="427"/>
      <c r="X13" s="428"/>
      <c r="Y13" s="429"/>
      <c r="Z13" s="430">
        <f>U13</f>
        <v>34</v>
      </c>
      <c r="AA13" s="547">
        <v>34</v>
      </c>
      <c r="AB13" s="427"/>
      <c r="AC13" s="427"/>
      <c r="AD13" s="428"/>
      <c r="AE13" s="429"/>
      <c r="AF13" s="430">
        <f>AA13</f>
        <v>34</v>
      </c>
    </row>
    <row r="14" spans="1:32" ht="39" customHeight="1">
      <c r="A14" s="902" t="s">
        <v>326</v>
      </c>
      <c r="B14" s="542" t="s">
        <v>327</v>
      </c>
      <c r="C14" s="431"/>
      <c r="D14" s="432"/>
      <c r="E14" s="433">
        <v>3</v>
      </c>
      <c r="F14" s="434">
        <v>32</v>
      </c>
      <c r="G14" s="435">
        <v>34</v>
      </c>
      <c r="H14" s="436">
        <f t="shared" ref="H14:H21" si="12">SUM(C14:G14)</f>
        <v>69</v>
      </c>
      <c r="I14" s="431"/>
      <c r="J14" s="432"/>
      <c r="K14" s="433">
        <v>3</v>
      </c>
      <c r="L14" s="434">
        <v>32</v>
      </c>
      <c r="M14" s="435">
        <v>34</v>
      </c>
      <c r="N14" s="436">
        <f t="shared" ref="N14:N21" si="13">SUM(I14:M14)</f>
        <v>69</v>
      </c>
      <c r="O14" s="431"/>
      <c r="P14" s="432"/>
      <c r="Q14" s="433">
        <v>3</v>
      </c>
      <c r="R14" s="434">
        <v>32</v>
      </c>
      <c r="S14" s="435">
        <v>34</v>
      </c>
      <c r="T14" s="436">
        <f t="shared" ref="T14:T21" si="14">SUM(O14:S14)</f>
        <v>69</v>
      </c>
      <c r="U14" s="431"/>
      <c r="V14" s="432"/>
      <c r="W14" s="433">
        <v>3</v>
      </c>
      <c r="X14" s="434">
        <v>32</v>
      </c>
      <c r="Y14" s="435">
        <v>34</v>
      </c>
      <c r="Z14" s="436">
        <f t="shared" ref="Z14:Z21" si="15">SUM(U14:Y14)</f>
        <v>69</v>
      </c>
      <c r="AA14" s="431"/>
      <c r="AB14" s="432"/>
      <c r="AC14" s="433">
        <v>3</v>
      </c>
      <c r="AD14" s="434">
        <v>32</v>
      </c>
      <c r="AE14" s="435">
        <v>34</v>
      </c>
      <c r="AF14" s="436">
        <f t="shared" ref="AF14:AF20" si="16">SUM(AA14:AE14)</f>
        <v>69</v>
      </c>
    </row>
    <row r="15" spans="1:32" ht="39" customHeight="1">
      <c r="A15" s="903"/>
      <c r="B15" s="548" t="s">
        <v>328</v>
      </c>
      <c r="C15" s="437"/>
      <c r="D15" s="438"/>
      <c r="E15" s="412"/>
      <c r="F15" s="413"/>
      <c r="G15" s="414"/>
      <c r="H15" s="415">
        <f t="shared" si="12"/>
        <v>0</v>
      </c>
      <c r="I15" s="437"/>
      <c r="J15" s="438"/>
      <c r="K15" s="412"/>
      <c r="L15" s="413"/>
      <c r="M15" s="414"/>
      <c r="N15" s="415">
        <f t="shared" si="13"/>
        <v>0</v>
      </c>
      <c r="O15" s="437"/>
      <c r="P15" s="438"/>
      <c r="Q15" s="412"/>
      <c r="R15" s="413"/>
      <c r="S15" s="414"/>
      <c r="T15" s="415">
        <f t="shared" si="14"/>
        <v>0</v>
      </c>
      <c r="U15" s="437"/>
      <c r="V15" s="438"/>
      <c r="W15" s="412"/>
      <c r="X15" s="413"/>
      <c r="Y15" s="414"/>
      <c r="Z15" s="415">
        <f t="shared" si="15"/>
        <v>0</v>
      </c>
      <c r="AA15" s="437"/>
      <c r="AB15" s="438"/>
      <c r="AC15" s="412"/>
      <c r="AD15" s="413"/>
      <c r="AE15" s="414"/>
      <c r="AF15" s="415">
        <f t="shared" si="16"/>
        <v>0</v>
      </c>
    </row>
    <row r="16" spans="1:32" ht="39" customHeight="1">
      <c r="A16" s="903"/>
      <c r="B16" s="543" t="s">
        <v>329</v>
      </c>
      <c r="C16" s="437"/>
      <c r="D16" s="438"/>
      <c r="E16" s="412"/>
      <c r="F16" s="413"/>
      <c r="G16" s="414"/>
      <c r="H16" s="415">
        <f t="shared" si="12"/>
        <v>0</v>
      </c>
      <c r="I16" s="437"/>
      <c r="J16" s="438"/>
      <c r="K16" s="412"/>
      <c r="L16" s="413"/>
      <c r="M16" s="414"/>
      <c r="N16" s="415">
        <f t="shared" si="13"/>
        <v>0</v>
      </c>
      <c r="O16" s="437"/>
      <c r="P16" s="438"/>
      <c r="Q16" s="412"/>
      <c r="R16" s="413"/>
      <c r="S16" s="414"/>
      <c r="T16" s="415">
        <f t="shared" si="14"/>
        <v>0</v>
      </c>
      <c r="U16" s="437"/>
      <c r="V16" s="438"/>
      <c r="W16" s="412"/>
      <c r="X16" s="413"/>
      <c r="Y16" s="414"/>
      <c r="Z16" s="415">
        <f t="shared" si="15"/>
        <v>0</v>
      </c>
      <c r="AA16" s="437"/>
      <c r="AB16" s="438"/>
      <c r="AC16" s="412"/>
      <c r="AD16" s="413"/>
      <c r="AE16" s="414"/>
      <c r="AF16" s="415">
        <f t="shared" si="16"/>
        <v>0</v>
      </c>
    </row>
    <row r="17" spans="1:37" ht="39" customHeight="1">
      <c r="A17" s="903"/>
      <c r="B17" s="549" t="s">
        <v>330</v>
      </c>
      <c r="C17" s="437"/>
      <c r="D17" s="439"/>
      <c r="E17" s="412">
        <v>1</v>
      </c>
      <c r="F17" s="413">
        <v>2</v>
      </c>
      <c r="G17" s="414">
        <v>2</v>
      </c>
      <c r="H17" s="415">
        <f t="shared" si="12"/>
        <v>5</v>
      </c>
      <c r="I17" s="437"/>
      <c r="J17" s="439"/>
      <c r="K17" s="412">
        <v>1</v>
      </c>
      <c r="L17" s="413">
        <v>2</v>
      </c>
      <c r="M17" s="414">
        <v>2</v>
      </c>
      <c r="N17" s="415">
        <f t="shared" si="13"/>
        <v>5</v>
      </c>
      <c r="O17" s="437"/>
      <c r="P17" s="439"/>
      <c r="Q17" s="412">
        <v>1</v>
      </c>
      <c r="R17" s="413">
        <v>2</v>
      </c>
      <c r="S17" s="414">
        <v>2</v>
      </c>
      <c r="T17" s="415">
        <f t="shared" si="14"/>
        <v>5</v>
      </c>
      <c r="U17" s="437"/>
      <c r="V17" s="439"/>
      <c r="W17" s="412">
        <v>1</v>
      </c>
      <c r="X17" s="413">
        <v>2</v>
      </c>
      <c r="Y17" s="414">
        <v>2</v>
      </c>
      <c r="Z17" s="415">
        <f t="shared" si="15"/>
        <v>5</v>
      </c>
      <c r="AA17" s="437"/>
      <c r="AB17" s="439"/>
      <c r="AC17" s="412">
        <v>1</v>
      </c>
      <c r="AD17" s="413">
        <v>2</v>
      </c>
      <c r="AE17" s="414">
        <v>2</v>
      </c>
      <c r="AF17" s="415">
        <f t="shared" si="16"/>
        <v>5</v>
      </c>
    </row>
    <row r="18" spans="1:37" ht="39" customHeight="1">
      <c r="A18" s="903"/>
      <c r="B18" s="549" t="s">
        <v>331</v>
      </c>
      <c r="C18" s="437"/>
      <c r="D18" s="439"/>
      <c r="E18" s="412"/>
      <c r="F18" s="413"/>
      <c r="G18" s="414"/>
      <c r="H18" s="415">
        <f t="shared" si="12"/>
        <v>0</v>
      </c>
      <c r="I18" s="437"/>
      <c r="J18" s="439"/>
      <c r="K18" s="412"/>
      <c r="L18" s="413"/>
      <c r="M18" s="414"/>
      <c r="N18" s="415">
        <f t="shared" si="13"/>
        <v>0</v>
      </c>
      <c r="O18" s="437"/>
      <c r="P18" s="439"/>
      <c r="Q18" s="412"/>
      <c r="R18" s="413"/>
      <c r="S18" s="414"/>
      <c r="T18" s="415">
        <f t="shared" si="14"/>
        <v>0</v>
      </c>
      <c r="U18" s="437"/>
      <c r="V18" s="439"/>
      <c r="W18" s="412"/>
      <c r="X18" s="413"/>
      <c r="Y18" s="414"/>
      <c r="Z18" s="415">
        <f t="shared" si="15"/>
        <v>0</v>
      </c>
      <c r="AA18" s="437"/>
      <c r="AB18" s="439"/>
      <c r="AC18" s="412"/>
      <c r="AD18" s="413"/>
      <c r="AE18" s="414"/>
      <c r="AF18" s="415">
        <f t="shared" si="16"/>
        <v>0</v>
      </c>
    </row>
    <row r="19" spans="1:37" ht="39" customHeight="1">
      <c r="A19" s="903"/>
      <c r="B19" s="543" t="s">
        <v>340</v>
      </c>
      <c r="C19" s="437"/>
      <c r="D19" s="439"/>
      <c r="E19" s="412"/>
      <c r="F19" s="413"/>
      <c r="G19" s="414"/>
      <c r="H19" s="415">
        <f t="shared" si="12"/>
        <v>0</v>
      </c>
      <c r="I19" s="437"/>
      <c r="J19" s="439"/>
      <c r="K19" s="412"/>
      <c r="L19" s="413"/>
      <c r="M19" s="414"/>
      <c r="N19" s="415">
        <f t="shared" si="13"/>
        <v>0</v>
      </c>
      <c r="O19" s="437"/>
      <c r="P19" s="439"/>
      <c r="Q19" s="412"/>
      <c r="R19" s="413"/>
      <c r="S19" s="414"/>
      <c r="T19" s="415">
        <f t="shared" si="14"/>
        <v>0</v>
      </c>
      <c r="U19" s="437"/>
      <c r="V19" s="439"/>
      <c r="W19" s="412"/>
      <c r="X19" s="413"/>
      <c r="Y19" s="414"/>
      <c r="Z19" s="415">
        <f t="shared" si="15"/>
        <v>0</v>
      </c>
      <c r="AA19" s="437"/>
      <c r="AB19" s="439"/>
      <c r="AC19" s="412"/>
      <c r="AD19" s="413"/>
      <c r="AE19" s="414"/>
      <c r="AF19" s="415">
        <f t="shared" si="16"/>
        <v>0</v>
      </c>
    </row>
    <row r="20" spans="1:37" ht="39" customHeight="1">
      <c r="A20" s="903"/>
      <c r="B20" s="543" t="s">
        <v>341</v>
      </c>
      <c r="C20" s="437"/>
      <c r="D20" s="439"/>
      <c r="E20" s="412"/>
      <c r="F20" s="413"/>
      <c r="G20" s="414"/>
      <c r="H20" s="415">
        <f t="shared" si="12"/>
        <v>0</v>
      </c>
      <c r="I20" s="437"/>
      <c r="J20" s="439"/>
      <c r="K20" s="412"/>
      <c r="L20" s="413"/>
      <c r="M20" s="414"/>
      <c r="N20" s="415">
        <f t="shared" si="13"/>
        <v>0</v>
      </c>
      <c r="O20" s="437"/>
      <c r="P20" s="439"/>
      <c r="Q20" s="412"/>
      <c r="R20" s="413"/>
      <c r="S20" s="414"/>
      <c r="T20" s="415">
        <f t="shared" si="14"/>
        <v>0</v>
      </c>
      <c r="U20" s="437"/>
      <c r="V20" s="439"/>
      <c r="W20" s="412"/>
      <c r="X20" s="413"/>
      <c r="Y20" s="414"/>
      <c r="Z20" s="415">
        <f t="shared" si="15"/>
        <v>0</v>
      </c>
      <c r="AA20" s="437"/>
      <c r="AB20" s="439"/>
      <c r="AC20" s="412"/>
      <c r="AD20" s="413"/>
      <c r="AE20" s="414"/>
      <c r="AF20" s="415">
        <f t="shared" si="16"/>
        <v>0</v>
      </c>
    </row>
    <row r="21" spans="1:37" ht="39" customHeight="1">
      <c r="A21" s="903"/>
      <c r="B21" s="550" t="s">
        <v>342</v>
      </c>
      <c r="C21" s="440"/>
      <c r="D21" s="441"/>
      <c r="E21" s="442"/>
      <c r="F21" s="443"/>
      <c r="G21" s="444"/>
      <c r="H21" s="420">
        <f t="shared" si="12"/>
        <v>0</v>
      </c>
      <c r="I21" s="440"/>
      <c r="J21" s="441"/>
      <c r="K21" s="442"/>
      <c r="L21" s="443"/>
      <c r="M21" s="444"/>
      <c r="N21" s="420">
        <f t="shared" si="13"/>
        <v>0</v>
      </c>
      <c r="O21" s="440"/>
      <c r="P21" s="441"/>
      <c r="Q21" s="442"/>
      <c r="R21" s="443"/>
      <c r="S21" s="444"/>
      <c r="T21" s="420">
        <f t="shared" si="14"/>
        <v>0</v>
      </c>
      <c r="U21" s="440"/>
      <c r="V21" s="441"/>
      <c r="W21" s="442"/>
      <c r="X21" s="443"/>
      <c r="Y21" s="444"/>
      <c r="Z21" s="420">
        <f t="shared" si="15"/>
        <v>0</v>
      </c>
      <c r="AA21" s="440"/>
      <c r="AB21" s="441"/>
      <c r="AC21" s="442"/>
      <c r="AD21" s="443"/>
      <c r="AE21" s="444"/>
      <c r="AF21" s="420">
        <f>SUM(AA21:AE21)</f>
        <v>0</v>
      </c>
    </row>
    <row r="22" spans="1:37" ht="45" customHeight="1" thickBot="1">
      <c r="A22" s="904"/>
      <c r="B22" s="551" t="s">
        <v>324</v>
      </c>
      <c r="C22" s="445"/>
      <c r="D22" s="422">
        <f>SUM(D14:D21)</f>
        <v>0</v>
      </c>
      <c r="E22" s="446">
        <f>SUM(E14:E21)</f>
        <v>4</v>
      </c>
      <c r="F22" s="538">
        <f>SUM(F14:F21)</f>
        <v>34</v>
      </c>
      <c r="G22" s="447">
        <f>SUM(G14:G21)</f>
        <v>36</v>
      </c>
      <c r="H22" s="425">
        <f t="shared" ref="H22" si="17">SUM(H14:H21)</f>
        <v>74</v>
      </c>
      <c r="I22" s="445"/>
      <c r="J22" s="422">
        <f>SUM(J14:J21)</f>
        <v>0</v>
      </c>
      <c r="K22" s="446">
        <f>SUM(K14:K21)</f>
        <v>4</v>
      </c>
      <c r="L22" s="538">
        <f>SUM(L14:L21)</f>
        <v>34</v>
      </c>
      <c r="M22" s="447">
        <f>SUM(M14:M21)</f>
        <v>36</v>
      </c>
      <c r="N22" s="425">
        <f t="shared" ref="N22" si="18">SUM(N14:N21)</f>
        <v>74</v>
      </c>
      <c r="O22" s="445"/>
      <c r="P22" s="422">
        <f>SUM(P14:P21)</f>
        <v>0</v>
      </c>
      <c r="Q22" s="446">
        <f>SUM(Q14:Q21)</f>
        <v>4</v>
      </c>
      <c r="R22" s="538">
        <f>SUM(R14:R21)</f>
        <v>34</v>
      </c>
      <c r="S22" s="447">
        <f>SUM(S14:S21)</f>
        <v>36</v>
      </c>
      <c r="T22" s="425">
        <f t="shared" ref="T22" si="19">SUM(T14:T21)</f>
        <v>74</v>
      </c>
      <c r="U22" s="445"/>
      <c r="V22" s="422">
        <f>SUM(V14:V21)</f>
        <v>0</v>
      </c>
      <c r="W22" s="446">
        <f>SUM(W14:W21)</f>
        <v>4</v>
      </c>
      <c r="X22" s="538">
        <f>SUM(X14:X21)</f>
        <v>34</v>
      </c>
      <c r="Y22" s="447">
        <f>SUM(Y14:Y21)</f>
        <v>36</v>
      </c>
      <c r="Z22" s="425">
        <f t="shared" ref="Z22" si="20">SUM(Z14:Z21)</f>
        <v>74</v>
      </c>
      <c r="AA22" s="445"/>
      <c r="AB22" s="422">
        <f>SUM(AB14:AB21)</f>
        <v>0</v>
      </c>
      <c r="AC22" s="446">
        <f>SUM(AC14:AC21)</f>
        <v>4</v>
      </c>
      <c r="AD22" s="538">
        <f>SUM(AD14:AD21)</f>
        <v>34</v>
      </c>
      <c r="AE22" s="447">
        <f>SUM(AE14:AE21)</f>
        <v>36</v>
      </c>
      <c r="AF22" s="425">
        <f>SUM(AF14:AF21)</f>
        <v>74</v>
      </c>
    </row>
    <row r="23" spans="1:37" ht="45" customHeight="1" thickBot="1">
      <c r="A23" s="886" t="s">
        <v>335</v>
      </c>
      <c r="B23" s="887"/>
      <c r="C23" s="448"/>
      <c r="D23" s="552">
        <v>92</v>
      </c>
      <c r="E23" s="450">
        <v>3</v>
      </c>
      <c r="F23" s="451">
        <v>3</v>
      </c>
      <c r="G23" s="452">
        <v>6</v>
      </c>
      <c r="H23" s="453">
        <f>SUM(C23:G23)</f>
        <v>104</v>
      </c>
      <c r="I23" s="448"/>
      <c r="J23" s="552">
        <v>92</v>
      </c>
      <c r="K23" s="450">
        <v>3</v>
      </c>
      <c r="L23" s="451">
        <v>3</v>
      </c>
      <c r="M23" s="452">
        <v>6</v>
      </c>
      <c r="N23" s="453">
        <f>SUM(I23:M23)</f>
        <v>104</v>
      </c>
      <c r="O23" s="448"/>
      <c r="P23" s="552">
        <v>92</v>
      </c>
      <c r="Q23" s="450">
        <v>3</v>
      </c>
      <c r="R23" s="451">
        <v>3</v>
      </c>
      <c r="S23" s="452">
        <v>6</v>
      </c>
      <c r="T23" s="453">
        <f>SUM(O23:S23)</f>
        <v>104</v>
      </c>
      <c r="U23" s="448"/>
      <c r="V23" s="552">
        <v>92</v>
      </c>
      <c r="W23" s="450">
        <v>3</v>
      </c>
      <c r="X23" s="451">
        <v>3</v>
      </c>
      <c r="Y23" s="452">
        <v>6</v>
      </c>
      <c r="Z23" s="453">
        <f>SUM(U23:Y23)</f>
        <v>104</v>
      </c>
      <c r="AA23" s="448"/>
      <c r="AB23" s="552">
        <v>92</v>
      </c>
      <c r="AC23" s="450">
        <v>3</v>
      </c>
      <c r="AD23" s="451">
        <v>3</v>
      </c>
      <c r="AE23" s="452">
        <v>6</v>
      </c>
      <c r="AF23" s="453">
        <f>SUM(AA23:AE23)</f>
        <v>104</v>
      </c>
    </row>
    <row r="24" spans="1:37" ht="45" customHeight="1" thickBot="1">
      <c r="A24" s="892" t="s">
        <v>336</v>
      </c>
      <c r="B24" s="893"/>
      <c r="C24" s="454"/>
      <c r="D24" s="553">
        <v>116</v>
      </c>
      <c r="E24" s="427"/>
      <c r="F24" s="428"/>
      <c r="G24" s="456"/>
      <c r="H24" s="430">
        <f>SUM(C24:G24)</f>
        <v>116</v>
      </c>
      <c r="I24" s="454"/>
      <c r="J24" s="553">
        <v>116</v>
      </c>
      <c r="K24" s="427"/>
      <c r="L24" s="428"/>
      <c r="M24" s="456"/>
      <c r="N24" s="430">
        <f>SUM(I24:M24)</f>
        <v>116</v>
      </c>
      <c r="O24" s="454"/>
      <c r="P24" s="553">
        <v>116</v>
      </c>
      <c r="Q24" s="427"/>
      <c r="R24" s="428"/>
      <c r="S24" s="456"/>
      <c r="T24" s="430">
        <f>SUM(O24:S24)</f>
        <v>116</v>
      </c>
      <c r="U24" s="454"/>
      <c r="V24" s="553">
        <v>116</v>
      </c>
      <c r="W24" s="427"/>
      <c r="X24" s="428"/>
      <c r="Y24" s="456"/>
      <c r="Z24" s="430">
        <f>SUM(U24:Y24)</f>
        <v>116</v>
      </c>
      <c r="AA24" s="454"/>
      <c r="AB24" s="553">
        <v>116</v>
      </c>
      <c r="AC24" s="427"/>
      <c r="AD24" s="428"/>
      <c r="AE24" s="456"/>
      <c r="AF24" s="430">
        <f>SUM(AA24:AE24)</f>
        <v>116</v>
      </c>
    </row>
    <row r="25" spans="1:37" ht="45" customHeight="1" thickBot="1">
      <c r="A25" s="884" t="s">
        <v>337</v>
      </c>
      <c r="B25" s="885"/>
      <c r="C25" s="457"/>
      <c r="D25" s="458">
        <v>9</v>
      </c>
      <c r="E25" s="459">
        <v>4</v>
      </c>
      <c r="F25" s="460">
        <v>6</v>
      </c>
      <c r="G25" s="461">
        <v>6</v>
      </c>
      <c r="H25" s="430">
        <f>SUM(C25:G25)</f>
        <v>25</v>
      </c>
      <c r="I25" s="457"/>
      <c r="J25" s="458">
        <v>9</v>
      </c>
      <c r="K25" s="459">
        <v>4</v>
      </c>
      <c r="L25" s="460">
        <v>6</v>
      </c>
      <c r="M25" s="461">
        <v>6</v>
      </c>
      <c r="N25" s="430">
        <f>SUM(I25:M25)</f>
        <v>25</v>
      </c>
      <c r="O25" s="457"/>
      <c r="P25" s="458">
        <v>9</v>
      </c>
      <c r="Q25" s="459">
        <v>4</v>
      </c>
      <c r="R25" s="460">
        <v>6</v>
      </c>
      <c r="S25" s="461">
        <v>6</v>
      </c>
      <c r="T25" s="430">
        <f>SUM(O25:S25)</f>
        <v>25</v>
      </c>
      <c r="U25" s="457"/>
      <c r="V25" s="458">
        <v>9</v>
      </c>
      <c r="W25" s="459">
        <v>4</v>
      </c>
      <c r="X25" s="460">
        <v>6</v>
      </c>
      <c r="Y25" s="461">
        <v>6</v>
      </c>
      <c r="Z25" s="430">
        <f>SUM(U25:Y25)</f>
        <v>25</v>
      </c>
      <c r="AA25" s="457"/>
      <c r="AB25" s="458">
        <v>9</v>
      </c>
      <c r="AC25" s="459">
        <v>4</v>
      </c>
      <c r="AD25" s="460">
        <v>6</v>
      </c>
      <c r="AE25" s="461">
        <v>6</v>
      </c>
      <c r="AF25" s="430">
        <f>SUM(AA25:AE25)</f>
        <v>25</v>
      </c>
    </row>
    <row r="26" spans="1:37" ht="45" customHeight="1" thickBot="1">
      <c r="A26" s="886" t="s">
        <v>338</v>
      </c>
      <c r="B26" s="887"/>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88" t="s">
        <v>6</v>
      </c>
      <c r="B27" s="889"/>
      <c r="C27" s="463">
        <f>SUM(C12,C13,C22,C23,C25,C26,C24)</f>
        <v>395</v>
      </c>
      <c r="D27" s="464">
        <f>SUM(D12,,D22,D23,D25,D26,D24)</f>
        <v>703</v>
      </c>
      <c r="E27" s="465">
        <f>SUM(E12,E13,E22,E23,E25,E26)</f>
        <v>76</v>
      </c>
      <c r="F27" s="465">
        <f>SUM(F12,F13,F22,F23,F25,F26)</f>
        <v>158</v>
      </c>
      <c r="G27" s="466">
        <f>SUM(G12,G13,G22,G23,G25,G26)</f>
        <v>189</v>
      </c>
      <c r="H27" s="467">
        <f>SUM(H12,H13,H22,H23,H25,H26,H24)</f>
        <v>1521</v>
      </c>
      <c r="I27" s="463">
        <f>SUM(I12,I13,I22,I23,I25,I26,I24)</f>
        <v>395</v>
      </c>
      <c r="J27" s="464">
        <f>SUM(J12,,J22,J23,J25,J26,J24)</f>
        <v>703</v>
      </c>
      <c r="K27" s="465">
        <f>SUM(K12,K13,K22,K23,K25,K26)</f>
        <v>76</v>
      </c>
      <c r="L27" s="465">
        <f>SUM(L12,L13,L22,L23,L25,L26)</f>
        <v>158</v>
      </c>
      <c r="M27" s="466">
        <f>SUM(M12,M13,M22,M23,M25,M26)</f>
        <v>189</v>
      </c>
      <c r="N27" s="467">
        <f>SUM(N12,N13,N22,N23,N25,N26,N24)</f>
        <v>1521</v>
      </c>
      <c r="O27" s="463">
        <f>SUM(O12,O13,O22,O23,O25,O26,O24)</f>
        <v>395</v>
      </c>
      <c r="P27" s="464">
        <f>SUM(P12,,P22,P23,P25,P26,P24)</f>
        <v>703</v>
      </c>
      <c r="Q27" s="465">
        <f>SUM(Q12,Q13,Q22,Q23,Q25,Q26)</f>
        <v>76</v>
      </c>
      <c r="R27" s="465">
        <f>SUM(R12,R13,R22,R23,R25,R26)</f>
        <v>158</v>
      </c>
      <c r="S27" s="466">
        <f>SUM(S12,S13,S22,S23,S25,S26)</f>
        <v>189</v>
      </c>
      <c r="T27" s="467">
        <f>SUM(T12,T13,T22,T23,T25,T26,T24)</f>
        <v>1521</v>
      </c>
      <c r="U27" s="463">
        <f>SUM(U12,U13,U22,U23,U25,U26,U24)</f>
        <v>395</v>
      </c>
      <c r="V27" s="464">
        <f>SUM(V12,,V22,V23,V25,V26,V24)</f>
        <v>703</v>
      </c>
      <c r="W27" s="465">
        <f>SUM(W12,W13,W22,W23,W25,W26)</f>
        <v>76</v>
      </c>
      <c r="X27" s="465">
        <f>SUM(X12,X13,X22,X23,X25,X26)</f>
        <v>158</v>
      </c>
      <c r="Y27" s="466">
        <f>SUM(Y12,Y13,Y22,Y23,Y25,Y26)</f>
        <v>189</v>
      </c>
      <c r="Z27" s="467">
        <f>SUM(Z12,Z13,Z22,Z23,Z25,Z26,Z24)</f>
        <v>1521</v>
      </c>
      <c r="AA27" s="463">
        <f>SUM(AA12,AA13,AA22,AA23,AA25,AA26,AA24)</f>
        <v>395</v>
      </c>
      <c r="AB27" s="464">
        <f>SUM(AB12,,AB22,AB23,AB25,AB26,AB24)</f>
        <v>703</v>
      </c>
      <c r="AC27" s="465">
        <f>SUM(AC12,AC13,AC22,AC23,AC25,AC26)</f>
        <v>76</v>
      </c>
      <c r="AD27" s="465">
        <f>SUM(AD12,AD13,AD22,AD23,AD25,AD26)</f>
        <v>158</v>
      </c>
      <c r="AE27" s="466">
        <f>SUM(AE12,AE13,AE22,AE23,AE25,AE26)</f>
        <v>189</v>
      </c>
      <c r="AF27" s="467">
        <f>SUM(AF12,AF13,AF22,AF23,AF25,AF26,AF24)</f>
        <v>1521</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398"/>
      <c r="D6" s="399"/>
      <c r="E6" s="400"/>
      <c r="F6" s="401"/>
      <c r="G6" s="402"/>
      <c r="H6" s="403">
        <f>SUM(C6:G6)</f>
        <v>0</v>
      </c>
      <c r="I6" s="398"/>
      <c r="J6" s="399"/>
      <c r="K6" s="400"/>
      <c r="L6" s="401"/>
      <c r="M6" s="402"/>
      <c r="N6" s="403">
        <f>SUM(I6:M6)</f>
        <v>0</v>
      </c>
      <c r="O6" s="398"/>
      <c r="P6" s="399"/>
      <c r="Q6" s="400"/>
      <c r="R6" s="401"/>
      <c r="S6" s="402"/>
      <c r="T6" s="403">
        <f>SUM(O6:S6)</f>
        <v>0</v>
      </c>
      <c r="U6" s="398"/>
      <c r="V6" s="399"/>
      <c r="W6" s="400"/>
      <c r="X6" s="401"/>
      <c r="Y6" s="402"/>
      <c r="Z6" s="403">
        <f>SUM(U6:Y6)</f>
        <v>0</v>
      </c>
      <c r="AA6" s="398"/>
      <c r="AB6" s="399"/>
      <c r="AC6" s="400"/>
      <c r="AD6" s="401"/>
      <c r="AE6" s="402"/>
      <c r="AF6" s="403">
        <f>SUM(AA6:AE6)</f>
        <v>0</v>
      </c>
    </row>
    <row r="7" spans="1:32" ht="39.75" customHeight="1">
      <c r="A7" s="903"/>
      <c r="B7" s="543" t="s">
        <v>319</v>
      </c>
      <c r="C7" s="404"/>
      <c r="D7" s="405"/>
      <c r="E7" s="406"/>
      <c r="F7" s="407"/>
      <c r="G7" s="408"/>
      <c r="H7" s="409">
        <f t="shared" ref="H7:H8" si="0">SUM(C7:G7)</f>
        <v>0</v>
      </c>
      <c r="I7" s="404"/>
      <c r="J7" s="405"/>
      <c r="K7" s="406"/>
      <c r="L7" s="407"/>
      <c r="M7" s="408"/>
      <c r="N7" s="409">
        <f t="shared" ref="N7:N11" si="1">SUM(I7:M7)</f>
        <v>0</v>
      </c>
      <c r="O7" s="404"/>
      <c r="P7" s="405"/>
      <c r="Q7" s="406"/>
      <c r="R7" s="407"/>
      <c r="S7" s="408"/>
      <c r="T7" s="409">
        <f t="shared" ref="T7:T11" si="2">SUM(O7:S7)</f>
        <v>0</v>
      </c>
      <c r="U7" s="404"/>
      <c r="V7" s="405"/>
      <c r="W7" s="406"/>
      <c r="X7" s="407"/>
      <c r="Y7" s="408"/>
      <c r="Z7" s="409">
        <f t="shared" ref="Z7:Z11" si="3">SUM(U7:Y7)</f>
        <v>0</v>
      </c>
      <c r="AA7" s="404"/>
      <c r="AB7" s="405"/>
      <c r="AC7" s="406"/>
      <c r="AD7" s="407"/>
      <c r="AE7" s="408"/>
      <c r="AF7" s="409">
        <f t="shared" ref="AF7:AF11" si="4">SUM(AA7:AE7)</f>
        <v>0</v>
      </c>
    </row>
    <row r="8" spans="1:32" ht="39.75" customHeight="1">
      <c r="A8" s="903"/>
      <c r="B8" s="543" t="s">
        <v>320</v>
      </c>
      <c r="C8" s="404">
        <v>20</v>
      </c>
      <c r="D8" s="405">
        <f>130</f>
        <v>130</v>
      </c>
      <c r="E8" s="406">
        <f>15+2</f>
        <v>17</v>
      </c>
      <c r="F8" s="407">
        <f>36-1</f>
        <v>35</v>
      </c>
      <c r="G8" s="408">
        <f>39-1</f>
        <v>38</v>
      </c>
      <c r="H8" s="409">
        <f t="shared" si="0"/>
        <v>240</v>
      </c>
      <c r="I8" s="404">
        <v>20</v>
      </c>
      <c r="J8" s="405">
        <f>130</f>
        <v>130</v>
      </c>
      <c r="K8" s="406">
        <f>15+2</f>
        <v>17</v>
      </c>
      <c r="L8" s="407">
        <f>36-1</f>
        <v>35</v>
      </c>
      <c r="M8" s="408">
        <f>39-1</f>
        <v>38</v>
      </c>
      <c r="N8" s="409">
        <f t="shared" si="1"/>
        <v>240</v>
      </c>
      <c r="O8" s="404">
        <v>20</v>
      </c>
      <c r="P8" s="405">
        <f>130</f>
        <v>130</v>
      </c>
      <c r="Q8" s="406">
        <f>15+2</f>
        <v>17</v>
      </c>
      <c r="R8" s="407">
        <f>36-1</f>
        <v>35</v>
      </c>
      <c r="S8" s="408">
        <f>39-1</f>
        <v>38</v>
      </c>
      <c r="T8" s="409">
        <f t="shared" si="2"/>
        <v>240</v>
      </c>
      <c r="U8" s="404">
        <v>20</v>
      </c>
      <c r="V8" s="405">
        <f>130</f>
        <v>130</v>
      </c>
      <c r="W8" s="406">
        <f>15+2</f>
        <v>17</v>
      </c>
      <c r="X8" s="407">
        <f>36-1</f>
        <v>35</v>
      </c>
      <c r="Y8" s="408">
        <f>39-1</f>
        <v>38</v>
      </c>
      <c r="Z8" s="409">
        <f t="shared" si="3"/>
        <v>240</v>
      </c>
      <c r="AA8" s="404">
        <v>20</v>
      </c>
      <c r="AB8" s="405">
        <f>130</f>
        <v>130</v>
      </c>
      <c r="AC8" s="406">
        <f>15+2</f>
        <v>17</v>
      </c>
      <c r="AD8" s="407">
        <f>36-1</f>
        <v>35</v>
      </c>
      <c r="AE8" s="408">
        <f>39-1</f>
        <v>38</v>
      </c>
      <c r="AF8" s="409">
        <f t="shared" si="4"/>
        <v>240</v>
      </c>
    </row>
    <row r="9" spans="1:32" ht="39.75" customHeight="1">
      <c r="A9" s="903"/>
      <c r="B9" s="543" t="s">
        <v>321</v>
      </c>
      <c r="C9" s="404"/>
      <c r="D9" s="405"/>
      <c r="E9" s="406"/>
      <c r="F9" s="407"/>
      <c r="G9" s="408"/>
      <c r="H9" s="409">
        <f>SUM(C9:G9)</f>
        <v>0</v>
      </c>
      <c r="I9" s="404"/>
      <c r="J9" s="405"/>
      <c r="K9" s="406"/>
      <c r="L9" s="407"/>
      <c r="M9" s="408"/>
      <c r="N9" s="409">
        <f t="shared" si="1"/>
        <v>0</v>
      </c>
      <c r="O9" s="404"/>
      <c r="P9" s="405"/>
      <c r="Q9" s="406"/>
      <c r="R9" s="407"/>
      <c r="S9" s="408"/>
      <c r="T9" s="409">
        <f t="shared" si="2"/>
        <v>0</v>
      </c>
      <c r="U9" s="404"/>
      <c r="V9" s="405"/>
      <c r="W9" s="406"/>
      <c r="X9" s="407"/>
      <c r="Y9" s="408"/>
      <c r="Z9" s="409">
        <f t="shared" si="3"/>
        <v>0</v>
      </c>
      <c r="AA9" s="404"/>
      <c r="AB9" s="405"/>
      <c r="AC9" s="406"/>
      <c r="AD9" s="407"/>
      <c r="AE9" s="408"/>
      <c r="AF9" s="409">
        <f t="shared" si="4"/>
        <v>0</v>
      </c>
    </row>
    <row r="10" spans="1:32" ht="39.75" customHeight="1">
      <c r="A10" s="903"/>
      <c r="B10" s="543" t="s">
        <v>322</v>
      </c>
      <c r="C10" s="410"/>
      <c r="D10" s="411">
        <v>77</v>
      </c>
      <c r="E10" s="412">
        <v>6</v>
      </c>
      <c r="F10" s="413">
        <v>11</v>
      </c>
      <c r="G10" s="414">
        <v>16</v>
      </c>
      <c r="H10" s="415">
        <f>SUM(C10:G10)</f>
        <v>110</v>
      </c>
      <c r="I10" s="410"/>
      <c r="J10" s="411">
        <v>77</v>
      </c>
      <c r="K10" s="412">
        <v>6</v>
      </c>
      <c r="L10" s="413">
        <v>11</v>
      </c>
      <c r="M10" s="414">
        <v>16</v>
      </c>
      <c r="N10" s="415">
        <f t="shared" si="1"/>
        <v>110</v>
      </c>
      <c r="O10" s="410"/>
      <c r="P10" s="411">
        <v>77</v>
      </c>
      <c r="Q10" s="412">
        <v>6</v>
      </c>
      <c r="R10" s="413">
        <v>11</v>
      </c>
      <c r="S10" s="414">
        <v>16</v>
      </c>
      <c r="T10" s="415">
        <f t="shared" si="2"/>
        <v>110</v>
      </c>
      <c r="U10" s="410"/>
      <c r="V10" s="411">
        <v>42</v>
      </c>
      <c r="W10" s="412">
        <v>3</v>
      </c>
      <c r="X10" s="413">
        <v>6</v>
      </c>
      <c r="Y10" s="414">
        <v>9</v>
      </c>
      <c r="Z10" s="415">
        <f t="shared" si="3"/>
        <v>60</v>
      </c>
      <c r="AA10" s="410"/>
      <c r="AB10" s="411">
        <v>42</v>
      </c>
      <c r="AC10" s="412">
        <v>3</v>
      </c>
      <c r="AD10" s="413">
        <v>6</v>
      </c>
      <c r="AE10" s="414">
        <v>9</v>
      </c>
      <c r="AF10" s="415">
        <f t="shared" si="4"/>
        <v>60</v>
      </c>
    </row>
    <row r="11" spans="1:32" ht="39.75" customHeight="1">
      <c r="A11" s="903"/>
      <c r="B11" s="544" t="s">
        <v>323</v>
      </c>
      <c r="C11" s="416">
        <f>70-20</f>
        <v>50</v>
      </c>
      <c r="D11" s="417"/>
      <c r="E11" s="417"/>
      <c r="F11" s="418"/>
      <c r="G11" s="419"/>
      <c r="H11" s="420">
        <f>SUM(C11:G11)</f>
        <v>50</v>
      </c>
      <c r="I11" s="416">
        <f>C11</f>
        <v>50</v>
      </c>
      <c r="J11" s="417"/>
      <c r="K11" s="417"/>
      <c r="L11" s="418"/>
      <c r="M11" s="419"/>
      <c r="N11" s="420">
        <f t="shared" si="1"/>
        <v>50</v>
      </c>
      <c r="O11" s="416">
        <f>I11</f>
        <v>50</v>
      </c>
      <c r="P11" s="417"/>
      <c r="Q11" s="417"/>
      <c r="R11" s="418"/>
      <c r="S11" s="419"/>
      <c r="T11" s="420">
        <f t="shared" si="2"/>
        <v>50</v>
      </c>
      <c r="U11" s="416">
        <f>O11</f>
        <v>50</v>
      </c>
      <c r="V11" s="417"/>
      <c r="W11" s="417"/>
      <c r="X11" s="418"/>
      <c r="Y11" s="419"/>
      <c r="Z11" s="420">
        <f t="shared" si="3"/>
        <v>50</v>
      </c>
      <c r="AA11" s="416">
        <f>U11</f>
        <v>50</v>
      </c>
      <c r="AB11" s="417"/>
      <c r="AC11" s="417"/>
      <c r="AD11" s="418"/>
      <c r="AE11" s="419"/>
      <c r="AF11" s="420">
        <f t="shared" si="4"/>
        <v>50</v>
      </c>
    </row>
    <row r="12" spans="1:32" ht="45" customHeight="1" thickBot="1">
      <c r="A12" s="904"/>
      <c r="B12" s="546" t="s">
        <v>324</v>
      </c>
      <c r="C12" s="421">
        <f>SUM(C6:C11)</f>
        <v>70</v>
      </c>
      <c r="D12" s="422">
        <f>SUM(D6:D11)</f>
        <v>207</v>
      </c>
      <c r="E12" s="423">
        <f t="shared" ref="E12:F12" si="5">SUM(E6:E11)</f>
        <v>23</v>
      </c>
      <c r="F12" s="423">
        <f t="shared" si="5"/>
        <v>46</v>
      </c>
      <c r="G12" s="424">
        <f>SUM(G6:G11)</f>
        <v>54</v>
      </c>
      <c r="H12" s="425">
        <f>SUM(H6:H11)</f>
        <v>400</v>
      </c>
      <c r="I12" s="421">
        <f>SUM(I6:I11)</f>
        <v>70</v>
      </c>
      <c r="J12" s="422">
        <f>SUM(J6:J11)</f>
        <v>207</v>
      </c>
      <c r="K12" s="423">
        <f t="shared" ref="K12:N12" si="6">SUM(K6:K11)</f>
        <v>23</v>
      </c>
      <c r="L12" s="423">
        <f t="shared" si="6"/>
        <v>46</v>
      </c>
      <c r="M12" s="424">
        <f t="shared" si="6"/>
        <v>54</v>
      </c>
      <c r="N12" s="425">
        <f t="shared" si="6"/>
        <v>400</v>
      </c>
      <c r="O12" s="421">
        <f>SUM(O6:O11)</f>
        <v>70</v>
      </c>
      <c r="P12" s="422">
        <f>SUM(P6:P11)</f>
        <v>207</v>
      </c>
      <c r="Q12" s="423">
        <f t="shared" ref="Q12:R12" si="7">SUM(Q6:Q11)</f>
        <v>23</v>
      </c>
      <c r="R12" s="423">
        <f t="shared" si="7"/>
        <v>46</v>
      </c>
      <c r="S12" s="424">
        <f>SUM(S6:S11)</f>
        <v>54</v>
      </c>
      <c r="T12" s="425">
        <f>SUM(T6:T11)</f>
        <v>400</v>
      </c>
      <c r="U12" s="421">
        <f>SUM(U6:U11)</f>
        <v>70</v>
      </c>
      <c r="V12" s="422">
        <f>SUM(V6:V11)</f>
        <v>172</v>
      </c>
      <c r="W12" s="423">
        <f t="shared" ref="W12:Z12" si="8">SUM(W6:W11)</f>
        <v>20</v>
      </c>
      <c r="X12" s="423">
        <f t="shared" si="8"/>
        <v>41</v>
      </c>
      <c r="Y12" s="424">
        <f t="shared" si="8"/>
        <v>47</v>
      </c>
      <c r="Z12" s="425">
        <f t="shared" si="8"/>
        <v>350</v>
      </c>
      <c r="AA12" s="421">
        <f>SUM(AA6:AA11)</f>
        <v>70</v>
      </c>
      <c r="AB12" s="422">
        <f>SUM(AB6:AB11)</f>
        <v>172</v>
      </c>
      <c r="AC12" s="423">
        <f t="shared" ref="AC12:AF12" si="9">SUM(AC6:AC11)</f>
        <v>20</v>
      </c>
      <c r="AD12" s="423">
        <f t="shared" si="9"/>
        <v>41</v>
      </c>
      <c r="AE12" s="424">
        <f t="shared" si="9"/>
        <v>47</v>
      </c>
      <c r="AF12" s="425">
        <f t="shared" si="9"/>
        <v>350</v>
      </c>
    </row>
    <row r="13" spans="1:32" ht="44.25" customHeight="1" thickBot="1">
      <c r="A13" s="905" t="s">
        <v>325</v>
      </c>
      <c r="B13" s="906"/>
      <c r="C13" s="426">
        <f>270-80</f>
        <v>190</v>
      </c>
      <c r="D13" s="427"/>
      <c r="E13" s="427"/>
      <c r="F13" s="428"/>
      <c r="G13" s="429"/>
      <c r="H13" s="430">
        <f>C13</f>
        <v>190</v>
      </c>
      <c r="I13" s="426">
        <f>C13</f>
        <v>190</v>
      </c>
      <c r="J13" s="427"/>
      <c r="K13" s="427"/>
      <c r="L13" s="428"/>
      <c r="M13" s="429"/>
      <c r="N13" s="430">
        <f>I13</f>
        <v>190</v>
      </c>
      <c r="O13" s="426">
        <f>I13</f>
        <v>190</v>
      </c>
      <c r="P13" s="427"/>
      <c r="Q13" s="427"/>
      <c r="R13" s="428"/>
      <c r="S13" s="429"/>
      <c r="T13" s="430">
        <f>O13</f>
        <v>190</v>
      </c>
      <c r="U13" s="426">
        <f>O13</f>
        <v>190</v>
      </c>
      <c r="V13" s="427"/>
      <c r="W13" s="427"/>
      <c r="X13" s="428"/>
      <c r="Y13" s="429"/>
      <c r="Z13" s="430">
        <f>U13</f>
        <v>190</v>
      </c>
      <c r="AA13" s="426">
        <f>U13</f>
        <v>190</v>
      </c>
      <c r="AB13" s="427"/>
      <c r="AC13" s="427"/>
      <c r="AD13" s="428"/>
      <c r="AE13" s="429"/>
      <c r="AF13" s="430">
        <f>AA13</f>
        <v>190</v>
      </c>
    </row>
    <row r="14" spans="1:32" ht="39" customHeight="1">
      <c r="A14" s="902" t="s">
        <v>326</v>
      </c>
      <c r="B14" s="542" t="s">
        <v>327</v>
      </c>
      <c r="C14" s="431"/>
      <c r="D14" s="432"/>
      <c r="E14" s="433"/>
      <c r="F14" s="434"/>
      <c r="G14" s="435"/>
      <c r="H14" s="436">
        <f t="shared" ref="H14:H21" si="10">SUM(C14:G14)</f>
        <v>0</v>
      </c>
      <c r="I14" s="431"/>
      <c r="J14" s="432"/>
      <c r="K14" s="433"/>
      <c r="L14" s="434"/>
      <c r="M14" s="435"/>
      <c r="N14" s="436">
        <f t="shared" ref="N14:N21" si="11">SUM(I14:M14)</f>
        <v>0</v>
      </c>
      <c r="O14" s="431"/>
      <c r="P14" s="432"/>
      <c r="Q14" s="433"/>
      <c r="R14" s="434"/>
      <c r="S14" s="435"/>
      <c r="T14" s="436">
        <f t="shared" ref="T14:T21" si="12">SUM(O14:S14)</f>
        <v>0</v>
      </c>
      <c r="U14" s="431"/>
      <c r="V14" s="432"/>
      <c r="W14" s="433"/>
      <c r="X14" s="434"/>
      <c r="Y14" s="435"/>
      <c r="Z14" s="436">
        <f t="shared" ref="Z14:Z21" si="13">SUM(U14:Y14)</f>
        <v>0</v>
      </c>
      <c r="AA14" s="431"/>
      <c r="AB14" s="432"/>
      <c r="AC14" s="433"/>
      <c r="AD14" s="434"/>
      <c r="AE14" s="435"/>
      <c r="AF14" s="436">
        <f t="shared" ref="AF14:AF20" si="14">SUM(AA14:AE14)</f>
        <v>0</v>
      </c>
    </row>
    <row r="15" spans="1:32" ht="39" customHeight="1">
      <c r="A15" s="903"/>
      <c r="B15" s="548" t="s">
        <v>328</v>
      </c>
      <c r="C15" s="437"/>
      <c r="D15" s="438"/>
      <c r="E15" s="412"/>
      <c r="F15" s="413"/>
      <c r="G15" s="414"/>
      <c r="H15" s="415">
        <f t="shared" si="10"/>
        <v>0</v>
      </c>
      <c r="I15" s="437"/>
      <c r="J15" s="438"/>
      <c r="K15" s="412"/>
      <c r="L15" s="413"/>
      <c r="M15" s="414"/>
      <c r="N15" s="415">
        <f t="shared" si="11"/>
        <v>0</v>
      </c>
      <c r="O15" s="437"/>
      <c r="P15" s="438"/>
      <c r="Q15" s="412"/>
      <c r="R15" s="413"/>
      <c r="S15" s="414"/>
      <c r="T15" s="415">
        <f t="shared" si="12"/>
        <v>0</v>
      </c>
      <c r="U15" s="437"/>
      <c r="V15" s="438"/>
      <c r="W15" s="412"/>
      <c r="X15" s="413"/>
      <c r="Y15" s="414"/>
      <c r="Z15" s="415">
        <f t="shared" si="13"/>
        <v>0</v>
      </c>
      <c r="AA15" s="437"/>
      <c r="AB15" s="438"/>
      <c r="AC15" s="412"/>
      <c r="AD15" s="413"/>
      <c r="AE15" s="414"/>
      <c r="AF15" s="415">
        <f t="shared" si="14"/>
        <v>0</v>
      </c>
    </row>
    <row r="16" spans="1:32" ht="39" customHeight="1">
      <c r="A16" s="903"/>
      <c r="B16" s="543"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903"/>
      <c r="B17" s="549" t="s">
        <v>330</v>
      </c>
      <c r="C17" s="437"/>
      <c r="D17" s="439"/>
      <c r="E17" s="412"/>
      <c r="F17" s="413"/>
      <c r="G17" s="414"/>
      <c r="H17" s="415">
        <f t="shared" si="10"/>
        <v>0</v>
      </c>
      <c r="I17" s="437"/>
      <c r="J17" s="439"/>
      <c r="K17" s="412"/>
      <c r="L17" s="413"/>
      <c r="M17" s="414"/>
      <c r="N17" s="415">
        <f t="shared" si="11"/>
        <v>0</v>
      </c>
      <c r="O17" s="437"/>
      <c r="P17" s="439"/>
      <c r="Q17" s="412"/>
      <c r="R17" s="413"/>
      <c r="S17" s="414"/>
      <c r="T17" s="415">
        <f t="shared" si="12"/>
        <v>0</v>
      </c>
      <c r="U17" s="437"/>
      <c r="V17" s="439"/>
      <c r="W17" s="412"/>
      <c r="X17" s="413"/>
      <c r="Y17" s="414"/>
      <c r="Z17" s="415">
        <f t="shared" si="13"/>
        <v>0</v>
      </c>
      <c r="AA17" s="437"/>
      <c r="AB17" s="439"/>
      <c r="AC17" s="412"/>
      <c r="AD17" s="413"/>
      <c r="AE17" s="414"/>
      <c r="AF17" s="415">
        <f t="shared" si="14"/>
        <v>0</v>
      </c>
    </row>
    <row r="18" spans="1:37" ht="39" customHeight="1">
      <c r="A18" s="903"/>
      <c r="B18" s="549"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903"/>
      <c r="B19" s="543"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903"/>
      <c r="B20" s="543"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903"/>
      <c r="B21" s="550"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904"/>
      <c r="B22" s="551" t="s">
        <v>324</v>
      </c>
      <c r="C22" s="445"/>
      <c r="D22" s="422">
        <f>SUM(D14:D21)</f>
        <v>0</v>
      </c>
      <c r="E22" s="446">
        <f>SUM(E14:E21)</f>
        <v>0</v>
      </c>
      <c r="F22" s="538"/>
      <c r="G22" s="447">
        <f>SUM(G14:G21)</f>
        <v>0</v>
      </c>
      <c r="H22" s="425">
        <f t="shared" ref="H22" si="15">SUM(H14:H21)</f>
        <v>0</v>
      </c>
      <c r="I22" s="445"/>
      <c r="J22" s="422">
        <f>SUM(J14:J21)</f>
        <v>0</v>
      </c>
      <c r="K22" s="446">
        <f>SUM(K14:K21)</f>
        <v>0</v>
      </c>
      <c r="L22" s="446">
        <f>SUM(L14:L21)</f>
        <v>0</v>
      </c>
      <c r="M22" s="447">
        <f>SUM(M14:M21)</f>
        <v>0</v>
      </c>
      <c r="N22" s="425">
        <f t="shared" ref="N22" si="16">SUM(N14:N21)</f>
        <v>0</v>
      </c>
      <c r="O22" s="445"/>
      <c r="P22" s="422">
        <f>SUM(P14:P21)</f>
        <v>0</v>
      </c>
      <c r="Q22" s="446">
        <f>SUM(Q14:Q21)</f>
        <v>0</v>
      </c>
      <c r="R22" s="446">
        <f>SUM(R14:R21)</f>
        <v>0</v>
      </c>
      <c r="S22" s="447">
        <f>SUM(S14:S21)</f>
        <v>0</v>
      </c>
      <c r="T22" s="425">
        <f t="shared" ref="T22" si="17">SUM(T14:T21)</f>
        <v>0</v>
      </c>
      <c r="U22" s="445"/>
      <c r="V22" s="422">
        <f>SUM(V14:V21)</f>
        <v>0</v>
      </c>
      <c r="W22" s="446">
        <f>SUM(W14:W21)</f>
        <v>0</v>
      </c>
      <c r="X22" s="446">
        <f>SUM(X14:X21)</f>
        <v>0</v>
      </c>
      <c r="Y22" s="447">
        <f>SUM(Y14:Y21)</f>
        <v>0</v>
      </c>
      <c r="Z22" s="425">
        <f t="shared" ref="Z22" si="18">SUM(Z14:Z21)</f>
        <v>0</v>
      </c>
      <c r="AA22" s="445"/>
      <c r="AB22" s="422">
        <f>SUM(AB14:AB21)</f>
        <v>0</v>
      </c>
      <c r="AC22" s="446">
        <f>SUM(AC14:AC21)</f>
        <v>0</v>
      </c>
      <c r="AD22" s="446">
        <f>SUM(AD14:AD21)</f>
        <v>0</v>
      </c>
      <c r="AE22" s="447">
        <f>SUM(AE14:AE21)</f>
        <v>0</v>
      </c>
      <c r="AF22" s="425">
        <f>SUM(AF14:AF21)</f>
        <v>0</v>
      </c>
    </row>
    <row r="23" spans="1:37" ht="45" customHeight="1" thickBot="1">
      <c r="A23" s="886" t="s">
        <v>335</v>
      </c>
      <c r="B23" s="887"/>
      <c r="C23" s="448"/>
      <c r="D23" s="449"/>
      <c r="E23" s="450"/>
      <c r="F23" s="451"/>
      <c r="G23" s="452"/>
      <c r="H23" s="453">
        <f>SUM(C23:G23)</f>
        <v>0</v>
      </c>
      <c r="I23" s="448"/>
      <c r="J23" s="449"/>
      <c r="K23" s="450"/>
      <c r="L23" s="451"/>
      <c r="M23" s="452"/>
      <c r="N23" s="453">
        <f>SUM(I23:M23)</f>
        <v>0</v>
      </c>
      <c r="O23" s="448"/>
      <c r="P23" s="449"/>
      <c r="Q23" s="450"/>
      <c r="R23" s="451"/>
      <c r="S23" s="452"/>
      <c r="T23" s="453">
        <f>SUM(O23:S23)</f>
        <v>0</v>
      </c>
      <c r="U23" s="448"/>
      <c r="V23" s="449"/>
      <c r="W23" s="450"/>
      <c r="X23" s="451"/>
      <c r="Y23" s="452"/>
      <c r="Z23" s="453">
        <f>SUM(U23:Y23)</f>
        <v>0</v>
      </c>
      <c r="AA23" s="448"/>
      <c r="AB23" s="449"/>
      <c r="AC23" s="450"/>
      <c r="AD23" s="451"/>
      <c r="AE23" s="452"/>
      <c r="AF23" s="453">
        <f>SUM(AA23:AE23)</f>
        <v>0</v>
      </c>
    </row>
    <row r="24" spans="1:37" ht="45" customHeight="1" thickBot="1">
      <c r="A24" s="892" t="s">
        <v>336</v>
      </c>
      <c r="B24" s="893"/>
      <c r="C24" s="454"/>
      <c r="D24" s="455">
        <v>100</v>
      </c>
      <c r="E24" s="427"/>
      <c r="F24" s="428"/>
      <c r="G24" s="456"/>
      <c r="H24" s="430">
        <f>SUM(C24:G24)</f>
        <v>100</v>
      </c>
      <c r="I24" s="454"/>
      <c r="J24" s="455">
        <f>D24</f>
        <v>100</v>
      </c>
      <c r="K24" s="427"/>
      <c r="L24" s="428"/>
      <c r="M24" s="456"/>
      <c r="N24" s="430">
        <f>SUM(I24:M24)</f>
        <v>100</v>
      </c>
      <c r="O24" s="454"/>
      <c r="P24" s="455">
        <f>J24</f>
        <v>100</v>
      </c>
      <c r="Q24" s="427"/>
      <c r="R24" s="428"/>
      <c r="S24" s="456"/>
      <c r="T24" s="430">
        <f>SUM(O24:S24)</f>
        <v>100</v>
      </c>
      <c r="U24" s="454"/>
      <c r="V24" s="455">
        <f>P24</f>
        <v>100</v>
      </c>
      <c r="W24" s="427"/>
      <c r="X24" s="428"/>
      <c r="Y24" s="456"/>
      <c r="Z24" s="430">
        <f>SUM(U24:Y24)</f>
        <v>100</v>
      </c>
      <c r="AA24" s="454"/>
      <c r="AB24" s="455">
        <f>V24</f>
        <v>100</v>
      </c>
      <c r="AC24" s="427"/>
      <c r="AD24" s="428"/>
      <c r="AE24" s="456"/>
      <c r="AF24" s="430">
        <f>SUM(AA24:AE24)</f>
        <v>100</v>
      </c>
    </row>
    <row r="25" spans="1:37" ht="45" customHeight="1" thickBot="1">
      <c r="A25" s="884" t="s">
        <v>337</v>
      </c>
      <c r="B25" s="885"/>
      <c r="C25" s="457"/>
      <c r="D25" s="458"/>
      <c r="E25" s="459"/>
      <c r="F25" s="460"/>
      <c r="G25" s="461"/>
      <c r="H25" s="430">
        <f>SUM(C25:G25)</f>
        <v>0</v>
      </c>
      <c r="I25" s="457"/>
      <c r="J25" s="458"/>
      <c r="K25" s="459"/>
      <c r="L25" s="460"/>
      <c r="M25" s="461"/>
      <c r="N25" s="430">
        <f>SUM(I25:M25)</f>
        <v>0</v>
      </c>
      <c r="O25" s="457"/>
      <c r="P25" s="458"/>
      <c r="Q25" s="459"/>
      <c r="R25" s="460"/>
      <c r="S25" s="461"/>
      <c r="T25" s="430">
        <f>SUM(O25:S25)</f>
        <v>0</v>
      </c>
      <c r="U25" s="457"/>
      <c r="V25" s="458"/>
      <c r="W25" s="459"/>
      <c r="X25" s="460"/>
      <c r="Y25" s="461"/>
      <c r="Z25" s="430">
        <f>SUM(U25:Y25)</f>
        <v>0</v>
      </c>
      <c r="AA25" s="457"/>
      <c r="AB25" s="458"/>
      <c r="AC25" s="459"/>
      <c r="AD25" s="460"/>
      <c r="AE25" s="461"/>
      <c r="AF25" s="430">
        <f>SUM(AA25:AE25)</f>
        <v>0</v>
      </c>
    </row>
    <row r="26" spans="1:37" ht="45" customHeight="1" thickBot="1">
      <c r="A26" s="886" t="s">
        <v>338</v>
      </c>
      <c r="B26" s="887"/>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88" t="s">
        <v>6</v>
      </c>
      <c r="B27" s="889"/>
      <c r="C27" s="463">
        <f>SUM(C12,C13,C22,C23,C25,C26,C24)</f>
        <v>260</v>
      </c>
      <c r="D27" s="464">
        <f>SUM(D12,,D22,D23,D25,D26,D24)</f>
        <v>307</v>
      </c>
      <c r="E27" s="465">
        <f>SUM(E12,E13,E22,E23,E25,E26)</f>
        <v>23</v>
      </c>
      <c r="F27" s="465">
        <f>SUM(F12,F13,F22,F23,F25,F26)</f>
        <v>46</v>
      </c>
      <c r="G27" s="466">
        <f>SUM(G12,G13,G22,G23,G25,G26)</f>
        <v>54</v>
      </c>
      <c r="H27" s="467">
        <f>SUM(H12,H13,H22,H23,H25,H26,H24)</f>
        <v>690</v>
      </c>
      <c r="I27" s="463">
        <f>SUM(I12,I13,I22,I23,I25,I26,I24)</f>
        <v>260</v>
      </c>
      <c r="J27" s="464">
        <f>SUM(J12,,J22,J23,J25,J26,J24)</f>
        <v>307</v>
      </c>
      <c r="K27" s="465">
        <f>SUM(K12,K13,K22,K23,K25,K26)</f>
        <v>23</v>
      </c>
      <c r="L27" s="465">
        <f>SUM(L12,L13,L22,L23,L25,L26)</f>
        <v>46</v>
      </c>
      <c r="M27" s="466">
        <f>SUM(M12,M13,M22,M23,M25,M26)</f>
        <v>54</v>
      </c>
      <c r="N27" s="467">
        <f>SUM(N12,N13,N22,N23,N25,N26,N24)</f>
        <v>690</v>
      </c>
      <c r="O27" s="463">
        <f>SUM(O12,O13,O22,O23,O25,O26,O24)</f>
        <v>260</v>
      </c>
      <c r="P27" s="464">
        <f>SUM(P12,,P22,P23,P25,P26,P24)</f>
        <v>307</v>
      </c>
      <c r="Q27" s="465">
        <f>SUM(Q12,Q13,Q22,Q23,Q25,Q26)</f>
        <v>23</v>
      </c>
      <c r="R27" s="465">
        <f>SUM(R12,R13,R22,R23,R25,R26)</f>
        <v>46</v>
      </c>
      <c r="S27" s="466">
        <f>SUM(S12,S13,S22,S23,S25,S26)</f>
        <v>54</v>
      </c>
      <c r="T27" s="467">
        <f>SUM(T12,T13,T22,T23,T25,T26,T24)</f>
        <v>690</v>
      </c>
      <c r="U27" s="463">
        <f>SUM(U12,U13,U22,U23,U25,U26,U24)</f>
        <v>260</v>
      </c>
      <c r="V27" s="464">
        <f>SUM(V12,,V22,V23,V25,V26,V24)</f>
        <v>272</v>
      </c>
      <c r="W27" s="465">
        <f>SUM(W12,W13,W22,W23,W25,W26)</f>
        <v>20</v>
      </c>
      <c r="X27" s="465">
        <f>SUM(X12,X13,X22,X23,X25,X26)</f>
        <v>41</v>
      </c>
      <c r="Y27" s="466">
        <f>SUM(Y12,Y13,Y22,Y23,Y25,Y26)</f>
        <v>47</v>
      </c>
      <c r="Z27" s="467">
        <f>SUM(Z12,Z13,Z22,Z23,Z25,Z26,Z24)</f>
        <v>640</v>
      </c>
      <c r="AA27" s="463">
        <f>SUM(AA12,AA13,AA22,AA23,AA25,AA26,AA24)</f>
        <v>260</v>
      </c>
      <c r="AB27" s="464">
        <f>SUM(AB12,,AB22,AB23,AB25,AB26,AB24)</f>
        <v>272</v>
      </c>
      <c r="AC27" s="465">
        <f>SUM(AC12,AC13,AC22,AC23,AC25,AC26)</f>
        <v>20</v>
      </c>
      <c r="AD27" s="465">
        <f>SUM(AD12,AD13,AD22,AD23,AD25,AD26)</f>
        <v>41</v>
      </c>
      <c r="AE27" s="466">
        <f>SUM(AE12,AE13,AE22,AE23,AE25,AE26)</f>
        <v>47</v>
      </c>
      <c r="AF27" s="467">
        <f>SUM(AF12,AF13,AF22,AF23,AF25,AF26,AF24)</f>
        <v>640</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F20"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460</v>
      </c>
      <c r="D6" s="471">
        <v>511</v>
      </c>
      <c r="E6" s="472">
        <v>76</v>
      </c>
      <c r="F6" s="473">
        <v>131</v>
      </c>
      <c r="G6" s="474">
        <v>155</v>
      </c>
      <c r="H6" s="475">
        <v>1333</v>
      </c>
      <c r="I6" s="470">
        <v>460</v>
      </c>
      <c r="J6" s="471">
        <v>511</v>
      </c>
      <c r="K6" s="472">
        <v>76</v>
      </c>
      <c r="L6" s="473">
        <v>131</v>
      </c>
      <c r="M6" s="474">
        <v>155</v>
      </c>
      <c r="N6" s="475">
        <v>1333</v>
      </c>
      <c r="O6" s="470">
        <v>460</v>
      </c>
      <c r="P6" s="471">
        <v>511</v>
      </c>
      <c r="Q6" s="472">
        <v>76</v>
      </c>
      <c r="R6" s="473">
        <v>131</v>
      </c>
      <c r="S6" s="474">
        <v>155</v>
      </c>
      <c r="T6" s="475">
        <v>1333</v>
      </c>
      <c r="U6" s="470">
        <v>460</v>
      </c>
      <c r="V6" s="471">
        <v>511</v>
      </c>
      <c r="W6" s="472">
        <v>76</v>
      </c>
      <c r="X6" s="473">
        <v>131</v>
      </c>
      <c r="Y6" s="474">
        <v>155</v>
      </c>
      <c r="Z6" s="475">
        <v>1333</v>
      </c>
      <c r="AA6" s="470">
        <v>460</v>
      </c>
      <c r="AB6" s="471">
        <v>511</v>
      </c>
      <c r="AC6" s="472">
        <v>76</v>
      </c>
      <c r="AD6" s="473">
        <v>131</v>
      </c>
      <c r="AE6" s="474">
        <v>155</v>
      </c>
      <c r="AF6" s="475">
        <v>1333</v>
      </c>
    </row>
    <row r="7" spans="1:32" ht="39.75" customHeight="1">
      <c r="A7" s="862"/>
      <c r="B7" s="300" t="s">
        <v>319</v>
      </c>
      <c r="C7" s="476">
        <v>0</v>
      </c>
      <c r="D7" s="477">
        <v>0</v>
      </c>
      <c r="E7" s="478">
        <v>0</v>
      </c>
      <c r="F7" s="479">
        <v>0</v>
      </c>
      <c r="G7" s="480">
        <v>0</v>
      </c>
      <c r="H7" s="481">
        <v>0</v>
      </c>
      <c r="I7" s="476">
        <v>0</v>
      </c>
      <c r="J7" s="477">
        <v>0</v>
      </c>
      <c r="K7" s="478">
        <v>0</v>
      </c>
      <c r="L7" s="479">
        <v>0</v>
      </c>
      <c r="M7" s="480">
        <v>0</v>
      </c>
      <c r="N7" s="481">
        <v>0</v>
      </c>
      <c r="O7" s="476">
        <v>0</v>
      </c>
      <c r="P7" s="477">
        <v>0</v>
      </c>
      <c r="Q7" s="478">
        <v>0</v>
      </c>
      <c r="R7" s="479">
        <v>0</v>
      </c>
      <c r="S7" s="480">
        <v>0</v>
      </c>
      <c r="T7" s="481">
        <v>0</v>
      </c>
      <c r="U7" s="476">
        <v>0</v>
      </c>
      <c r="V7" s="477">
        <v>0</v>
      </c>
      <c r="W7" s="478">
        <v>0</v>
      </c>
      <c r="X7" s="479">
        <v>0</v>
      </c>
      <c r="Y7" s="480">
        <v>0</v>
      </c>
      <c r="Z7" s="481">
        <v>0</v>
      </c>
      <c r="AA7" s="476">
        <v>0</v>
      </c>
      <c r="AB7" s="477">
        <v>0</v>
      </c>
      <c r="AC7" s="478">
        <v>0</v>
      </c>
      <c r="AD7" s="479">
        <v>0</v>
      </c>
      <c r="AE7" s="480">
        <v>0</v>
      </c>
      <c r="AF7" s="481">
        <v>0</v>
      </c>
    </row>
    <row r="8" spans="1:32" ht="39.75" customHeight="1">
      <c r="A8" s="862"/>
      <c r="B8" s="300" t="s">
        <v>320</v>
      </c>
      <c r="C8" s="476">
        <v>25</v>
      </c>
      <c r="D8" s="477">
        <v>27</v>
      </c>
      <c r="E8" s="478">
        <v>5</v>
      </c>
      <c r="F8" s="479">
        <v>9</v>
      </c>
      <c r="G8" s="480">
        <v>9</v>
      </c>
      <c r="H8" s="481">
        <v>75</v>
      </c>
      <c r="I8" s="476">
        <v>25</v>
      </c>
      <c r="J8" s="477">
        <v>27</v>
      </c>
      <c r="K8" s="478">
        <v>5</v>
      </c>
      <c r="L8" s="479">
        <v>9</v>
      </c>
      <c r="M8" s="480">
        <v>9</v>
      </c>
      <c r="N8" s="481">
        <v>75</v>
      </c>
      <c r="O8" s="476">
        <v>25</v>
      </c>
      <c r="P8" s="477">
        <v>27</v>
      </c>
      <c r="Q8" s="478">
        <v>5</v>
      </c>
      <c r="R8" s="479">
        <v>9</v>
      </c>
      <c r="S8" s="480">
        <v>9</v>
      </c>
      <c r="T8" s="481">
        <v>75</v>
      </c>
      <c r="U8" s="476">
        <v>25</v>
      </c>
      <c r="V8" s="477">
        <v>27</v>
      </c>
      <c r="W8" s="478">
        <v>5</v>
      </c>
      <c r="X8" s="479">
        <v>9</v>
      </c>
      <c r="Y8" s="480">
        <v>9</v>
      </c>
      <c r="Z8" s="481">
        <v>75</v>
      </c>
      <c r="AA8" s="476">
        <v>25</v>
      </c>
      <c r="AB8" s="477">
        <v>27</v>
      </c>
      <c r="AC8" s="478">
        <v>5</v>
      </c>
      <c r="AD8" s="479">
        <v>9</v>
      </c>
      <c r="AE8" s="480">
        <v>9</v>
      </c>
      <c r="AF8" s="481">
        <v>75</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v>0</v>
      </c>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966</v>
      </c>
      <c r="E10" s="484">
        <v>161</v>
      </c>
      <c r="F10" s="485">
        <v>238</v>
      </c>
      <c r="G10" s="486">
        <v>276</v>
      </c>
      <c r="H10" s="487">
        <v>1641</v>
      </c>
      <c r="I10" s="482"/>
      <c r="J10" s="483">
        <v>966</v>
      </c>
      <c r="K10" s="484">
        <v>161</v>
      </c>
      <c r="L10" s="485">
        <v>238</v>
      </c>
      <c r="M10" s="486">
        <v>276</v>
      </c>
      <c r="N10" s="487">
        <v>1641</v>
      </c>
      <c r="O10" s="482"/>
      <c r="P10" s="483">
        <v>966</v>
      </c>
      <c r="Q10" s="484">
        <v>161</v>
      </c>
      <c r="R10" s="485">
        <v>248</v>
      </c>
      <c r="S10" s="486">
        <v>276</v>
      </c>
      <c r="T10" s="487">
        <v>1651</v>
      </c>
      <c r="U10" s="482"/>
      <c r="V10" s="510">
        <v>966</v>
      </c>
      <c r="W10" s="485">
        <v>161</v>
      </c>
      <c r="X10" s="486">
        <v>258</v>
      </c>
      <c r="Y10" s="486">
        <v>276</v>
      </c>
      <c r="Z10" s="487">
        <v>1661</v>
      </c>
      <c r="AA10" s="482"/>
      <c r="AB10" s="483">
        <v>966</v>
      </c>
      <c r="AC10" s="484">
        <v>161</v>
      </c>
      <c r="AD10" s="485">
        <v>269</v>
      </c>
      <c r="AE10" s="486">
        <v>276</v>
      </c>
      <c r="AF10" s="487">
        <v>1672</v>
      </c>
    </row>
    <row r="11" spans="1:32" ht="39.75" customHeight="1">
      <c r="A11" s="862"/>
      <c r="B11" s="322" t="s">
        <v>323</v>
      </c>
      <c r="C11" s="488">
        <v>720</v>
      </c>
      <c r="D11" s="489"/>
      <c r="E11" s="489"/>
      <c r="F11" s="490"/>
      <c r="G11" s="491"/>
      <c r="H11" s="492">
        <v>720</v>
      </c>
      <c r="I11" s="488">
        <v>720</v>
      </c>
      <c r="J11" s="489"/>
      <c r="K11" s="489"/>
      <c r="L11" s="490"/>
      <c r="M11" s="491"/>
      <c r="N11" s="492">
        <v>720</v>
      </c>
      <c r="O11" s="488">
        <v>720</v>
      </c>
      <c r="P11" s="489"/>
      <c r="Q11" s="489"/>
      <c r="R11" s="490"/>
      <c r="S11" s="491"/>
      <c r="T11" s="492">
        <v>720</v>
      </c>
      <c r="U11" s="488">
        <v>720</v>
      </c>
      <c r="V11" s="489"/>
      <c r="W11" s="489"/>
      <c r="X11" s="490"/>
      <c r="Y11" s="491"/>
      <c r="Z11" s="492">
        <v>720</v>
      </c>
      <c r="AA11" s="488">
        <v>720</v>
      </c>
      <c r="AB11" s="489"/>
      <c r="AC11" s="489"/>
      <c r="AD11" s="490"/>
      <c r="AE11" s="491"/>
      <c r="AF11" s="492">
        <v>720</v>
      </c>
    </row>
    <row r="12" spans="1:32" ht="45" customHeight="1" thickBot="1">
      <c r="A12" s="863"/>
      <c r="B12" s="329" t="s">
        <v>324</v>
      </c>
      <c r="C12" s="493">
        <v>1205</v>
      </c>
      <c r="D12" s="494">
        <v>1504</v>
      </c>
      <c r="E12" s="495">
        <v>242</v>
      </c>
      <c r="F12" s="495">
        <v>378</v>
      </c>
      <c r="G12" s="496">
        <v>440</v>
      </c>
      <c r="H12" s="497">
        <v>3769</v>
      </c>
      <c r="I12" s="493">
        <v>1205</v>
      </c>
      <c r="J12" s="494">
        <v>1504</v>
      </c>
      <c r="K12" s="495">
        <v>242</v>
      </c>
      <c r="L12" s="495">
        <v>378</v>
      </c>
      <c r="M12" s="496">
        <v>440</v>
      </c>
      <c r="N12" s="497">
        <v>3769</v>
      </c>
      <c r="O12" s="493">
        <v>1205</v>
      </c>
      <c r="P12" s="494">
        <v>1504</v>
      </c>
      <c r="Q12" s="495">
        <v>242</v>
      </c>
      <c r="R12" s="495">
        <v>388</v>
      </c>
      <c r="S12" s="496">
        <v>440</v>
      </c>
      <c r="T12" s="497">
        <v>3779</v>
      </c>
      <c r="U12" s="493">
        <v>1205</v>
      </c>
      <c r="V12" s="494">
        <v>1504</v>
      </c>
      <c r="W12" s="495">
        <v>242</v>
      </c>
      <c r="X12" s="495">
        <v>398</v>
      </c>
      <c r="Y12" s="496">
        <v>440</v>
      </c>
      <c r="Z12" s="497">
        <v>3789</v>
      </c>
      <c r="AA12" s="493">
        <v>1205</v>
      </c>
      <c r="AB12" s="494">
        <v>1504</v>
      </c>
      <c r="AC12" s="495">
        <v>242</v>
      </c>
      <c r="AD12" s="495">
        <v>409</v>
      </c>
      <c r="AE12" s="496">
        <v>440</v>
      </c>
      <c r="AF12" s="497">
        <v>3800</v>
      </c>
    </row>
    <row r="13" spans="1:32" ht="44.25" customHeight="1" thickBot="1">
      <c r="A13" s="864" t="s">
        <v>325</v>
      </c>
      <c r="B13" s="865"/>
      <c r="C13" s="498">
        <v>245</v>
      </c>
      <c r="D13" s="499"/>
      <c r="E13" s="499"/>
      <c r="F13" s="500"/>
      <c r="G13" s="501"/>
      <c r="H13" s="502">
        <v>245</v>
      </c>
      <c r="I13" s="498">
        <v>245</v>
      </c>
      <c r="J13" s="499"/>
      <c r="K13" s="499"/>
      <c r="L13" s="500"/>
      <c r="M13" s="501"/>
      <c r="N13" s="502">
        <v>245</v>
      </c>
      <c r="O13" s="498">
        <v>245</v>
      </c>
      <c r="P13" s="499"/>
      <c r="Q13" s="499"/>
      <c r="R13" s="500"/>
      <c r="S13" s="501"/>
      <c r="T13" s="502">
        <v>245</v>
      </c>
      <c r="U13" s="498">
        <v>245</v>
      </c>
      <c r="V13" s="499"/>
      <c r="W13" s="499"/>
      <c r="X13" s="500"/>
      <c r="Y13" s="501"/>
      <c r="Z13" s="502">
        <v>245</v>
      </c>
      <c r="AA13" s="498">
        <v>245</v>
      </c>
      <c r="AB13" s="499"/>
      <c r="AC13" s="499"/>
      <c r="AD13" s="500"/>
      <c r="AE13" s="501"/>
      <c r="AF13" s="502">
        <v>245</v>
      </c>
    </row>
    <row r="14" spans="1:32" ht="39" customHeight="1">
      <c r="A14" s="861" t="s">
        <v>326</v>
      </c>
      <c r="B14" s="288" t="s">
        <v>327</v>
      </c>
      <c r="C14" s="503"/>
      <c r="D14" s="504">
        <v>0</v>
      </c>
      <c r="E14" s="505">
        <v>9</v>
      </c>
      <c r="F14" s="506">
        <v>11</v>
      </c>
      <c r="G14" s="507">
        <v>13</v>
      </c>
      <c r="H14" s="508">
        <v>33</v>
      </c>
      <c r="I14" s="503"/>
      <c r="J14" s="504">
        <v>0</v>
      </c>
      <c r="K14" s="505">
        <v>14</v>
      </c>
      <c r="L14" s="506">
        <v>16</v>
      </c>
      <c r="M14" s="507">
        <v>18</v>
      </c>
      <c r="N14" s="508">
        <v>48</v>
      </c>
      <c r="O14" s="503"/>
      <c r="P14" s="504">
        <v>0</v>
      </c>
      <c r="Q14" s="505">
        <v>14</v>
      </c>
      <c r="R14" s="506">
        <v>16</v>
      </c>
      <c r="S14" s="507">
        <v>18</v>
      </c>
      <c r="T14" s="508">
        <v>48</v>
      </c>
      <c r="U14" s="503"/>
      <c r="V14" s="504">
        <v>0</v>
      </c>
      <c r="W14" s="505">
        <v>14</v>
      </c>
      <c r="X14" s="506">
        <v>16</v>
      </c>
      <c r="Y14" s="507">
        <v>18</v>
      </c>
      <c r="Z14" s="508">
        <v>48</v>
      </c>
      <c r="AA14" s="503"/>
      <c r="AB14" s="504">
        <v>0</v>
      </c>
      <c r="AC14" s="505">
        <v>14</v>
      </c>
      <c r="AD14" s="506">
        <v>16</v>
      </c>
      <c r="AE14" s="507">
        <v>18</v>
      </c>
      <c r="AF14" s="508">
        <v>48</v>
      </c>
    </row>
    <row r="15" spans="1:32" ht="39" customHeight="1">
      <c r="A15" s="862"/>
      <c r="B15" s="353" t="s">
        <v>328</v>
      </c>
      <c r="C15" s="509"/>
      <c r="D15" s="510">
        <v>0</v>
      </c>
      <c r="E15" s="484">
        <v>0</v>
      </c>
      <c r="F15" s="485">
        <v>0</v>
      </c>
      <c r="G15" s="486">
        <v>0</v>
      </c>
      <c r="H15" s="487">
        <v>0</v>
      </c>
      <c r="I15" s="509"/>
      <c r="J15" s="510">
        <v>0</v>
      </c>
      <c r="K15" s="484">
        <v>0</v>
      </c>
      <c r="L15" s="485">
        <v>0</v>
      </c>
      <c r="M15" s="486">
        <v>0</v>
      </c>
      <c r="N15" s="487">
        <v>0</v>
      </c>
      <c r="O15" s="509"/>
      <c r="P15" s="510">
        <v>0</v>
      </c>
      <c r="Q15" s="484">
        <v>0</v>
      </c>
      <c r="R15" s="485">
        <v>0</v>
      </c>
      <c r="S15" s="486">
        <v>0</v>
      </c>
      <c r="T15" s="487">
        <v>0</v>
      </c>
      <c r="U15" s="509"/>
      <c r="V15" s="510">
        <v>0</v>
      </c>
      <c r="W15" s="484">
        <v>0</v>
      </c>
      <c r="X15" s="485">
        <v>0</v>
      </c>
      <c r="Y15" s="486">
        <v>0</v>
      </c>
      <c r="Z15" s="487">
        <v>0</v>
      </c>
      <c r="AA15" s="509"/>
      <c r="AB15" s="510">
        <v>0</v>
      </c>
      <c r="AC15" s="484">
        <v>0</v>
      </c>
      <c r="AD15" s="485">
        <v>0</v>
      </c>
      <c r="AE15" s="486">
        <v>0</v>
      </c>
      <c r="AF15" s="487">
        <v>0</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1</v>
      </c>
      <c r="F17" s="485">
        <v>2</v>
      </c>
      <c r="G17" s="486">
        <v>2</v>
      </c>
      <c r="H17" s="487">
        <v>5</v>
      </c>
      <c r="I17" s="509"/>
      <c r="J17" s="511"/>
      <c r="K17" s="484">
        <v>2</v>
      </c>
      <c r="L17" s="485">
        <v>4</v>
      </c>
      <c r="M17" s="486">
        <v>4</v>
      </c>
      <c r="N17" s="487">
        <v>10</v>
      </c>
      <c r="O17" s="509"/>
      <c r="P17" s="511"/>
      <c r="Q17" s="484">
        <v>2</v>
      </c>
      <c r="R17" s="485">
        <v>4</v>
      </c>
      <c r="S17" s="486">
        <v>4</v>
      </c>
      <c r="T17" s="487">
        <v>10</v>
      </c>
      <c r="U17" s="509"/>
      <c r="V17" s="511"/>
      <c r="W17" s="484">
        <v>2</v>
      </c>
      <c r="X17" s="485">
        <v>4</v>
      </c>
      <c r="Y17" s="486">
        <v>4</v>
      </c>
      <c r="Z17" s="487">
        <v>10</v>
      </c>
      <c r="AA17" s="509"/>
      <c r="AB17" s="511"/>
      <c r="AC17" s="484">
        <v>2</v>
      </c>
      <c r="AD17" s="485">
        <v>4</v>
      </c>
      <c r="AE17" s="486">
        <v>4</v>
      </c>
      <c r="AF17" s="487">
        <v>10</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0</v>
      </c>
      <c r="F19" s="485">
        <v>0</v>
      </c>
      <c r="G19" s="486">
        <v>0</v>
      </c>
      <c r="H19" s="487">
        <v>0</v>
      </c>
      <c r="I19" s="509"/>
      <c r="J19" s="511"/>
      <c r="K19" s="484">
        <v>0</v>
      </c>
      <c r="L19" s="485">
        <v>0</v>
      </c>
      <c r="M19" s="486">
        <v>0</v>
      </c>
      <c r="N19" s="487">
        <v>0</v>
      </c>
      <c r="O19" s="509"/>
      <c r="P19" s="511"/>
      <c r="Q19" s="484">
        <v>0</v>
      </c>
      <c r="R19" s="485">
        <v>0</v>
      </c>
      <c r="S19" s="486">
        <v>0</v>
      </c>
      <c r="T19" s="487">
        <v>0</v>
      </c>
      <c r="U19" s="509"/>
      <c r="V19" s="511"/>
      <c r="W19" s="484">
        <v>0</v>
      </c>
      <c r="X19" s="485">
        <v>0</v>
      </c>
      <c r="Y19" s="486">
        <v>0</v>
      </c>
      <c r="Z19" s="487">
        <v>0</v>
      </c>
      <c r="AA19" s="509"/>
      <c r="AB19" s="511"/>
      <c r="AC19" s="484">
        <v>0</v>
      </c>
      <c r="AD19" s="485">
        <v>0</v>
      </c>
      <c r="AE19" s="486">
        <v>0</v>
      </c>
      <c r="AF19" s="487">
        <v>0</v>
      </c>
      <c r="AG19"/>
      <c r="AH19"/>
      <c r="AI19"/>
      <c r="AJ19"/>
      <c r="AK19"/>
    </row>
    <row r="20" spans="1:37" ht="39" customHeight="1">
      <c r="A20" s="862"/>
      <c r="B20" s="300" t="s">
        <v>333</v>
      </c>
      <c r="C20" s="509"/>
      <c r="D20" s="511"/>
      <c r="E20" s="484">
        <v>0</v>
      </c>
      <c r="F20" s="485">
        <v>0</v>
      </c>
      <c r="G20" s="486">
        <v>0</v>
      </c>
      <c r="H20" s="487">
        <v>0</v>
      </c>
      <c r="I20" s="509"/>
      <c r="J20" s="511"/>
      <c r="K20" s="484">
        <v>0</v>
      </c>
      <c r="L20" s="485">
        <v>0</v>
      </c>
      <c r="M20" s="486">
        <v>0</v>
      </c>
      <c r="N20" s="487">
        <v>0</v>
      </c>
      <c r="O20" s="509"/>
      <c r="P20" s="511"/>
      <c r="Q20" s="484">
        <v>0</v>
      </c>
      <c r="R20" s="485">
        <v>0</v>
      </c>
      <c r="S20" s="486">
        <v>0</v>
      </c>
      <c r="T20" s="487">
        <v>0</v>
      </c>
      <c r="U20" s="509"/>
      <c r="V20" s="511"/>
      <c r="W20" s="484">
        <v>0</v>
      </c>
      <c r="X20" s="485">
        <v>0</v>
      </c>
      <c r="Y20" s="486">
        <v>0</v>
      </c>
      <c r="Z20" s="487">
        <v>0</v>
      </c>
      <c r="AA20" s="509"/>
      <c r="AB20" s="511"/>
      <c r="AC20" s="484">
        <v>0</v>
      </c>
      <c r="AD20" s="485">
        <v>0</v>
      </c>
      <c r="AE20" s="486">
        <v>0</v>
      </c>
      <c r="AF20" s="487">
        <v>0</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10</v>
      </c>
      <c r="F22" s="332">
        <v>13</v>
      </c>
      <c r="G22" s="334">
        <v>15</v>
      </c>
      <c r="H22" s="497">
        <v>38</v>
      </c>
      <c r="I22" s="517"/>
      <c r="J22" s="494">
        <v>0</v>
      </c>
      <c r="K22" s="332">
        <v>16</v>
      </c>
      <c r="L22" s="332">
        <v>20</v>
      </c>
      <c r="M22" s="334">
        <v>22</v>
      </c>
      <c r="N22" s="497">
        <v>58</v>
      </c>
      <c r="O22" s="517"/>
      <c r="P22" s="494">
        <v>0</v>
      </c>
      <c r="Q22" s="332">
        <v>16</v>
      </c>
      <c r="R22" s="332">
        <v>20</v>
      </c>
      <c r="S22" s="334">
        <v>22</v>
      </c>
      <c r="T22" s="497">
        <v>58</v>
      </c>
      <c r="U22" s="517"/>
      <c r="V22" s="494">
        <v>0</v>
      </c>
      <c r="W22" s="332">
        <v>16</v>
      </c>
      <c r="X22" s="332">
        <v>20</v>
      </c>
      <c r="Y22" s="334">
        <v>22</v>
      </c>
      <c r="Z22" s="497">
        <v>58</v>
      </c>
      <c r="AA22" s="517"/>
      <c r="AB22" s="494">
        <v>0</v>
      </c>
      <c r="AC22" s="332">
        <v>16</v>
      </c>
      <c r="AD22" s="332">
        <v>20</v>
      </c>
      <c r="AE22" s="334">
        <v>22</v>
      </c>
      <c r="AF22" s="497">
        <v>58</v>
      </c>
      <c r="AG22"/>
      <c r="AH22"/>
      <c r="AI22"/>
      <c r="AJ22"/>
      <c r="AK22"/>
    </row>
    <row r="23" spans="1:37" ht="45" customHeight="1" thickBot="1">
      <c r="A23" s="844" t="s">
        <v>335</v>
      </c>
      <c r="B23" s="845"/>
      <c r="C23" s="518"/>
      <c r="D23" s="519">
        <v>0</v>
      </c>
      <c r="E23" s="520">
        <v>0</v>
      </c>
      <c r="F23" s="521">
        <v>0</v>
      </c>
      <c r="G23" s="522">
        <v>0</v>
      </c>
      <c r="H23" s="523">
        <v>0</v>
      </c>
      <c r="I23" s="518"/>
      <c r="J23" s="519">
        <v>0</v>
      </c>
      <c r="K23" s="520">
        <v>0</v>
      </c>
      <c r="L23" s="521">
        <v>0</v>
      </c>
      <c r="M23" s="522">
        <v>0</v>
      </c>
      <c r="N23" s="523">
        <v>0</v>
      </c>
      <c r="O23" s="518"/>
      <c r="P23" s="519">
        <v>0</v>
      </c>
      <c r="Q23" s="520">
        <v>0</v>
      </c>
      <c r="R23" s="521">
        <v>0</v>
      </c>
      <c r="S23" s="522">
        <v>0</v>
      </c>
      <c r="T23" s="523">
        <v>0</v>
      </c>
      <c r="U23" s="518"/>
      <c r="V23" s="519">
        <v>0</v>
      </c>
      <c r="W23" s="520">
        <v>0</v>
      </c>
      <c r="X23" s="521">
        <v>0</v>
      </c>
      <c r="Y23" s="522">
        <v>0</v>
      </c>
      <c r="Z23" s="523">
        <v>0</v>
      </c>
      <c r="AA23" s="518"/>
      <c r="AB23" s="519">
        <v>0</v>
      </c>
      <c r="AC23" s="520">
        <v>0</v>
      </c>
      <c r="AD23" s="521">
        <v>0</v>
      </c>
      <c r="AE23" s="522">
        <v>0</v>
      </c>
      <c r="AF23" s="523">
        <v>0</v>
      </c>
      <c r="AG23"/>
      <c r="AH23"/>
      <c r="AI23"/>
      <c r="AJ23"/>
      <c r="AK23"/>
    </row>
    <row r="24" spans="1:37" ht="45" customHeight="1" thickBot="1">
      <c r="A24" s="851" t="s">
        <v>336</v>
      </c>
      <c r="B24" s="852"/>
      <c r="C24" s="524"/>
      <c r="D24" s="525">
        <v>73</v>
      </c>
      <c r="E24" s="499"/>
      <c r="F24" s="500"/>
      <c r="G24" s="526"/>
      <c r="H24" s="502">
        <v>73</v>
      </c>
      <c r="I24" s="524"/>
      <c r="J24" s="525">
        <v>71</v>
      </c>
      <c r="K24" s="499"/>
      <c r="L24" s="500"/>
      <c r="M24" s="526"/>
      <c r="N24" s="502">
        <v>71</v>
      </c>
      <c r="O24" s="524"/>
      <c r="P24" s="525">
        <v>70</v>
      </c>
      <c r="Q24" s="499"/>
      <c r="R24" s="500"/>
      <c r="S24" s="526"/>
      <c r="T24" s="502">
        <v>70</v>
      </c>
      <c r="U24" s="524"/>
      <c r="V24" s="525">
        <v>69</v>
      </c>
      <c r="W24" s="499"/>
      <c r="X24" s="500"/>
      <c r="Y24" s="526"/>
      <c r="Z24" s="502">
        <v>69</v>
      </c>
      <c r="AA24" s="524"/>
      <c r="AB24" s="525">
        <v>69</v>
      </c>
      <c r="AC24" s="499"/>
      <c r="AD24" s="500"/>
      <c r="AE24" s="526"/>
      <c r="AF24" s="502">
        <v>69</v>
      </c>
      <c r="AG24"/>
      <c r="AH24"/>
      <c r="AI24"/>
      <c r="AJ24"/>
      <c r="AK24"/>
    </row>
    <row r="25" spans="1:37" ht="45" customHeight="1" thickBot="1">
      <c r="A25" s="842" t="s">
        <v>337</v>
      </c>
      <c r="B25" s="843"/>
      <c r="C25" s="527"/>
      <c r="D25" s="528">
        <v>0</v>
      </c>
      <c r="E25" s="378">
        <v>4</v>
      </c>
      <c r="F25" s="379">
        <v>5</v>
      </c>
      <c r="G25" s="380">
        <v>6</v>
      </c>
      <c r="H25" s="502">
        <v>15</v>
      </c>
      <c r="I25" s="527"/>
      <c r="J25" s="528">
        <v>0</v>
      </c>
      <c r="K25" s="378">
        <v>4</v>
      </c>
      <c r="L25" s="379">
        <v>5</v>
      </c>
      <c r="M25" s="380">
        <v>6</v>
      </c>
      <c r="N25" s="502">
        <v>15</v>
      </c>
      <c r="O25" s="527"/>
      <c r="P25" s="528">
        <v>0</v>
      </c>
      <c r="Q25" s="378">
        <v>4</v>
      </c>
      <c r="R25" s="379">
        <v>5</v>
      </c>
      <c r="S25" s="380">
        <v>6</v>
      </c>
      <c r="T25" s="502">
        <v>15</v>
      </c>
      <c r="U25" s="527"/>
      <c r="V25" s="528">
        <v>0</v>
      </c>
      <c r="W25" s="378">
        <v>4</v>
      </c>
      <c r="X25" s="379">
        <v>5</v>
      </c>
      <c r="Y25" s="380">
        <v>6</v>
      </c>
      <c r="Z25" s="502">
        <v>15</v>
      </c>
      <c r="AA25" s="527"/>
      <c r="AB25" s="528">
        <v>0</v>
      </c>
      <c r="AC25" s="378">
        <v>4</v>
      </c>
      <c r="AD25" s="379">
        <v>5</v>
      </c>
      <c r="AE25" s="380">
        <v>6</v>
      </c>
      <c r="AF25" s="502">
        <v>15</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1450</v>
      </c>
      <c r="D27" s="383">
        <v>1577</v>
      </c>
      <c r="E27" s="384">
        <v>256</v>
      </c>
      <c r="F27" s="384">
        <v>396</v>
      </c>
      <c r="G27" s="386">
        <v>461</v>
      </c>
      <c r="H27" s="387">
        <v>4140</v>
      </c>
      <c r="I27" s="382">
        <v>1450</v>
      </c>
      <c r="J27" s="383">
        <v>1575</v>
      </c>
      <c r="K27" s="384">
        <v>262</v>
      </c>
      <c r="L27" s="384">
        <v>403</v>
      </c>
      <c r="M27" s="386">
        <v>468</v>
      </c>
      <c r="N27" s="387">
        <v>4158</v>
      </c>
      <c r="O27" s="382">
        <v>1450</v>
      </c>
      <c r="P27" s="383">
        <v>1574</v>
      </c>
      <c r="Q27" s="384">
        <v>262</v>
      </c>
      <c r="R27" s="384">
        <v>413</v>
      </c>
      <c r="S27" s="386">
        <v>468</v>
      </c>
      <c r="T27" s="387">
        <v>4167</v>
      </c>
      <c r="U27" s="382">
        <v>1450</v>
      </c>
      <c r="V27" s="383">
        <v>1573</v>
      </c>
      <c r="W27" s="384">
        <v>262</v>
      </c>
      <c r="X27" s="384">
        <v>423</v>
      </c>
      <c r="Y27" s="386">
        <v>468</v>
      </c>
      <c r="Z27" s="387">
        <v>4176</v>
      </c>
      <c r="AA27" s="382">
        <v>1450</v>
      </c>
      <c r="AB27" s="383">
        <v>1573</v>
      </c>
      <c r="AC27" s="384">
        <v>262</v>
      </c>
      <c r="AD27" s="384">
        <v>434</v>
      </c>
      <c r="AE27" s="386">
        <v>468</v>
      </c>
      <c r="AF27" s="387">
        <v>4187</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349</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'7藤沢市総括表'!D22</f>
        <v>3985</v>
      </c>
      <c r="F7" s="9">
        <f>'7藤沢市総括表'!D19</f>
        <v>5248</v>
      </c>
      <c r="G7" s="281">
        <f>'7藤沢市総括表'!D16</f>
        <v>545</v>
      </c>
      <c r="H7" s="280">
        <f>'7藤沢市総括表'!D17</f>
        <v>1423</v>
      </c>
      <c r="I7" s="10">
        <f>'7藤沢市総括表'!D18</f>
        <v>1601</v>
      </c>
      <c r="J7" s="11">
        <f>G7+H7+I7</f>
        <v>3569</v>
      </c>
      <c r="K7" s="12">
        <f>'7藤沢市総括表'!D23</f>
        <v>12802</v>
      </c>
      <c r="L7" s="8">
        <f>'7藤沢市総括表'!$E$22</f>
        <v>3786</v>
      </c>
      <c r="M7" s="9">
        <f>'7藤沢市総括表'!$E$19</f>
        <v>5227</v>
      </c>
      <c r="N7" s="281">
        <f>'7藤沢市総括表'!$E$16</f>
        <v>552</v>
      </c>
      <c r="O7" s="280">
        <f>'7藤沢市総括表'!$E$17</f>
        <v>1440</v>
      </c>
      <c r="P7" s="10">
        <f>'7藤沢市総括表'!$E$18</f>
        <v>1586</v>
      </c>
      <c r="Q7" s="11">
        <f>N7+O7+P7</f>
        <v>3578</v>
      </c>
      <c r="R7" s="12">
        <f>'7藤沢市総括表'!$E$23</f>
        <v>12591</v>
      </c>
      <c r="U7" s="41"/>
    </row>
    <row r="8" spans="1:23" ht="27" customHeight="1">
      <c r="B8" s="641" t="s">
        <v>14</v>
      </c>
      <c r="C8" s="645" t="s">
        <v>11</v>
      </c>
      <c r="D8" s="646"/>
      <c r="E8" s="13">
        <f>'7藤沢市'!$C$12</f>
        <v>1744</v>
      </c>
      <c r="F8" s="14">
        <f>'7藤沢市'!$D$12</f>
        <v>4922</v>
      </c>
      <c r="G8" s="15">
        <f>'7藤沢市'!$E$12</f>
        <v>724</v>
      </c>
      <c r="H8" s="49">
        <f>'7藤沢市'!$F$12</f>
        <v>1224</v>
      </c>
      <c r="I8" s="16">
        <f>'7藤沢市'!$G$12</f>
        <v>1444</v>
      </c>
      <c r="J8" s="17">
        <f>G8+H8+I8</f>
        <v>3392</v>
      </c>
      <c r="K8" s="18">
        <f>'7藤沢市'!$H$12</f>
        <v>10058</v>
      </c>
      <c r="L8" s="13">
        <f>'7藤沢市'!$I$12</f>
        <v>1724</v>
      </c>
      <c r="M8" s="14">
        <f>'7藤沢市'!$J$12</f>
        <v>4991</v>
      </c>
      <c r="N8" s="15">
        <f>'7藤沢市'!$K$12</f>
        <v>733</v>
      </c>
      <c r="O8" s="49">
        <f>'7藤沢市'!$L$12</f>
        <v>1246</v>
      </c>
      <c r="P8" s="16">
        <f>'7藤沢市'!$M$12</f>
        <v>1474</v>
      </c>
      <c r="Q8" s="17">
        <f>N8+O8+P8</f>
        <v>3453</v>
      </c>
      <c r="R8" s="18">
        <f>'7藤沢市'!$N$12</f>
        <v>10168</v>
      </c>
    </row>
    <row r="9" spans="1:23" ht="27" customHeight="1">
      <c r="B9" s="642"/>
      <c r="C9" s="647" t="s">
        <v>16</v>
      </c>
      <c r="D9" s="648"/>
      <c r="E9" s="19">
        <f>'7藤沢市'!$C$13</f>
        <v>5047</v>
      </c>
      <c r="F9" s="20"/>
      <c r="G9" s="21"/>
      <c r="H9" s="50"/>
      <c r="I9" s="22"/>
      <c r="J9" s="20"/>
      <c r="K9" s="23">
        <f>'7藤沢市'!$H$13</f>
        <v>5047</v>
      </c>
      <c r="L9" s="19">
        <f>'7藤沢市'!$I$13</f>
        <v>5047</v>
      </c>
      <c r="M9" s="20"/>
      <c r="N9" s="21"/>
      <c r="O9" s="50"/>
      <c r="P9" s="22"/>
      <c r="Q9" s="20"/>
      <c r="R9" s="23">
        <f>'7藤沢市'!$N$13</f>
        <v>5047</v>
      </c>
    </row>
    <row r="10" spans="1:23" ht="27" customHeight="1">
      <c r="B10" s="643"/>
      <c r="C10" s="647" t="s">
        <v>12</v>
      </c>
      <c r="D10" s="649"/>
      <c r="E10" s="24"/>
      <c r="F10" s="25">
        <f>'7藤沢市'!$D$22</f>
        <v>0</v>
      </c>
      <c r="G10" s="26">
        <f>'7藤沢市'!$E$22</f>
        <v>67</v>
      </c>
      <c r="H10" s="45">
        <f>'7藤沢市'!$F$22</f>
        <v>174</v>
      </c>
      <c r="I10" s="27">
        <f>'7藤沢市'!$G$22</f>
        <v>172</v>
      </c>
      <c r="J10" s="28">
        <f>G10+H10+I10</f>
        <v>413</v>
      </c>
      <c r="K10" s="23">
        <f>'7藤沢市'!$H$22</f>
        <v>413</v>
      </c>
      <c r="L10" s="24"/>
      <c r="M10" s="25">
        <f>'7藤沢市'!$J$22</f>
        <v>0</v>
      </c>
      <c r="N10" s="26">
        <f>'7藤沢市'!$K$22</f>
        <v>67</v>
      </c>
      <c r="O10" s="45">
        <f>'7藤沢市'!$L$22</f>
        <v>174</v>
      </c>
      <c r="P10" s="27">
        <f>'7藤沢市'!$M$22</f>
        <v>172</v>
      </c>
      <c r="Q10" s="28">
        <f>N10+O10+P10</f>
        <v>413</v>
      </c>
      <c r="R10" s="23">
        <f>'7藤沢市'!$N$22</f>
        <v>413</v>
      </c>
    </row>
    <row r="11" spans="1:23" ht="27" customHeight="1">
      <c r="B11" s="643"/>
      <c r="C11" s="647" t="s">
        <v>13</v>
      </c>
      <c r="D11" s="648"/>
      <c r="E11" s="29"/>
      <c r="F11" s="25">
        <f>'7藤沢市'!$D$23</f>
        <v>205</v>
      </c>
      <c r="G11" s="26">
        <f>'7藤沢市'!$E$23</f>
        <v>21</v>
      </c>
      <c r="H11" s="45">
        <f>'7藤沢市'!$F$23</f>
        <v>60</v>
      </c>
      <c r="I11" s="27">
        <f>'7藤沢市'!$G$23</f>
        <v>76</v>
      </c>
      <c r="J11" s="28">
        <f>G11+H11+I11</f>
        <v>157</v>
      </c>
      <c r="K11" s="23">
        <f>'7藤沢市'!$H$23</f>
        <v>362</v>
      </c>
      <c r="L11" s="29"/>
      <c r="M11" s="25">
        <f>'7藤沢市'!$J$23</f>
        <v>205</v>
      </c>
      <c r="N11" s="26">
        <f>'7藤沢市'!$K$23</f>
        <v>21</v>
      </c>
      <c r="O11" s="45">
        <f>'7藤沢市'!$L$23</f>
        <v>60</v>
      </c>
      <c r="P11" s="27">
        <f>'7藤沢市'!$M$23</f>
        <v>76</v>
      </c>
      <c r="Q11" s="28">
        <f>N11+O11+P11</f>
        <v>157</v>
      </c>
      <c r="R11" s="23">
        <f>'7藤沢市'!$N$23</f>
        <v>362</v>
      </c>
    </row>
    <row r="12" spans="1:23" ht="27" customHeight="1">
      <c r="B12" s="643"/>
      <c r="C12" s="647" t="s">
        <v>17</v>
      </c>
      <c r="D12" s="648"/>
      <c r="E12" s="29"/>
      <c r="F12" s="25">
        <f>'7藤沢市'!$D$24</f>
        <v>0</v>
      </c>
      <c r="G12" s="21"/>
      <c r="H12" s="50"/>
      <c r="I12" s="22"/>
      <c r="J12" s="30"/>
      <c r="K12" s="23">
        <f>'7藤沢市'!$H$24</f>
        <v>0</v>
      </c>
      <c r="L12" s="29"/>
      <c r="M12" s="25">
        <f>'7藤沢市'!$J$24</f>
        <v>0</v>
      </c>
      <c r="N12" s="21"/>
      <c r="O12" s="50"/>
      <c r="P12" s="22"/>
      <c r="Q12" s="30"/>
      <c r="R12" s="23">
        <f>'7藤沢市'!$N$24</f>
        <v>0</v>
      </c>
    </row>
    <row r="13" spans="1:23" ht="27" customHeight="1">
      <c r="B13" s="643"/>
      <c r="C13" s="647" t="s">
        <v>18</v>
      </c>
      <c r="D13" s="650"/>
      <c r="E13" s="29"/>
      <c r="F13" s="25">
        <f>'7藤沢市'!$D$25</f>
        <v>59</v>
      </c>
      <c r="G13" s="26">
        <f>'7藤沢市'!$E$25</f>
        <v>24</v>
      </c>
      <c r="H13" s="45">
        <f>'7藤沢市'!$F$25</f>
        <v>65</v>
      </c>
      <c r="I13" s="27">
        <f>'7藤沢市'!$G$25</f>
        <v>68</v>
      </c>
      <c r="J13" s="28">
        <f>G13+H13+I13</f>
        <v>157</v>
      </c>
      <c r="K13" s="23">
        <f>'7藤沢市'!$H$25</f>
        <v>216</v>
      </c>
      <c r="L13" s="29"/>
      <c r="M13" s="25">
        <f>'7藤沢市'!$J$25</f>
        <v>59</v>
      </c>
      <c r="N13" s="26">
        <f>'7藤沢市'!$K$25</f>
        <v>24</v>
      </c>
      <c r="O13" s="45">
        <f>'7藤沢市'!$L$25</f>
        <v>65</v>
      </c>
      <c r="P13" s="27">
        <f>'7藤沢市'!$M$25</f>
        <v>68</v>
      </c>
      <c r="Q13" s="28">
        <f>N13+O13+P13</f>
        <v>157</v>
      </c>
      <c r="R13" s="23">
        <f>'7藤沢市'!$N$25</f>
        <v>216</v>
      </c>
    </row>
    <row r="14" spans="1:23" ht="27" customHeight="1">
      <c r="B14" s="643"/>
      <c r="C14" s="647" t="s">
        <v>19</v>
      </c>
      <c r="D14" s="648"/>
      <c r="E14" s="29"/>
      <c r="F14" s="20"/>
      <c r="G14" s="26">
        <f>'7藤沢市'!$E$26</f>
        <v>0</v>
      </c>
      <c r="H14" s="45">
        <f>'7藤沢市'!$F$26</f>
        <v>0</v>
      </c>
      <c r="I14" s="27">
        <f>'7藤沢市'!$G$26</f>
        <v>0</v>
      </c>
      <c r="J14" s="28">
        <f>G14+H14+I14</f>
        <v>0</v>
      </c>
      <c r="K14" s="23">
        <f>'7藤沢市'!$H$26</f>
        <v>0</v>
      </c>
      <c r="L14" s="29"/>
      <c r="M14" s="20"/>
      <c r="N14" s="26">
        <f>'7藤沢市'!$K$26</f>
        <v>0</v>
      </c>
      <c r="O14" s="45">
        <f>'7藤沢市'!$L$26</f>
        <v>0</v>
      </c>
      <c r="P14" s="27">
        <f>'7藤沢市'!$M$26</f>
        <v>0</v>
      </c>
      <c r="Q14" s="28">
        <f>N14+O14+P14</f>
        <v>0</v>
      </c>
      <c r="R14" s="23">
        <f>'7藤沢市'!$N$26</f>
        <v>0</v>
      </c>
    </row>
    <row r="15" spans="1:23" ht="27" customHeight="1" thickBot="1">
      <c r="B15" s="644"/>
      <c r="C15" s="630" t="s">
        <v>6</v>
      </c>
      <c r="D15" s="630"/>
      <c r="E15" s="19">
        <f>'7藤沢市'!$C$27</f>
        <v>6791</v>
      </c>
      <c r="F15" s="31">
        <f>'7藤沢市'!$D$27</f>
        <v>5186</v>
      </c>
      <c r="G15" s="32">
        <f>'7藤沢市'!$E$27</f>
        <v>836</v>
      </c>
      <c r="H15" s="51">
        <f>'7藤沢市'!$F$27</f>
        <v>1523</v>
      </c>
      <c r="I15" s="33">
        <f>'7藤沢市'!$G$27</f>
        <v>1760</v>
      </c>
      <c r="J15" s="31">
        <f>G15+H15+I15</f>
        <v>4119</v>
      </c>
      <c r="K15" s="34">
        <f>'7藤沢市'!$H$27</f>
        <v>16096</v>
      </c>
      <c r="L15" s="19">
        <f>'7藤沢市'!$I$27</f>
        <v>6771</v>
      </c>
      <c r="M15" s="31">
        <f>'7藤沢市'!$J$27</f>
        <v>5255</v>
      </c>
      <c r="N15" s="32">
        <f>'7藤沢市'!$K$27</f>
        <v>845</v>
      </c>
      <c r="O15" s="51">
        <f>'7藤沢市'!$L$27</f>
        <v>1545</v>
      </c>
      <c r="P15" s="33">
        <f>'7藤沢市'!$M$27</f>
        <v>1790</v>
      </c>
      <c r="Q15" s="31">
        <f>N15+O15+P15</f>
        <v>4180</v>
      </c>
      <c r="R15" s="34">
        <f>'7藤沢市'!$N$27</f>
        <v>16206</v>
      </c>
    </row>
    <row r="16" spans="1:23" ht="27" customHeight="1" thickBot="1">
      <c r="B16" s="631" t="s">
        <v>7</v>
      </c>
      <c r="C16" s="632"/>
      <c r="D16" s="633"/>
      <c r="E16" s="35">
        <f>E15-E7</f>
        <v>2806</v>
      </c>
      <c r="F16" s="37">
        <f t="shared" ref="F16:K16" si="0">F15-F7</f>
        <v>-62</v>
      </c>
      <c r="G16" s="36">
        <f t="shared" si="0"/>
        <v>291</v>
      </c>
      <c r="H16" s="52">
        <f t="shared" si="0"/>
        <v>100</v>
      </c>
      <c r="I16" s="37">
        <f t="shared" si="0"/>
        <v>159</v>
      </c>
      <c r="J16" s="38">
        <f t="shared" si="0"/>
        <v>550</v>
      </c>
      <c r="K16" s="39">
        <f t="shared" si="0"/>
        <v>3294</v>
      </c>
      <c r="L16" s="35">
        <f>L15-L7</f>
        <v>2985</v>
      </c>
      <c r="M16" s="37">
        <f>M15-M7</f>
        <v>28</v>
      </c>
      <c r="N16" s="36">
        <f t="shared" ref="N16:R16" si="1">N15-N7</f>
        <v>293</v>
      </c>
      <c r="O16" s="52">
        <f t="shared" si="1"/>
        <v>105</v>
      </c>
      <c r="P16" s="37">
        <f t="shared" si="1"/>
        <v>204</v>
      </c>
      <c r="Q16" s="38">
        <f t="shared" si="1"/>
        <v>602</v>
      </c>
      <c r="R16" s="39">
        <f t="shared" si="1"/>
        <v>3615</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'7藤沢市総括表'!$F$22</f>
        <v>3602</v>
      </c>
      <c r="F22" s="9">
        <f>'7藤沢市総括表'!$F$19</f>
        <v>5221</v>
      </c>
      <c r="G22" s="281">
        <f>'7藤沢市総括表'!$F$16</f>
        <v>551</v>
      </c>
      <c r="H22" s="280">
        <f>'7藤沢市総括表'!$F$17</f>
        <v>1455</v>
      </c>
      <c r="I22" s="10">
        <f>'7藤沢市総括表'!$F$18</f>
        <v>1604</v>
      </c>
      <c r="J22" s="11">
        <f>G22+H22+I22</f>
        <v>3610</v>
      </c>
      <c r="K22" s="12">
        <f>'7藤沢市総括表'!$F$23</f>
        <v>12433</v>
      </c>
      <c r="L22" s="8">
        <f>'7藤沢市総括表'!$G$22</f>
        <v>3410</v>
      </c>
      <c r="M22" s="9">
        <f>'7藤沢市総括表'!$G$19</f>
        <v>5194</v>
      </c>
      <c r="N22" s="281">
        <f>'7藤沢市総括表'!$G$16</f>
        <v>568</v>
      </c>
      <c r="O22" s="280">
        <f>'7藤沢市総括表'!$G$17</f>
        <v>1470</v>
      </c>
      <c r="P22" s="10">
        <f>'7藤沢市総括表'!$G$18</f>
        <v>1621</v>
      </c>
      <c r="Q22" s="11">
        <f>N22+O22+P22</f>
        <v>3659</v>
      </c>
      <c r="R22" s="12">
        <f>'7藤沢市総括表'!$G$23</f>
        <v>12263</v>
      </c>
    </row>
    <row r="23" spans="2:23" ht="27.75" customHeight="1">
      <c r="B23" s="641" t="s">
        <v>14</v>
      </c>
      <c r="C23" s="645" t="s">
        <v>11</v>
      </c>
      <c r="D23" s="646"/>
      <c r="E23" s="13">
        <f>'7藤沢市'!$O$12</f>
        <v>1930</v>
      </c>
      <c r="F23" s="14">
        <f>'7藤沢市'!$P$12</f>
        <v>4991</v>
      </c>
      <c r="G23" s="15">
        <f>'7藤沢市'!$Q$12</f>
        <v>733</v>
      </c>
      <c r="H23" s="49">
        <f>'7藤沢市'!$R$12</f>
        <v>1246</v>
      </c>
      <c r="I23" s="16">
        <f>'7藤沢市'!$S$12</f>
        <v>1474</v>
      </c>
      <c r="J23" s="17">
        <f>G23+H23+I23</f>
        <v>3453</v>
      </c>
      <c r="K23" s="18">
        <f>'7藤沢市'!$T$12</f>
        <v>10374</v>
      </c>
      <c r="L23" s="13">
        <f>'7藤沢市'!$U$12</f>
        <v>2205</v>
      </c>
      <c r="M23" s="14">
        <f>'7藤沢市'!$V$12</f>
        <v>4991</v>
      </c>
      <c r="N23" s="15">
        <f>'7藤沢市'!$W$12</f>
        <v>733</v>
      </c>
      <c r="O23" s="49">
        <f>'7藤沢市'!$X$12</f>
        <v>1246</v>
      </c>
      <c r="P23" s="16">
        <f>'7藤沢市'!$Y$12</f>
        <v>1474</v>
      </c>
      <c r="Q23" s="17">
        <f>N23+O23+P23</f>
        <v>3453</v>
      </c>
      <c r="R23" s="18">
        <f>'7藤沢市'!$Z$12</f>
        <v>10649</v>
      </c>
    </row>
    <row r="24" spans="2:23" ht="27.75" customHeight="1">
      <c r="B24" s="642"/>
      <c r="C24" s="647" t="s">
        <v>16</v>
      </c>
      <c r="D24" s="648"/>
      <c r="E24" s="19">
        <f>'7藤沢市'!$O$13</f>
        <v>4821</v>
      </c>
      <c r="F24" s="20"/>
      <c r="G24" s="21"/>
      <c r="H24" s="50"/>
      <c r="I24" s="22"/>
      <c r="J24" s="20"/>
      <c r="K24" s="23">
        <f>'7藤沢市'!$T$13</f>
        <v>4821</v>
      </c>
      <c r="L24" s="19">
        <f>'7藤沢市'!$U$13</f>
        <v>4526</v>
      </c>
      <c r="M24" s="20"/>
      <c r="N24" s="21"/>
      <c r="O24" s="50"/>
      <c r="P24" s="22"/>
      <c r="Q24" s="20"/>
      <c r="R24" s="23">
        <f>'7藤沢市'!$Z$13</f>
        <v>4526</v>
      </c>
    </row>
    <row r="25" spans="2:23" ht="27.75" customHeight="1">
      <c r="B25" s="643"/>
      <c r="C25" s="647" t="s">
        <v>12</v>
      </c>
      <c r="D25" s="649"/>
      <c r="E25" s="24"/>
      <c r="F25" s="25">
        <f>'7藤沢市'!$P$22</f>
        <v>0</v>
      </c>
      <c r="G25" s="26">
        <f>'7藤沢市'!$Q$22</f>
        <v>67</v>
      </c>
      <c r="H25" s="45">
        <f>'7藤沢市'!$R$22</f>
        <v>174</v>
      </c>
      <c r="I25" s="27">
        <f>'7藤沢市'!$S$22</f>
        <v>172</v>
      </c>
      <c r="J25" s="28">
        <f>G25+H25+I25</f>
        <v>413</v>
      </c>
      <c r="K25" s="23">
        <f>'7藤沢市'!$T$22</f>
        <v>413</v>
      </c>
      <c r="L25" s="24"/>
      <c r="M25" s="25">
        <f>'7藤沢市'!$V$22</f>
        <v>0</v>
      </c>
      <c r="N25" s="26">
        <f>'7藤沢市'!$W$22</f>
        <v>67</v>
      </c>
      <c r="O25" s="45">
        <f>'7藤沢市'!$X$22</f>
        <v>174</v>
      </c>
      <c r="P25" s="27">
        <f>'7藤沢市'!$Y$22</f>
        <v>172</v>
      </c>
      <c r="Q25" s="28">
        <f>N25+O25+P25</f>
        <v>413</v>
      </c>
      <c r="R25" s="23">
        <f>'7藤沢市'!$Z$22</f>
        <v>413</v>
      </c>
    </row>
    <row r="26" spans="2:23" ht="27.75" customHeight="1">
      <c r="B26" s="643"/>
      <c r="C26" s="647" t="s">
        <v>13</v>
      </c>
      <c r="D26" s="648"/>
      <c r="E26" s="29"/>
      <c r="F26" s="25">
        <f>'7藤沢市'!$P$23</f>
        <v>205</v>
      </c>
      <c r="G26" s="26">
        <f>'7藤沢市'!$Q$23</f>
        <v>21</v>
      </c>
      <c r="H26" s="45">
        <f>'7藤沢市'!$R$23</f>
        <v>60</v>
      </c>
      <c r="I26" s="27">
        <f>'7藤沢市'!$S$23</f>
        <v>76</v>
      </c>
      <c r="J26" s="28">
        <f>G26+H26+I26</f>
        <v>157</v>
      </c>
      <c r="K26" s="23">
        <f>'7藤沢市'!$T$23</f>
        <v>362</v>
      </c>
      <c r="L26" s="29"/>
      <c r="M26" s="25">
        <f>'7藤沢市'!$V$23</f>
        <v>205</v>
      </c>
      <c r="N26" s="26">
        <f>'7藤沢市'!$W$23</f>
        <v>21</v>
      </c>
      <c r="O26" s="45">
        <f>'7藤沢市'!$X$23</f>
        <v>60</v>
      </c>
      <c r="P26" s="27">
        <f>'7藤沢市'!$Y$23</f>
        <v>76</v>
      </c>
      <c r="Q26" s="28">
        <f>N26+O26+P26</f>
        <v>157</v>
      </c>
      <c r="R26" s="23">
        <f>'7藤沢市'!$Z$23</f>
        <v>362</v>
      </c>
    </row>
    <row r="27" spans="2:23" ht="27.75" customHeight="1">
      <c r="B27" s="643"/>
      <c r="C27" s="647" t="s">
        <v>17</v>
      </c>
      <c r="D27" s="648"/>
      <c r="E27" s="29"/>
      <c r="F27" s="25">
        <f>'7藤沢市'!$P$24</f>
        <v>0</v>
      </c>
      <c r="G27" s="21"/>
      <c r="H27" s="50"/>
      <c r="I27" s="22"/>
      <c r="J27" s="30"/>
      <c r="K27" s="23">
        <f>'7藤沢市'!$T$24</f>
        <v>0</v>
      </c>
      <c r="L27" s="29"/>
      <c r="M27" s="25">
        <f>'7藤沢市'!$V$24</f>
        <v>0</v>
      </c>
      <c r="N27" s="21"/>
      <c r="O27" s="50"/>
      <c r="P27" s="22"/>
      <c r="Q27" s="30"/>
      <c r="R27" s="23">
        <f>'7藤沢市'!$Z$24</f>
        <v>0</v>
      </c>
    </row>
    <row r="28" spans="2:23" ht="27.75" customHeight="1">
      <c r="B28" s="643"/>
      <c r="C28" s="647" t="s">
        <v>18</v>
      </c>
      <c r="D28" s="650"/>
      <c r="E28" s="29"/>
      <c r="F28" s="25">
        <f>'7藤沢市'!$P$25</f>
        <v>59</v>
      </c>
      <c r="G28" s="26">
        <f>'7藤沢市'!$Q$25</f>
        <v>24</v>
      </c>
      <c r="H28" s="45">
        <f>'7藤沢市'!$R$25</f>
        <v>65</v>
      </c>
      <c r="I28" s="27">
        <f>'7藤沢市'!$S$25</f>
        <v>68</v>
      </c>
      <c r="J28" s="28">
        <f>G28+H28+I28</f>
        <v>157</v>
      </c>
      <c r="K28" s="23">
        <f>'7藤沢市'!$T$25</f>
        <v>216</v>
      </c>
      <c r="L28" s="29"/>
      <c r="M28" s="25">
        <f>'7藤沢市'!$V$25</f>
        <v>59</v>
      </c>
      <c r="N28" s="26">
        <f>'7藤沢市'!$W$25</f>
        <v>24</v>
      </c>
      <c r="O28" s="45">
        <f>'7藤沢市'!$X$25</f>
        <v>65</v>
      </c>
      <c r="P28" s="27">
        <f>'7藤沢市'!$Y$25</f>
        <v>68</v>
      </c>
      <c r="Q28" s="28">
        <f>N28+O28+P28</f>
        <v>157</v>
      </c>
      <c r="R28" s="23">
        <f>'7藤沢市'!$Z$25</f>
        <v>216</v>
      </c>
    </row>
    <row r="29" spans="2:23" ht="27.75" customHeight="1">
      <c r="B29" s="643"/>
      <c r="C29" s="647" t="s">
        <v>19</v>
      </c>
      <c r="D29" s="648"/>
      <c r="E29" s="29"/>
      <c r="F29" s="20"/>
      <c r="G29" s="26">
        <f>'7藤沢市'!$Q$26</f>
        <v>0</v>
      </c>
      <c r="H29" s="45">
        <f>'7藤沢市'!$R$26</f>
        <v>0</v>
      </c>
      <c r="I29" s="27">
        <f>'7藤沢市'!$S$26</f>
        <v>0</v>
      </c>
      <c r="J29" s="28">
        <f>G29+H29+I29</f>
        <v>0</v>
      </c>
      <c r="K29" s="23">
        <f>'7藤沢市'!$T$26</f>
        <v>0</v>
      </c>
      <c r="L29" s="29"/>
      <c r="M29" s="20"/>
      <c r="N29" s="26">
        <f>'7藤沢市'!$W$26</f>
        <v>0</v>
      </c>
      <c r="O29" s="45">
        <f>'7藤沢市'!$X$26</f>
        <v>0</v>
      </c>
      <c r="P29" s="27">
        <f>'7藤沢市'!$Y$26</f>
        <v>0</v>
      </c>
      <c r="Q29" s="28">
        <f>N29+O29+P29</f>
        <v>0</v>
      </c>
      <c r="R29" s="23">
        <f>'7藤沢市'!$Z$26</f>
        <v>0</v>
      </c>
    </row>
    <row r="30" spans="2:23" ht="27.75" customHeight="1" thickBot="1">
      <c r="B30" s="644"/>
      <c r="C30" s="630" t="s">
        <v>6</v>
      </c>
      <c r="D30" s="630"/>
      <c r="E30" s="19">
        <f>'7藤沢市'!$O$27</f>
        <v>6751</v>
      </c>
      <c r="F30" s="31">
        <f>'7藤沢市'!$P$27</f>
        <v>5255</v>
      </c>
      <c r="G30" s="32">
        <f>'7藤沢市'!$Q$27</f>
        <v>845</v>
      </c>
      <c r="H30" s="51">
        <f>'7藤沢市'!$R$27</f>
        <v>1545</v>
      </c>
      <c r="I30" s="33">
        <f>'7藤沢市'!$S$27</f>
        <v>1790</v>
      </c>
      <c r="J30" s="31">
        <f>G30+H30+I30</f>
        <v>4180</v>
      </c>
      <c r="K30" s="34">
        <f>'7藤沢市'!$T$27</f>
        <v>16186</v>
      </c>
      <c r="L30" s="19">
        <f>'7藤沢市'!$U$27</f>
        <v>6731</v>
      </c>
      <c r="M30" s="31">
        <f>'7藤沢市'!$V$27</f>
        <v>5255</v>
      </c>
      <c r="N30" s="32">
        <f>'7藤沢市'!$W$27</f>
        <v>845</v>
      </c>
      <c r="O30" s="51">
        <f>'7藤沢市'!$X$27</f>
        <v>1545</v>
      </c>
      <c r="P30" s="33">
        <f>'7藤沢市'!$Y$27</f>
        <v>1790</v>
      </c>
      <c r="Q30" s="31">
        <f>N30+O30+P30</f>
        <v>4180</v>
      </c>
      <c r="R30" s="34">
        <f>'7藤沢市'!$Z$27</f>
        <v>16166</v>
      </c>
    </row>
    <row r="31" spans="2:23" ht="27.75" customHeight="1" thickBot="1">
      <c r="B31" s="631" t="s">
        <v>7</v>
      </c>
      <c r="C31" s="632"/>
      <c r="D31" s="633"/>
      <c r="E31" s="35">
        <f>E30-E22</f>
        <v>3149</v>
      </c>
      <c r="F31" s="37">
        <f t="shared" ref="F31:K31" si="2">F30-F22</f>
        <v>34</v>
      </c>
      <c r="G31" s="36">
        <f t="shared" si="2"/>
        <v>294</v>
      </c>
      <c r="H31" s="52">
        <f t="shared" si="2"/>
        <v>90</v>
      </c>
      <c r="I31" s="37">
        <f t="shared" si="2"/>
        <v>186</v>
      </c>
      <c r="J31" s="38">
        <f t="shared" si="2"/>
        <v>570</v>
      </c>
      <c r="K31" s="39">
        <f t="shared" si="2"/>
        <v>3753</v>
      </c>
      <c r="L31" s="35">
        <f>L30-L22</f>
        <v>3321</v>
      </c>
      <c r="M31" s="37">
        <f t="shared" ref="M31:R31" si="3">M30-M22</f>
        <v>61</v>
      </c>
      <c r="N31" s="36">
        <f t="shared" si="3"/>
        <v>277</v>
      </c>
      <c r="O31" s="52">
        <f t="shared" si="3"/>
        <v>75</v>
      </c>
      <c r="P31" s="37">
        <f t="shared" si="3"/>
        <v>169</v>
      </c>
      <c r="Q31" s="38">
        <f t="shared" si="3"/>
        <v>521</v>
      </c>
      <c r="R31" s="39">
        <f t="shared" si="3"/>
        <v>3903</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'7藤沢市総括表'!$H$22</f>
        <v>3253</v>
      </c>
      <c r="F37" s="9">
        <f>'7藤沢市総括表'!$H$19</f>
        <v>5216</v>
      </c>
      <c r="G37" s="281">
        <f>'7藤沢市総括表'!$H$16</f>
        <v>574</v>
      </c>
      <c r="H37" s="280">
        <f>'7藤沢市総括表'!$H$17</f>
        <v>1497</v>
      </c>
      <c r="I37" s="10">
        <f>'7藤沢市総括表'!$H$18</f>
        <v>1635</v>
      </c>
      <c r="J37" s="11">
        <f>G37+H37+I37</f>
        <v>3706</v>
      </c>
      <c r="K37" s="12">
        <f>'7藤沢市総括表'!$H$23</f>
        <v>12175</v>
      </c>
      <c r="L37" s="60">
        <f>E37-E7</f>
        <v>-732</v>
      </c>
      <c r="M37" s="53">
        <f t="shared" ref="M37:R37" si="4">F37-F7</f>
        <v>-32</v>
      </c>
      <c r="N37" s="71">
        <f t="shared" si="4"/>
        <v>29</v>
      </c>
      <c r="O37" s="78">
        <f t="shared" si="4"/>
        <v>74</v>
      </c>
      <c r="P37" s="77">
        <f t="shared" si="4"/>
        <v>34</v>
      </c>
      <c r="Q37" s="53">
        <f t="shared" si="4"/>
        <v>137</v>
      </c>
      <c r="R37" s="61">
        <f t="shared" si="4"/>
        <v>-627</v>
      </c>
    </row>
    <row r="38" spans="2:23" ht="27.75" customHeight="1">
      <c r="B38" s="641" t="s">
        <v>14</v>
      </c>
      <c r="C38" s="645" t="s">
        <v>11</v>
      </c>
      <c r="D38" s="646"/>
      <c r="E38" s="13">
        <f>'7藤沢市'!$AA$12</f>
        <v>2705</v>
      </c>
      <c r="F38" s="14">
        <f>'7藤沢市'!$AB$12</f>
        <v>4991</v>
      </c>
      <c r="G38" s="15">
        <f>'7藤沢市'!$AC$12</f>
        <v>733</v>
      </c>
      <c r="H38" s="49">
        <f>'7藤沢市'!$AD$12</f>
        <v>1246</v>
      </c>
      <c r="I38" s="16">
        <f>'7藤沢市'!$AE$12</f>
        <v>1474</v>
      </c>
      <c r="J38" s="17">
        <f>G38+H38+I38</f>
        <v>3453</v>
      </c>
      <c r="K38" s="18">
        <f>'7藤沢市'!$AF$12</f>
        <v>11149</v>
      </c>
      <c r="L38" s="63">
        <f t="shared" ref="L38:R46" si="5">E38-E8</f>
        <v>961</v>
      </c>
      <c r="M38" s="62">
        <f t="shared" si="5"/>
        <v>69</v>
      </c>
      <c r="N38" s="76">
        <f t="shared" si="5"/>
        <v>9</v>
      </c>
      <c r="O38" s="79">
        <f t="shared" si="5"/>
        <v>22</v>
      </c>
      <c r="P38" s="72">
        <f t="shared" si="5"/>
        <v>30</v>
      </c>
      <c r="Q38" s="62">
        <f t="shared" si="5"/>
        <v>61</v>
      </c>
      <c r="R38" s="64">
        <f t="shared" si="5"/>
        <v>1091</v>
      </c>
    </row>
    <row r="39" spans="2:23" ht="27.75" customHeight="1">
      <c r="B39" s="642"/>
      <c r="C39" s="647" t="s">
        <v>16</v>
      </c>
      <c r="D39" s="648"/>
      <c r="E39" s="19">
        <f>'7藤沢市'!$AA$13</f>
        <v>4006</v>
      </c>
      <c r="F39" s="20"/>
      <c r="G39" s="21"/>
      <c r="H39" s="50"/>
      <c r="I39" s="22"/>
      <c r="J39" s="20"/>
      <c r="K39" s="23">
        <f>'7藤沢市'!$AF$13</f>
        <v>4006</v>
      </c>
      <c r="L39" s="65">
        <f t="shared" si="5"/>
        <v>-1041</v>
      </c>
      <c r="M39" s="56">
        <f t="shared" si="5"/>
        <v>0</v>
      </c>
      <c r="N39" s="55">
        <f t="shared" si="5"/>
        <v>0</v>
      </c>
      <c r="O39" s="80">
        <f t="shared" si="5"/>
        <v>0</v>
      </c>
      <c r="P39" s="73">
        <f t="shared" si="5"/>
        <v>0</v>
      </c>
      <c r="Q39" s="56">
        <f t="shared" si="5"/>
        <v>0</v>
      </c>
      <c r="R39" s="66">
        <f t="shared" si="5"/>
        <v>-1041</v>
      </c>
    </row>
    <row r="40" spans="2:23" ht="27.75" customHeight="1">
      <c r="B40" s="643"/>
      <c r="C40" s="647" t="s">
        <v>12</v>
      </c>
      <c r="D40" s="649"/>
      <c r="E40" s="24"/>
      <c r="F40" s="25">
        <f>'7藤沢市'!$AB$22</f>
        <v>0</v>
      </c>
      <c r="G40" s="26">
        <f>'7藤沢市'!$AC$22</f>
        <v>67</v>
      </c>
      <c r="H40" s="45">
        <f>'7藤沢市'!$AD$22</f>
        <v>174</v>
      </c>
      <c r="I40" s="27">
        <f>'7藤沢市'!$AE$22</f>
        <v>172</v>
      </c>
      <c r="J40" s="28">
        <f>G40+H40+I40</f>
        <v>413</v>
      </c>
      <c r="K40" s="23">
        <f>'7藤沢市'!$AF$22</f>
        <v>413</v>
      </c>
      <c r="L40" s="65">
        <f t="shared" si="5"/>
        <v>0</v>
      </c>
      <c r="M40" s="56">
        <f t="shared" si="5"/>
        <v>0</v>
      </c>
      <c r="N40" s="55">
        <f t="shared" si="5"/>
        <v>0</v>
      </c>
      <c r="O40" s="80">
        <f t="shared" si="5"/>
        <v>0</v>
      </c>
      <c r="P40" s="73">
        <f t="shared" si="5"/>
        <v>0</v>
      </c>
      <c r="Q40" s="56">
        <f t="shared" si="5"/>
        <v>0</v>
      </c>
      <c r="R40" s="66">
        <f t="shared" si="5"/>
        <v>0</v>
      </c>
    </row>
    <row r="41" spans="2:23" ht="27.75" customHeight="1">
      <c r="B41" s="643"/>
      <c r="C41" s="647" t="s">
        <v>13</v>
      </c>
      <c r="D41" s="648"/>
      <c r="E41" s="29"/>
      <c r="F41" s="25">
        <f>'7藤沢市'!$AB$23</f>
        <v>205</v>
      </c>
      <c r="G41" s="26">
        <f>'7藤沢市'!$AC$23</f>
        <v>21</v>
      </c>
      <c r="H41" s="45">
        <f>'7藤沢市'!$AD$23</f>
        <v>60</v>
      </c>
      <c r="I41" s="27">
        <f>'7藤沢市'!$AE$23</f>
        <v>76</v>
      </c>
      <c r="J41" s="28">
        <f>G41+H41+I41</f>
        <v>157</v>
      </c>
      <c r="K41" s="23">
        <f>'7藤沢市'!$AF$23</f>
        <v>362</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'7藤沢市'!$AB$24</f>
        <v>0</v>
      </c>
      <c r="G42" s="21"/>
      <c r="H42" s="50"/>
      <c r="I42" s="22"/>
      <c r="J42" s="30"/>
      <c r="K42" s="23">
        <f>'7藤沢市'!$AF$24</f>
        <v>0</v>
      </c>
      <c r="L42" s="65">
        <f t="shared" si="5"/>
        <v>0</v>
      </c>
      <c r="M42" s="56">
        <f t="shared" si="5"/>
        <v>0</v>
      </c>
      <c r="N42" s="55">
        <f t="shared" si="5"/>
        <v>0</v>
      </c>
      <c r="O42" s="80">
        <f t="shared" si="5"/>
        <v>0</v>
      </c>
      <c r="P42" s="73">
        <f t="shared" si="5"/>
        <v>0</v>
      </c>
      <c r="Q42" s="56">
        <f t="shared" si="5"/>
        <v>0</v>
      </c>
      <c r="R42" s="66">
        <f t="shared" si="5"/>
        <v>0</v>
      </c>
    </row>
    <row r="43" spans="2:23" ht="27.75" customHeight="1">
      <c r="B43" s="643"/>
      <c r="C43" s="647" t="s">
        <v>18</v>
      </c>
      <c r="D43" s="650"/>
      <c r="E43" s="29"/>
      <c r="F43" s="25">
        <f>'7藤沢市'!$AB$25</f>
        <v>59</v>
      </c>
      <c r="G43" s="26">
        <f>'7藤沢市'!$AC$25</f>
        <v>24</v>
      </c>
      <c r="H43" s="45">
        <f>'7藤沢市'!$AD$25</f>
        <v>65</v>
      </c>
      <c r="I43" s="27">
        <f>'7藤沢市'!$AE$25</f>
        <v>68</v>
      </c>
      <c r="J43" s="28">
        <f>G43+H43+I43</f>
        <v>157</v>
      </c>
      <c r="K43" s="23">
        <f>'7藤沢市'!$AF$25</f>
        <v>216</v>
      </c>
      <c r="L43" s="65">
        <f t="shared" si="5"/>
        <v>0</v>
      </c>
      <c r="M43" s="56">
        <f t="shared" si="5"/>
        <v>0</v>
      </c>
      <c r="N43" s="55">
        <f t="shared" si="5"/>
        <v>0</v>
      </c>
      <c r="O43" s="80">
        <f t="shared" si="5"/>
        <v>0</v>
      </c>
      <c r="P43" s="73">
        <f t="shared" si="5"/>
        <v>0</v>
      </c>
      <c r="Q43" s="56">
        <f t="shared" si="5"/>
        <v>0</v>
      </c>
      <c r="R43" s="66">
        <f t="shared" si="5"/>
        <v>0</v>
      </c>
    </row>
    <row r="44" spans="2:23" ht="27.75" customHeight="1">
      <c r="B44" s="643"/>
      <c r="C44" s="647" t="s">
        <v>19</v>
      </c>
      <c r="D44" s="648"/>
      <c r="E44" s="29"/>
      <c r="F44" s="20"/>
      <c r="G44" s="26">
        <f>'7藤沢市'!$AC$26</f>
        <v>0</v>
      </c>
      <c r="H44" s="45">
        <f>'7藤沢市'!$AD$26</f>
        <v>0</v>
      </c>
      <c r="I44" s="27">
        <f>'7藤沢市'!$AE$26</f>
        <v>0</v>
      </c>
      <c r="J44" s="28">
        <f>G44+H44+I44</f>
        <v>0</v>
      </c>
      <c r="K44" s="23">
        <f>'7藤沢市'!$AF$26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'7藤沢市'!$AA$27</f>
        <v>6711</v>
      </c>
      <c r="F45" s="31">
        <f>'7藤沢市'!$AB$27</f>
        <v>5255</v>
      </c>
      <c r="G45" s="32">
        <f>'7藤沢市'!$AC$27</f>
        <v>845</v>
      </c>
      <c r="H45" s="51">
        <f>'7藤沢市'!$AD$27</f>
        <v>1545</v>
      </c>
      <c r="I45" s="33">
        <f>'7藤沢市'!$AE$27</f>
        <v>1790</v>
      </c>
      <c r="J45" s="31">
        <f>G45+H45+I45</f>
        <v>4180</v>
      </c>
      <c r="K45" s="34">
        <f>'7藤沢市'!$AF$27</f>
        <v>16146</v>
      </c>
      <c r="L45" s="67">
        <f t="shared" si="5"/>
        <v>-80</v>
      </c>
      <c r="M45" s="58">
        <f t="shared" si="5"/>
        <v>69</v>
      </c>
      <c r="N45" s="57">
        <f t="shared" si="5"/>
        <v>9</v>
      </c>
      <c r="O45" s="81">
        <f t="shared" si="5"/>
        <v>22</v>
      </c>
      <c r="P45" s="74">
        <f t="shared" si="5"/>
        <v>30</v>
      </c>
      <c r="Q45" s="58">
        <f t="shared" si="5"/>
        <v>61</v>
      </c>
      <c r="R45" s="59">
        <f t="shared" si="5"/>
        <v>50</v>
      </c>
    </row>
    <row r="46" spans="2:23" ht="27.75" customHeight="1" thickBot="1">
      <c r="B46" s="631" t="s">
        <v>7</v>
      </c>
      <c r="C46" s="632"/>
      <c r="D46" s="633"/>
      <c r="E46" s="35">
        <f>E45-E37</f>
        <v>3458</v>
      </c>
      <c r="F46" s="37">
        <f t="shared" ref="F46:K46" si="6">F45-F37</f>
        <v>39</v>
      </c>
      <c r="G46" s="36">
        <f t="shared" si="6"/>
        <v>271</v>
      </c>
      <c r="H46" s="52">
        <f t="shared" si="6"/>
        <v>48</v>
      </c>
      <c r="I46" s="37">
        <f t="shared" si="6"/>
        <v>155</v>
      </c>
      <c r="J46" s="38">
        <f t="shared" si="6"/>
        <v>474</v>
      </c>
      <c r="K46" s="39">
        <f t="shared" si="6"/>
        <v>3971</v>
      </c>
      <c r="L46" s="68">
        <f t="shared" si="5"/>
        <v>652</v>
      </c>
      <c r="M46" s="69">
        <f t="shared" si="5"/>
        <v>101</v>
      </c>
      <c r="N46" s="54">
        <f t="shared" si="5"/>
        <v>-20</v>
      </c>
      <c r="O46" s="82">
        <f t="shared" si="5"/>
        <v>-52</v>
      </c>
      <c r="P46" s="75">
        <f t="shared" si="5"/>
        <v>-4</v>
      </c>
      <c r="Q46" s="69">
        <f t="shared" si="5"/>
        <v>-76</v>
      </c>
      <c r="R46" s="70">
        <f t="shared" si="5"/>
        <v>677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45:D45"/>
    <mergeCell ref="B46:D46"/>
    <mergeCell ref="B47:R47"/>
    <mergeCell ref="B37:D37"/>
    <mergeCell ref="B38:B45"/>
    <mergeCell ref="C38:D38"/>
    <mergeCell ref="C39:D39"/>
    <mergeCell ref="C40:D40"/>
    <mergeCell ref="C41:D41"/>
    <mergeCell ref="C42:D42"/>
    <mergeCell ref="C43:D43"/>
    <mergeCell ref="C44:D44"/>
    <mergeCell ref="B34:D36"/>
    <mergeCell ref="F35:F36"/>
    <mergeCell ref="C29:D29"/>
    <mergeCell ref="C30:D30"/>
    <mergeCell ref="B31:D31"/>
    <mergeCell ref="B32:K32"/>
    <mergeCell ref="J33:K33"/>
    <mergeCell ref="E35:E36"/>
    <mergeCell ref="G35:J35"/>
    <mergeCell ref="K35:K36"/>
    <mergeCell ref="E34:K34"/>
    <mergeCell ref="B22:D22"/>
    <mergeCell ref="B23:B30"/>
    <mergeCell ref="C23:D23"/>
    <mergeCell ref="C24:D24"/>
    <mergeCell ref="C25:D25"/>
    <mergeCell ref="C26:D26"/>
    <mergeCell ref="C27:D27"/>
    <mergeCell ref="C28:D28"/>
    <mergeCell ref="B4:D6"/>
    <mergeCell ref="E5:E6"/>
    <mergeCell ref="L5:L6"/>
    <mergeCell ref="B16:D16"/>
    <mergeCell ref="B19:D21"/>
    <mergeCell ref="E20:E21"/>
    <mergeCell ref="L20:L21"/>
    <mergeCell ref="F20:F21"/>
    <mergeCell ref="B17:K17"/>
    <mergeCell ref="G20:J20"/>
    <mergeCell ref="K20:K21"/>
    <mergeCell ref="B7:D7"/>
    <mergeCell ref="B8:B15"/>
    <mergeCell ref="C8:D8"/>
    <mergeCell ref="C9:D9"/>
    <mergeCell ref="C10:D10"/>
    <mergeCell ref="C11:D11"/>
    <mergeCell ref="C12:D12"/>
    <mergeCell ref="C13:D13"/>
    <mergeCell ref="C14:D14"/>
    <mergeCell ref="C15:D15"/>
    <mergeCell ref="J3:K3"/>
    <mergeCell ref="F5:F6"/>
    <mergeCell ref="G5:J5"/>
    <mergeCell ref="K5:K6"/>
    <mergeCell ref="Q3:R3"/>
    <mergeCell ref="E4:K4"/>
    <mergeCell ref="L4:R4"/>
    <mergeCell ref="N5:Q5"/>
    <mergeCell ref="R5:R6"/>
    <mergeCell ref="J18:K18"/>
    <mergeCell ref="Q18:R18"/>
    <mergeCell ref="E19:K19"/>
    <mergeCell ref="L19:R19"/>
    <mergeCell ref="M5:M6"/>
    <mergeCell ref="N35:Q35"/>
    <mergeCell ref="R35:R36"/>
    <mergeCell ref="L35:L36"/>
    <mergeCell ref="M35:M36"/>
    <mergeCell ref="N20:Q20"/>
    <mergeCell ref="R20:R21"/>
    <mergeCell ref="Q33:R33"/>
    <mergeCell ref="L34:R34"/>
    <mergeCell ref="M20:M21"/>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9"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c r="D6" s="471"/>
      <c r="E6" s="472"/>
      <c r="F6" s="473"/>
      <c r="G6" s="474"/>
      <c r="H6" s="475">
        <v>0</v>
      </c>
      <c r="I6" s="470"/>
      <c r="J6" s="471"/>
      <c r="K6" s="472"/>
      <c r="L6" s="473"/>
      <c r="M6" s="474"/>
      <c r="N6" s="475">
        <v>0</v>
      </c>
      <c r="O6" s="470"/>
      <c r="P6" s="471"/>
      <c r="Q6" s="472"/>
      <c r="R6" s="473"/>
      <c r="S6" s="474"/>
      <c r="T6" s="475">
        <v>0</v>
      </c>
      <c r="U6" s="470"/>
      <c r="V6" s="471"/>
      <c r="W6" s="472"/>
      <c r="X6" s="473"/>
      <c r="Y6" s="474"/>
      <c r="Z6" s="475">
        <v>0</v>
      </c>
      <c r="AA6" s="470"/>
      <c r="AB6" s="471"/>
      <c r="AC6" s="472"/>
      <c r="AD6" s="473"/>
      <c r="AE6" s="474"/>
      <c r="AF6" s="475">
        <v>0</v>
      </c>
    </row>
    <row r="7" spans="1:32" ht="39.75" customHeight="1">
      <c r="A7" s="862"/>
      <c r="B7" s="300" t="s">
        <v>319</v>
      </c>
      <c r="C7" s="476">
        <v>1223</v>
      </c>
      <c r="D7" s="477">
        <v>411</v>
      </c>
      <c r="E7" s="478">
        <v>0</v>
      </c>
      <c r="F7" s="479">
        <v>12</v>
      </c>
      <c r="G7" s="480">
        <v>27</v>
      </c>
      <c r="H7" s="481">
        <v>1673</v>
      </c>
      <c r="I7" s="476">
        <v>1223</v>
      </c>
      <c r="J7" s="477">
        <v>411</v>
      </c>
      <c r="K7" s="478">
        <v>0</v>
      </c>
      <c r="L7" s="479">
        <v>12</v>
      </c>
      <c r="M7" s="480">
        <v>27</v>
      </c>
      <c r="N7" s="481">
        <v>1673</v>
      </c>
      <c r="O7" s="476">
        <v>1223</v>
      </c>
      <c r="P7" s="477">
        <v>411</v>
      </c>
      <c r="Q7" s="478">
        <v>0</v>
      </c>
      <c r="R7" s="479">
        <v>12</v>
      </c>
      <c r="S7" s="480">
        <v>27</v>
      </c>
      <c r="T7" s="481">
        <v>1673</v>
      </c>
      <c r="U7" s="476">
        <v>1223</v>
      </c>
      <c r="V7" s="477">
        <v>411</v>
      </c>
      <c r="W7" s="478">
        <v>0</v>
      </c>
      <c r="X7" s="479">
        <v>12</v>
      </c>
      <c r="Y7" s="480">
        <v>27</v>
      </c>
      <c r="Z7" s="481">
        <v>1673</v>
      </c>
      <c r="AA7" s="476">
        <v>1223</v>
      </c>
      <c r="AB7" s="477">
        <v>411</v>
      </c>
      <c r="AC7" s="478">
        <v>0</v>
      </c>
      <c r="AD7" s="479">
        <v>12</v>
      </c>
      <c r="AE7" s="480">
        <v>27</v>
      </c>
      <c r="AF7" s="481">
        <v>1673</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1899</v>
      </c>
      <c r="E10" s="484">
        <v>308</v>
      </c>
      <c r="F10" s="485">
        <v>457</v>
      </c>
      <c r="G10" s="486">
        <v>533</v>
      </c>
      <c r="H10" s="487">
        <v>3197</v>
      </c>
      <c r="I10" s="482"/>
      <c r="J10" s="483">
        <v>1899</v>
      </c>
      <c r="K10" s="484">
        <v>308</v>
      </c>
      <c r="L10" s="485">
        <v>457</v>
      </c>
      <c r="M10" s="486">
        <v>541</v>
      </c>
      <c r="N10" s="487">
        <v>3205</v>
      </c>
      <c r="O10" s="482"/>
      <c r="P10" s="483">
        <v>1899</v>
      </c>
      <c r="Q10" s="484">
        <v>308</v>
      </c>
      <c r="R10" s="485">
        <v>457</v>
      </c>
      <c r="S10" s="486">
        <v>533</v>
      </c>
      <c r="T10" s="487">
        <v>3197</v>
      </c>
      <c r="U10" s="482"/>
      <c r="V10" s="483">
        <v>1899</v>
      </c>
      <c r="W10" s="484">
        <v>308</v>
      </c>
      <c r="X10" s="485">
        <v>457</v>
      </c>
      <c r="Y10" s="557">
        <v>530</v>
      </c>
      <c r="Z10" s="487">
        <v>3194</v>
      </c>
      <c r="AA10" s="482"/>
      <c r="AB10" s="483">
        <v>1899</v>
      </c>
      <c r="AC10" s="484">
        <v>308</v>
      </c>
      <c r="AD10" s="485">
        <v>457</v>
      </c>
      <c r="AE10" s="557">
        <v>530</v>
      </c>
      <c r="AF10" s="487">
        <v>3194</v>
      </c>
    </row>
    <row r="11" spans="1:32" ht="39.75" customHeight="1">
      <c r="A11" s="862"/>
      <c r="B11" s="322" t="s">
        <v>323</v>
      </c>
      <c r="C11" s="488">
        <v>195</v>
      </c>
      <c r="D11" s="489"/>
      <c r="E11" s="489"/>
      <c r="F11" s="490"/>
      <c r="G11" s="491"/>
      <c r="H11" s="492">
        <v>195</v>
      </c>
      <c r="I11" s="488">
        <v>195</v>
      </c>
      <c r="J11" s="489"/>
      <c r="K11" s="489"/>
      <c r="L11" s="490"/>
      <c r="M11" s="491"/>
      <c r="N11" s="492">
        <v>195</v>
      </c>
      <c r="O11" s="488">
        <v>195</v>
      </c>
      <c r="P11" s="489"/>
      <c r="Q11" s="489"/>
      <c r="R11" s="490"/>
      <c r="S11" s="491"/>
      <c r="T11" s="492">
        <v>195</v>
      </c>
      <c r="U11" s="488">
        <v>195</v>
      </c>
      <c r="V11" s="489"/>
      <c r="W11" s="489"/>
      <c r="X11" s="490"/>
      <c r="Y11" s="491"/>
      <c r="Z11" s="492">
        <v>195</v>
      </c>
      <c r="AA11" s="488">
        <v>195</v>
      </c>
      <c r="AB11" s="489"/>
      <c r="AC11" s="489"/>
      <c r="AD11" s="490"/>
      <c r="AE11" s="491"/>
      <c r="AF11" s="492">
        <v>195</v>
      </c>
    </row>
    <row r="12" spans="1:32" ht="45" customHeight="1" thickBot="1">
      <c r="A12" s="863"/>
      <c r="B12" s="329" t="s">
        <v>324</v>
      </c>
      <c r="C12" s="493">
        <v>1418</v>
      </c>
      <c r="D12" s="494">
        <v>2310</v>
      </c>
      <c r="E12" s="495">
        <v>308</v>
      </c>
      <c r="F12" s="495">
        <v>469</v>
      </c>
      <c r="G12" s="496">
        <v>560</v>
      </c>
      <c r="H12" s="497">
        <v>5065</v>
      </c>
      <c r="I12" s="493">
        <v>1418</v>
      </c>
      <c r="J12" s="494">
        <v>2310</v>
      </c>
      <c r="K12" s="495">
        <v>308</v>
      </c>
      <c r="L12" s="495">
        <v>469</v>
      </c>
      <c r="M12" s="496">
        <v>568</v>
      </c>
      <c r="N12" s="497">
        <v>5073</v>
      </c>
      <c r="O12" s="493">
        <v>1418</v>
      </c>
      <c r="P12" s="494">
        <v>2310</v>
      </c>
      <c r="Q12" s="495">
        <v>308</v>
      </c>
      <c r="R12" s="495">
        <v>469</v>
      </c>
      <c r="S12" s="496">
        <v>560</v>
      </c>
      <c r="T12" s="497">
        <v>5065</v>
      </c>
      <c r="U12" s="493">
        <v>1418</v>
      </c>
      <c r="V12" s="494">
        <v>2310</v>
      </c>
      <c r="W12" s="495">
        <v>308</v>
      </c>
      <c r="X12" s="495">
        <v>469</v>
      </c>
      <c r="Y12" s="496">
        <v>557</v>
      </c>
      <c r="Z12" s="497">
        <v>5062</v>
      </c>
      <c r="AA12" s="493">
        <v>1418</v>
      </c>
      <c r="AB12" s="494">
        <v>2310</v>
      </c>
      <c r="AC12" s="495">
        <v>308</v>
      </c>
      <c r="AD12" s="495">
        <v>469</v>
      </c>
      <c r="AE12" s="496">
        <v>557</v>
      </c>
      <c r="AF12" s="497">
        <v>5062</v>
      </c>
    </row>
    <row r="13" spans="1:32" ht="44.25" customHeight="1" thickBot="1">
      <c r="A13" s="864" t="s">
        <v>325</v>
      </c>
      <c r="B13" s="865"/>
      <c r="C13" s="498">
        <v>440</v>
      </c>
      <c r="D13" s="499"/>
      <c r="E13" s="499"/>
      <c r="F13" s="500"/>
      <c r="G13" s="501"/>
      <c r="H13" s="502">
        <v>440</v>
      </c>
      <c r="I13" s="498">
        <v>440</v>
      </c>
      <c r="J13" s="499"/>
      <c r="K13" s="499"/>
      <c r="L13" s="500"/>
      <c r="M13" s="501"/>
      <c r="N13" s="502">
        <v>440</v>
      </c>
      <c r="O13" s="498">
        <v>440</v>
      </c>
      <c r="P13" s="499"/>
      <c r="Q13" s="499"/>
      <c r="R13" s="500"/>
      <c r="S13" s="501"/>
      <c r="T13" s="502">
        <v>440</v>
      </c>
      <c r="U13" s="498">
        <v>440</v>
      </c>
      <c r="V13" s="499"/>
      <c r="W13" s="499"/>
      <c r="X13" s="500"/>
      <c r="Y13" s="501"/>
      <c r="Z13" s="502">
        <v>440</v>
      </c>
      <c r="AA13" s="498">
        <v>440</v>
      </c>
      <c r="AB13" s="499"/>
      <c r="AC13" s="499"/>
      <c r="AD13" s="500"/>
      <c r="AE13" s="501"/>
      <c r="AF13" s="502">
        <v>440</v>
      </c>
    </row>
    <row r="14" spans="1:32" ht="39" customHeight="1">
      <c r="A14" s="861" t="s">
        <v>326</v>
      </c>
      <c r="B14" s="288" t="s">
        <v>327</v>
      </c>
      <c r="C14" s="503"/>
      <c r="D14" s="504"/>
      <c r="E14" s="505">
        <v>80</v>
      </c>
      <c r="F14" s="506">
        <v>97</v>
      </c>
      <c r="G14" s="507">
        <v>107</v>
      </c>
      <c r="H14" s="508">
        <v>284</v>
      </c>
      <c r="I14" s="503"/>
      <c r="J14" s="504"/>
      <c r="K14" s="505">
        <v>80</v>
      </c>
      <c r="L14" s="506">
        <v>97</v>
      </c>
      <c r="M14" s="507">
        <v>107</v>
      </c>
      <c r="N14" s="508">
        <v>284</v>
      </c>
      <c r="O14" s="503"/>
      <c r="P14" s="504"/>
      <c r="Q14" s="505">
        <v>80</v>
      </c>
      <c r="R14" s="506">
        <v>97</v>
      </c>
      <c r="S14" s="507">
        <v>107</v>
      </c>
      <c r="T14" s="508">
        <v>284</v>
      </c>
      <c r="U14" s="503"/>
      <c r="V14" s="504"/>
      <c r="W14" s="505">
        <v>80</v>
      </c>
      <c r="X14" s="506">
        <v>97</v>
      </c>
      <c r="Y14" s="507">
        <v>107</v>
      </c>
      <c r="Z14" s="508">
        <v>284</v>
      </c>
      <c r="AA14" s="503"/>
      <c r="AB14" s="504"/>
      <c r="AC14" s="505">
        <v>80</v>
      </c>
      <c r="AD14" s="506">
        <v>97</v>
      </c>
      <c r="AE14" s="507">
        <v>107</v>
      </c>
      <c r="AF14" s="508">
        <v>284</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v>0</v>
      </c>
      <c r="F17" s="485">
        <v>2</v>
      </c>
      <c r="G17" s="486">
        <v>3</v>
      </c>
      <c r="H17" s="487">
        <v>5</v>
      </c>
      <c r="I17" s="509"/>
      <c r="J17" s="511"/>
      <c r="K17" s="484">
        <v>0</v>
      </c>
      <c r="L17" s="485">
        <v>0</v>
      </c>
      <c r="M17" s="486">
        <v>0</v>
      </c>
      <c r="N17" s="487">
        <v>0</v>
      </c>
      <c r="O17" s="509"/>
      <c r="P17" s="511"/>
      <c r="Q17" s="484">
        <v>0</v>
      </c>
      <c r="R17" s="485">
        <v>0</v>
      </c>
      <c r="S17" s="486">
        <v>0</v>
      </c>
      <c r="T17" s="487">
        <v>0</v>
      </c>
      <c r="U17" s="509"/>
      <c r="V17" s="511"/>
      <c r="W17" s="484">
        <v>0</v>
      </c>
      <c r="X17" s="485">
        <v>0</v>
      </c>
      <c r="Y17" s="486">
        <v>0</v>
      </c>
      <c r="Z17" s="487">
        <v>0</v>
      </c>
      <c r="AA17" s="509"/>
      <c r="AB17" s="511"/>
      <c r="AC17" s="484">
        <v>0</v>
      </c>
      <c r="AD17" s="485">
        <v>0</v>
      </c>
      <c r="AE17" s="486">
        <v>0</v>
      </c>
      <c r="AF17" s="487">
        <v>0</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80</v>
      </c>
      <c r="F22" s="332">
        <v>99</v>
      </c>
      <c r="G22" s="334">
        <v>110</v>
      </c>
      <c r="H22" s="497">
        <v>289</v>
      </c>
      <c r="I22" s="517"/>
      <c r="J22" s="494">
        <v>0</v>
      </c>
      <c r="K22" s="332">
        <v>80</v>
      </c>
      <c r="L22" s="332">
        <v>97</v>
      </c>
      <c r="M22" s="334">
        <v>107</v>
      </c>
      <c r="N22" s="497">
        <v>284</v>
      </c>
      <c r="O22" s="517"/>
      <c r="P22" s="494">
        <v>0</v>
      </c>
      <c r="Q22" s="332">
        <v>80</v>
      </c>
      <c r="R22" s="332">
        <v>97</v>
      </c>
      <c r="S22" s="334">
        <v>107</v>
      </c>
      <c r="T22" s="497">
        <v>284</v>
      </c>
      <c r="U22" s="517"/>
      <c r="V22" s="494">
        <v>0</v>
      </c>
      <c r="W22" s="332">
        <v>80</v>
      </c>
      <c r="X22" s="332">
        <v>97</v>
      </c>
      <c r="Y22" s="334">
        <v>107</v>
      </c>
      <c r="Z22" s="497">
        <v>284</v>
      </c>
      <c r="AA22" s="517"/>
      <c r="AB22" s="494">
        <v>0</v>
      </c>
      <c r="AC22" s="332">
        <v>80</v>
      </c>
      <c r="AD22" s="332">
        <v>97</v>
      </c>
      <c r="AE22" s="334">
        <v>107</v>
      </c>
      <c r="AF22" s="497">
        <v>284</v>
      </c>
      <c r="AG22"/>
      <c r="AH22"/>
      <c r="AI22"/>
      <c r="AJ22"/>
      <c r="AK22"/>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c r="AG23"/>
      <c r="AH23"/>
      <c r="AI23"/>
      <c r="AJ23"/>
      <c r="AK23"/>
    </row>
    <row r="24" spans="1:37" ht="45" customHeight="1" thickBot="1">
      <c r="A24" s="851" t="s">
        <v>336</v>
      </c>
      <c r="B24" s="852"/>
      <c r="C24" s="524">
        <v>0</v>
      </c>
      <c r="D24" s="525">
        <v>357</v>
      </c>
      <c r="E24" s="499"/>
      <c r="F24" s="500"/>
      <c r="G24" s="526"/>
      <c r="H24" s="502">
        <v>357</v>
      </c>
      <c r="I24" s="524">
        <v>0</v>
      </c>
      <c r="J24" s="525">
        <v>357</v>
      </c>
      <c r="K24" s="499"/>
      <c r="L24" s="500"/>
      <c r="M24" s="526"/>
      <c r="N24" s="502">
        <v>357</v>
      </c>
      <c r="O24" s="524">
        <v>0</v>
      </c>
      <c r="P24" s="525">
        <v>357</v>
      </c>
      <c r="Q24" s="499"/>
      <c r="R24" s="500"/>
      <c r="S24" s="526"/>
      <c r="T24" s="502">
        <v>357</v>
      </c>
      <c r="U24" s="524">
        <v>0</v>
      </c>
      <c r="V24" s="525">
        <v>357</v>
      </c>
      <c r="W24" s="499"/>
      <c r="X24" s="500"/>
      <c r="Y24" s="526"/>
      <c r="Z24" s="502">
        <v>357</v>
      </c>
      <c r="AA24" s="524">
        <v>0</v>
      </c>
      <c r="AB24" s="525">
        <v>357</v>
      </c>
      <c r="AC24" s="499"/>
      <c r="AD24" s="500"/>
      <c r="AE24" s="526"/>
      <c r="AF24" s="502">
        <v>357</v>
      </c>
      <c r="AG24"/>
      <c r="AH24"/>
      <c r="AI24"/>
      <c r="AJ24"/>
      <c r="AK24"/>
    </row>
    <row r="25" spans="1:37" ht="45" customHeight="1" thickBot="1">
      <c r="A25" s="842" t="s">
        <v>337</v>
      </c>
      <c r="B25" s="843"/>
      <c r="C25" s="527"/>
      <c r="D25" s="528"/>
      <c r="E25" s="378"/>
      <c r="F25" s="379"/>
      <c r="G25" s="380"/>
      <c r="H25" s="502">
        <v>0</v>
      </c>
      <c r="I25" s="527"/>
      <c r="J25" s="528"/>
      <c r="K25" s="378"/>
      <c r="L25" s="379"/>
      <c r="M25" s="380"/>
      <c r="N25" s="502">
        <v>0</v>
      </c>
      <c r="O25" s="527"/>
      <c r="P25" s="528"/>
      <c r="Q25" s="378"/>
      <c r="R25" s="379"/>
      <c r="S25" s="380"/>
      <c r="T25" s="502">
        <v>0</v>
      </c>
      <c r="U25" s="527"/>
      <c r="V25" s="528"/>
      <c r="W25" s="378"/>
      <c r="X25" s="379"/>
      <c r="Y25" s="380"/>
      <c r="Z25" s="502">
        <v>0</v>
      </c>
      <c r="AA25" s="527"/>
      <c r="AB25" s="528"/>
      <c r="AC25" s="378"/>
      <c r="AD25" s="379"/>
      <c r="AE25" s="380"/>
      <c r="AF25" s="502">
        <v>0</v>
      </c>
      <c r="AG25"/>
      <c r="AH25"/>
      <c r="AI25"/>
      <c r="AJ25"/>
      <c r="AK25"/>
    </row>
    <row r="26" spans="1:37" ht="45" customHeight="1" thickBot="1">
      <c r="A26" s="844" t="s">
        <v>338</v>
      </c>
      <c r="B26" s="845"/>
      <c r="C26" s="518"/>
      <c r="D26" s="529"/>
      <c r="E26" s="520">
        <v>0</v>
      </c>
      <c r="F26" s="521">
        <v>0</v>
      </c>
      <c r="G26" s="522">
        <v>6</v>
      </c>
      <c r="H26" s="523">
        <v>6</v>
      </c>
      <c r="I26" s="518"/>
      <c r="J26" s="529"/>
      <c r="K26" s="520">
        <v>0</v>
      </c>
      <c r="L26" s="521">
        <v>0</v>
      </c>
      <c r="M26" s="522">
        <v>6</v>
      </c>
      <c r="N26" s="523">
        <v>6</v>
      </c>
      <c r="O26" s="518"/>
      <c r="P26" s="529"/>
      <c r="Q26" s="520">
        <v>0</v>
      </c>
      <c r="R26" s="521">
        <v>0</v>
      </c>
      <c r="S26" s="522">
        <v>6</v>
      </c>
      <c r="T26" s="523">
        <v>6</v>
      </c>
      <c r="U26" s="518"/>
      <c r="V26" s="529"/>
      <c r="W26" s="520">
        <v>0</v>
      </c>
      <c r="X26" s="521">
        <v>0</v>
      </c>
      <c r="Y26" s="522">
        <v>6</v>
      </c>
      <c r="Z26" s="523">
        <v>6</v>
      </c>
      <c r="AA26" s="518"/>
      <c r="AB26" s="529"/>
      <c r="AC26" s="520">
        <v>0</v>
      </c>
      <c r="AD26" s="521">
        <v>0</v>
      </c>
      <c r="AE26" s="522">
        <v>6</v>
      </c>
      <c r="AF26" s="523">
        <v>6</v>
      </c>
      <c r="AG26"/>
      <c r="AH26"/>
      <c r="AI26"/>
      <c r="AJ26"/>
      <c r="AK26"/>
    </row>
    <row r="27" spans="1:37" ht="51" customHeight="1" thickTop="1" thickBot="1">
      <c r="A27" s="846" t="s">
        <v>6</v>
      </c>
      <c r="B27" s="847"/>
      <c r="C27" s="382">
        <v>1858</v>
      </c>
      <c r="D27" s="383">
        <v>2667</v>
      </c>
      <c r="E27" s="384">
        <v>388</v>
      </c>
      <c r="F27" s="384">
        <v>568</v>
      </c>
      <c r="G27" s="386">
        <v>676</v>
      </c>
      <c r="H27" s="387">
        <v>6157</v>
      </c>
      <c r="I27" s="382">
        <v>1858</v>
      </c>
      <c r="J27" s="383">
        <v>2667</v>
      </c>
      <c r="K27" s="384">
        <v>388</v>
      </c>
      <c r="L27" s="384">
        <v>566</v>
      </c>
      <c r="M27" s="386">
        <v>681</v>
      </c>
      <c r="N27" s="387">
        <v>6160</v>
      </c>
      <c r="O27" s="382">
        <v>1858</v>
      </c>
      <c r="P27" s="383">
        <v>2667</v>
      </c>
      <c r="Q27" s="384">
        <v>388</v>
      </c>
      <c r="R27" s="384">
        <v>566</v>
      </c>
      <c r="S27" s="386">
        <v>673</v>
      </c>
      <c r="T27" s="387">
        <v>6152</v>
      </c>
      <c r="U27" s="382">
        <v>1858</v>
      </c>
      <c r="V27" s="383">
        <v>2667</v>
      </c>
      <c r="W27" s="384">
        <v>388</v>
      </c>
      <c r="X27" s="384">
        <v>566</v>
      </c>
      <c r="Y27" s="386">
        <v>670</v>
      </c>
      <c r="Z27" s="387">
        <v>6149</v>
      </c>
      <c r="AA27" s="382">
        <v>1858</v>
      </c>
      <c r="AB27" s="383">
        <v>2667</v>
      </c>
      <c r="AC27" s="384">
        <v>388</v>
      </c>
      <c r="AD27" s="384">
        <v>566</v>
      </c>
      <c r="AE27" s="386">
        <v>670</v>
      </c>
      <c r="AF27" s="387">
        <v>6149</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21"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114</v>
      </c>
      <c r="D6" s="471">
        <v>60</v>
      </c>
      <c r="E6" s="472">
        <v>6</v>
      </c>
      <c r="F6" s="473">
        <v>10</v>
      </c>
      <c r="G6" s="474">
        <v>10</v>
      </c>
      <c r="H6" s="475">
        <v>200</v>
      </c>
      <c r="I6" s="470">
        <v>234</v>
      </c>
      <c r="J6" s="471">
        <v>117</v>
      </c>
      <c r="K6" s="472">
        <v>6</v>
      </c>
      <c r="L6" s="473">
        <v>26</v>
      </c>
      <c r="M6" s="474">
        <v>27</v>
      </c>
      <c r="N6" s="475">
        <v>410</v>
      </c>
      <c r="O6" s="470">
        <v>234</v>
      </c>
      <c r="P6" s="471">
        <v>117</v>
      </c>
      <c r="Q6" s="472">
        <v>6</v>
      </c>
      <c r="R6" s="473">
        <v>26</v>
      </c>
      <c r="S6" s="474">
        <v>27</v>
      </c>
      <c r="T6" s="475">
        <v>410</v>
      </c>
      <c r="U6" s="470">
        <v>234</v>
      </c>
      <c r="V6" s="471">
        <v>117</v>
      </c>
      <c r="W6" s="472">
        <v>6</v>
      </c>
      <c r="X6" s="473">
        <v>26</v>
      </c>
      <c r="Y6" s="474">
        <v>27</v>
      </c>
      <c r="Z6" s="475">
        <v>410</v>
      </c>
      <c r="AA6" s="470">
        <v>234</v>
      </c>
      <c r="AB6" s="471">
        <v>117</v>
      </c>
      <c r="AC6" s="472">
        <v>6</v>
      </c>
      <c r="AD6" s="473">
        <v>26</v>
      </c>
      <c r="AE6" s="474">
        <v>27</v>
      </c>
      <c r="AF6" s="475">
        <v>410</v>
      </c>
    </row>
    <row r="7" spans="1:32" ht="39.75" customHeight="1">
      <c r="A7" s="862"/>
      <c r="B7" s="300" t="s">
        <v>319</v>
      </c>
      <c r="C7" s="476">
        <v>605</v>
      </c>
      <c r="D7" s="477">
        <v>90</v>
      </c>
      <c r="E7" s="478">
        <v>0</v>
      </c>
      <c r="F7" s="479">
        <v>0</v>
      </c>
      <c r="G7" s="480">
        <v>0</v>
      </c>
      <c r="H7" s="481">
        <v>695</v>
      </c>
      <c r="I7" s="476">
        <v>605</v>
      </c>
      <c r="J7" s="477">
        <v>90</v>
      </c>
      <c r="K7" s="478">
        <v>0</v>
      </c>
      <c r="L7" s="479">
        <v>0</v>
      </c>
      <c r="M7" s="480">
        <v>0</v>
      </c>
      <c r="N7" s="481">
        <v>695</v>
      </c>
      <c r="O7" s="476">
        <v>605</v>
      </c>
      <c r="P7" s="477">
        <v>90</v>
      </c>
      <c r="Q7" s="478">
        <v>0</v>
      </c>
      <c r="R7" s="479">
        <v>0</v>
      </c>
      <c r="S7" s="480">
        <v>0</v>
      </c>
      <c r="T7" s="481">
        <v>695</v>
      </c>
      <c r="U7" s="476">
        <v>605</v>
      </c>
      <c r="V7" s="477">
        <v>90</v>
      </c>
      <c r="W7" s="478">
        <v>0</v>
      </c>
      <c r="X7" s="479">
        <v>0</v>
      </c>
      <c r="Y7" s="480">
        <v>0</v>
      </c>
      <c r="Z7" s="481">
        <v>695</v>
      </c>
      <c r="AA7" s="476">
        <v>605</v>
      </c>
      <c r="AB7" s="477">
        <v>90</v>
      </c>
      <c r="AC7" s="478">
        <v>0</v>
      </c>
      <c r="AD7" s="479">
        <v>0</v>
      </c>
      <c r="AE7" s="480">
        <v>0</v>
      </c>
      <c r="AF7" s="481">
        <v>695</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2704</v>
      </c>
      <c r="E10" s="484">
        <v>383</v>
      </c>
      <c r="F10" s="485">
        <v>715</v>
      </c>
      <c r="G10" s="486">
        <v>825</v>
      </c>
      <c r="H10" s="487">
        <v>4627</v>
      </c>
      <c r="I10" s="482"/>
      <c r="J10" s="483">
        <v>2704</v>
      </c>
      <c r="K10" s="484">
        <v>383</v>
      </c>
      <c r="L10" s="485">
        <v>715</v>
      </c>
      <c r="M10" s="486">
        <v>825</v>
      </c>
      <c r="N10" s="487">
        <v>4627</v>
      </c>
      <c r="O10" s="482"/>
      <c r="P10" s="483">
        <v>2740</v>
      </c>
      <c r="Q10" s="484">
        <v>386</v>
      </c>
      <c r="R10" s="485">
        <v>725</v>
      </c>
      <c r="S10" s="486">
        <v>836</v>
      </c>
      <c r="T10" s="487">
        <v>4687</v>
      </c>
      <c r="U10" s="482"/>
      <c r="V10" s="483">
        <v>2779</v>
      </c>
      <c r="W10" s="484">
        <v>389</v>
      </c>
      <c r="X10" s="485">
        <v>740</v>
      </c>
      <c r="Y10" s="486">
        <v>849</v>
      </c>
      <c r="Z10" s="487">
        <v>4757</v>
      </c>
      <c r="AA10" s="482"/>
      <c r="AB10" s="483">
        <v>2815</v>
      </c>
      <c r="AC10" s="484">
        <v>392</v>
      </c>
      <c r="AD10" s="485">
        <v>750</v>
      </c>
      <c r="AE10" s="486">
        <v>860</v>
      </c>
      <c r="AF10" s="487">
        <v>4817</v>
      </c>
    </row>
    <row r="11" spans="1:32" ht="39.75" customHeight="1">
      <c r="A11" s="862"/>
      <c r="B11" s="322" t="s">
        <v>323</v>
      </c>
      <c r="C11" s="323">
        <v>832</v>
      </c>
      <c r="D11" s="489"/>
      <c r="E11" s="489"/>
      <c r="F11" s="490"/>
      <c r="G11" s="491"/>
      <c r="H11" s="492">
        <v>832</v>
      </c>
      <c r="I11" s="488">
        <v>832</v>
      </c>
      <c r="J11" s="489"/>
      <c r="K11" s="489"/>
      <c r="L11" s="490"/>
      <c r="M11" s="491"/>
      <c r="N11" s="492">
        <v>832</v>
      </c>
      <c r="O11" s="488">
        <v>832</v>
      </c>
      <c r="P11" s="489"/>
      <c r="Q11" s="489"/>
      <c r="R11" s="490"/>
      <c r="S11" s="491"/>
      <c r="T11" s="492">
        <v>832</v>
      </c>
      <c r="U11" s="488">
        <v>832</v>
      </c>
      <c r="V11" s="489"/>
      <c r="W11" s="489"/>
      <c r="X11" s="490"/>
      <c r="Y11" s="491"/>
      <c r="Z11" s="492">
        <v>832</v>
      </c>
      <c r="AA11" s="488">
        <v>832</v>
      </c>
      <c r="AB11" s="489"/>
      <c r="AC11" s="489"/>
      <c r="AD11" s="490"/>
      <c r="AE11" s="491"/>
      <c r="AF11" s="492">
        <v>832</v>
      </c>
    </row>
    <row r="12" spans="1:32" ht="45" customHeight="1" thickBot="1">
      <c r="A12" s="863"/>
      <c r="B12" s="329" t="s">
        <v>324</v>
      </c>
      <c r="C12" s="493">
        <v>1551</v>
      </c>
      <c r="D12" s="494">
        <v>2854</v>
      </c>
      <c r="E12" s="495">
        <v>389</v>
      </c>
      <c r="F12" s="495">
        <v>725</v>
      </c>
      <c r="G12" s="496">
        <v>835</v>
      </c>
      <c r="H12" s="497">
        <v>6354</v>
      </c>
      <c r="I12" s="493">
        <v>1671</v>
      </c>
      <c r="J12" s="494">
        <v>2911</v>
      </c>
      <c r="K12" s="495">
        <v>389</v>
      </c>
      <c r="L12" s="495">
        <v>741</v>
      </c>
      <c r="M12" s="496">
        <v>852</v>
      </c>
      <c r="N12" s="497">
        <v>6564</v>
      </c>
      <c r="O12" s="493">
        <v>1671</v>
      </c>
      <c r="P12" s="494">
        <v>2947</v>
      </c>
      <c r="Q12" s="495">
        <v>392</v>
      </c>
      <c r="R12" s="495">
        <v>751</v>
      </c>
      <c r="S12" s="496">
        <v>863</v>
      </c>
      <c r="T12" s="497">
        <v>6624</v>
      </c>
      <c r="U12" s="493">
        <v>1671</v>
      </c>
      <c r="V12" s="494">
        <v>2986</v>
      </c>
      <c r="W12" s="495">
        <v>395</v>
      </c>
      <c r="X12" s="495">
        <v>766</v>
      </c>
      <c r="Y12" s="496">
        <v>876</v>
      </c>
      <c r="Z12" s="497">
        <v>6694</v>
      </c>
      <c r="AA12" s="493">
        <v>1671</v>
      </c>
      <c r="AB12" s="494">
        <v>3022</v>
      </c>
      <c r="AC12" s="495">
        <v>398</v>
      </c>
      <c r="AD12" s="495">
        <v>776</v>
      </c>
      <c r="AE12" s="496">
        <v>887</v>
      </c>
      <c r="AF12" s="497">
        <v>6754</v>
      </c>
    </row>
    <row r="13" spans="1:32" ht="44.25" customHeight="1" thickBot="1">
      <c r="A13" s="864" t="s">
        <v>325</v>
      </c>
      <c r="B13" s="865"/>
      <c r="C13" s="337">
        <v>1073</v>
      </c>
      <c r="D13" s="499"/>
      <c r="E13" s="499"/>
      <c r="F13" s="500"/>
      <c r="G13" s="501"/>
      <c r="H13" s="502">
        <v>1073</v>
      </c>
      <c r="I13" s="498">
        <v>953</v>
      </c>
      <c r="J13" s="499"/>
      <c r="K13" s="499"/>
      <c r="L13" s="500"/>
      <c r="M13" s="501"/>
      <c r="N13" s="502">
        <v>953</v>
      </c>
      <c r="O13" s="498">
        <v>953</v>
      </c>
      <c r="P13" s="499"/>
      <c r="Q13" s="499"/>
      <c r="R13" s="500"/>
      <c r="S13" s="501"/>
      <c r="T13" s="502">
        <v>953</v>
      </c>
      <c r="U13" s="498">
        <v>953</v>
      </c>
      <c r="V13" s="499"/>
      <c r="W13" s="499"/>
      <c r="X13" s="500"/>
      <c r="Y13" s="501"/>
      <c r="Z13" s="502">
        <v>953</v>
      </c>
      <c r="AA13" s="498">
        <v>953</v>
      </c>
      <c r="AB13" s="499"/>
      <c r="AC13" s="499"/>
      <c r="AD13" s="500"/>
      <c r="AE13" s="501"/>
      <c r="AF13" s="502">
        <v>953</v>
      </c>
    </row>
    <row r="14" spans="1:32" ht="39" customHeight="1">
      <c r="A14" s="861" t="s">
        <v>326</v>
      </c>
      <c r="B14" s="288" t="s">
        <v>327</v>
      </c>
      <c r="C14" s="503"/>
      <c r="D14" s="504"/>
      <c r="E14" s="505">
        <v>73</v>
      </c>
      <c r="F14" s="506">
        <v>213</v>
      </c>
      <c r="G14" s="507">
        <v>218</v>
      </c>
      <c r="H14" s="508">
        <v>504</v>
      </c>
      <c r="I14" s="503"/>
      <c r="J14" s="504"/>
      <c r="K14" s="505">
        <v>73</v>
      </c>
      <c r="L14" s="506">
        <v>213</v>
      </c>
      <c r="M14" s="507">
        <v>218</v>
      </c>
      <c r="N14" s="508">
        <v>504</v>
      </c>
      <c r="O14" s="503"/>
      <c r="P14" s="504"/>
      <c r="Q14" s="505">
        <v>73</v>
      </c>
      <c r="R14" s="506">
        <v>213</v>
      </c>
      <c r="S14" s="507">
        <v>218</v>
      </c>
      <c r="T14" s="508">
        <v>504</v>
      </c>
      <c r="U14" s="503"/>
      <c r="V14" s="504"/>
      <c r="W14" s="505">
        <v>73</v>
      </c>
      <c r="X14" s="506">
        <v>222</v>
      </c>
      <c r="Y14" s="507">
        <v>228</v>
      </c>
      <c r="Z14" s="508">
        <v>523</v>
      </c>
      <c r="AA14" s="503"/>
      <c r="AB14" s="504"/>
      <c r="AC14" s="505">
        <v>73</v>
      </c>
      <c r="AD14" s="506">
        <v>231</v>
      </c>
      <c r="AE14" s="507">
        <v>238</v>
      </c>
      <c r="AF14" s="508">
        <v>542</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c r="F17" s="485"/>
      <c r="G17" s="486"/>
      <c r="H17" s="487">
        <v>0</v>
      </c>
      <c r="I17" s="509"/>
      <c r="J17" s="511"/>
      <c r="K17" s="484"/>
      <c r="L17" s="485"/>
      <c r="M17" s="486"/>
      <c r="N17" s="487">
        <v>0</v>
      </c>
      <c r="O17" s="509"/>
      <c r="P17" s="511"/>
      <c r="Q17" s="484"/>
      <c r="R17" s="485"/>
      <c r="S17" s="486"/>
      <c r="T17" s="487">
        <v>0</v>
      </c>
      <c r="U17" s="509"/>
      <c r="V17" s="511"/>
      <c r="W17" s="484"/>
      <c r="X17" s="485"/>
      <c r="Y17" s="486"/>
      <c r="Z17" s="487">
        <v>0</v>
      </c>
      <c r="AA17" s="509"/>
      <c r="AB17" s="511"/>
      <c r="AC17" s="484"/>
      <c r="AD17" s="485"/>
      <c r="AE17" s="486"/>
      <c r="AF17" s="487">
        <v>0</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73</v>
      </c>
      <c r="F22" s="530">
        <v>213</v>
      </c>
      <c r="G22" s="334">
        <v>218</v>
      </c>
      <c r="H22" s="497">
        <v>504</v>
      </c>
      <c r="I22" s="517"/>
      <c r="J22" s="494">
        <v>0</v>
      </c>
      <c r="K22" s="332">
        <v>73</v>
      </c>
      <c r="L22" s="332">
        <v>213</v>
      </c>
      <c r="M22" s="334">
        <v>218</v>
      </c>
      <c r="N22" s="497">
        <v>504</v>
      </c>
      <c r="O22" s="517"/>
      <c r="P22" s="494">
        <v>0</v>
      </c>
      <c r="Q22" s="332">
        <v>73</v>
      </c>
      <c r="R22" s="332">
        <v>213</v>
      </c>
      <c r="S22" s="334">
        <v>218</v>
      </c>
      <c r="T22" s="497">
        <v>504</v>
      </c>
      <c r="U22" s="517"/>
      <c r="V22" s="494">
        <v>0</v>
      </c>
      <c r="W22" s="332">
        <v>73</v>
      </c>
      <c r="X22" s="332">
        <v>222</v>
      </c>
      <c r="Y22" s="334">
        <v>228</v>
      </c>
      <c r="Z22" s="497">
        <v>523</v>
      </c>
      <c r="AA22" s="517"/>
      <c r="AB22" s="494">
        <v>0</v>
      </c>
      <c r="AC22" s="332">
        <v>73</v>
      </c>
      <c r="AD22" s="332">
        <v>231</v>
      </c>
      <c r="AE22" s="334">
        <v>238</v>
      </c>
      <c r="AF22" s="497">
        <v>542</v>
      </c>
      <c r="AG22"/>
      <c r="AH22"/>
      <c r="AI22"/>
      <c r="AJ22"/>
      <c r="AK22"/>
    </row>
    <row r="23" spans="1:37" ht="45" customHeight="1" thickBot="1">
      <c r="A23" s="844" t="s">
        <v>335</v>
      </c>
      <c r="B23" s="845"/>
      <c r="C23" s="518"/>
      <c r="D23" s="519">
        <v>80</v>
      </c>
      <c r="E23" s="520">
        <v>10</v>
      </c>
      <c r="F23" s="521">
        <v>30</v>
      </c>
      <c r="G23" s="522">
        <v>39</v>
      </c>
      <c r="H23" s="523">
        <v>159</v>
      </c>
      <c r="I23" s="518"/>
      <c r="J23" s="519">
        <v>80</v>
      </c>
      <c r="K23" s="520">
        <v>10</v>
      </c>
      <c r="L23" s="521">
        <v>30</v>
      </c>
      <c r="M23" s="522">
        <v>39</v>
      </c>
      <c r="N23" s="523">
        <v>159</v>
      </c>
      <c r="O23" s="518"/>
      <c r="P23" s="519">
        <v>80</v>
      </c>
      <c r="Q23" s="520">
        <v>10</v>
      </c>
      <c r="R23" s="521">
        <v>30</v>
      </c>
      <c r="S23" s="522">
        <v>39</v>
      </c>
      <c r="T23" s="523">
        <v>159</v>
      </c>
      <c r="U23" s="518"/>
      <c r="V23" s="519">
        <v>80</v>
      </c>
      <c r="W23" s="520">
        <v>10</v>
      </c>
      <c r="X23" s="521">
        <v>30</v>
      </c>
      <c r="Y23" s="522">
        <v>39</v>
      </c>
      <c r="Z23" s="523">
        <v>159</v>
      </c>
      <c r="AA23" s="518"/>
      <c r="AB23" s="519">
        <v>80</v>
      </c>
      <c r="AC23" s="520">
        <v>10</v>
      </c>
      <c r="AD23" s="521">
        <v>30</v>
      </c>
      <c r="AE23" s="522">
        <v>39</v>
      </c>
      <c r="AF23" s="523">
        <v>159</v>
      </c>
      <c r="AG23"/>
      <c r="AH23"/>
      <c r="AI23"/>
      <c r="AJ23"/>
      <c r="AK23"/>
    </row>
    <row r="24" spans="1:37" ht="45" customHeight="1" thickBot="1">
      <c r="A24" s="851" t="s">
        <v>336</v>
      </c>
      <c r="B24" s="852"/>
      <c r="C24" s="524">
        <v>0</v>
      </c>
      <c r="D24" s="525">
        <v>862</v>
      </c>
      <c r="E24" s="499"/>
      <c r="F24" s="500"/>
      <c r="G24" s="526"/>
      <c r="H24" s="502">
        <v>862</v>
      </c>
      <c r="I24" s="524">
        <v>0</v>
      </c>
      <c r="J24" s="525">
        <v>862</v>
      </c>
      <c r="K24" s="499"/>
      <c r="L24" s="500"/>
      <c r="M24" s="526"/>
      <c r="N24" s="502">
        <v>862</v>
      </c>
      <c r="O24" s="524">
        <v>0</v>
      </c>
      <c r="P24" s="525">
        <v>862</v>
      </c>
      <c r="Q24" s="499"/>
      <c r="R24" s="500"/>
      <c r="S24" s="526"/>
      <c r="T24" s="502">
        <v>862</v>
      </c>
      <c r="U24" s="524">
        <v>0</v>
      </c>
      <c r="V24" s="525">
        <v>862</v>
      </c>
      <c r="W24" s="499"/>
      <c r="X24" s="500"/>
      <c r="Y24" s="526"/>
      <c r="Z24" s="502">
        <v>862</v>
      </c>
      <c r="AA24" s="524">
        <v>0</v>
      </c>
      <c r="AB24" s="525">
        <v>862</v>
      </c>
      <c r="AC24" s="499"/>
      <c r="AD24" s="500"/>
      <c r="AE24" s="526"/>
      <c r="AF24" s="502">
        <v>862</v>
      </c>
      <c r="AG24"/>
      <c r="AH24"/>
      <c r="AI24"/>
      <c r="AJ24"/>
      <c r="AK24"/>
    </row>
    <row r="25" spans="1:37" ht="45" customHeight="1" thickBot="1">
      <c r="A25" s="842" t="s">
        <v>337</v>
      </c>
      <c r="B25" s="843"/>
      <c r="C25" s="527"/>
      <c r="D25" s="528">
        <v>9</v>
      </c>
      <c r="E25" s="378">
        <v>11</v>
      </c>
      <c r="F25" s="379">
        <v>34</v>
      </c>
      <c r="G25" s="380">
        <v>30</v>
      </c>
      <c r="H25" s="502">
        <v>84</v>
      </c>
      <c r="I25" s="527"/>
      <c r="J25" s="528">
        <v>9</v>
      </c>
      <c r="K25" s="378">
        <v>11</v>
      </c>
      <c r="L25" s="379">
        <v>34</v>
      </c>
      <c r="M25" s="380">
        <v>30</v>
      </c>
      <c r="N25" s="502">
        <v>84</v>
      </c>
      <c r="O25" s="527"/>
      <c r="P25" s="528">
        <v>9</v>
      </c>
      <c r="Q25" s="378">
        <v>11</v>
      </c>
      <c r="R25" s="379">
        <v>34</v>
      </c>
      <c r="S25" s="380">
        <v>30</v>
      </c>
      <c r="T25" s="502">
        <v>84</v>
      </c>
      <c r="U25" s="527"/>
      <c r="V25" s="528">
        <v>9</v>
      </c>
      <c r="W25" s="378">
        <v>11</v>
      </c>
      <c r="X25" s="379">
        <v>34</v>
      </c>
      <c r="Y25" s="380">
        <v>30</v>
      </c>
      <c r="Z25" s="502">
        <v>84</v>
      </c>
      <c r="AA25" s="527"/>
      <c r="AB25" s="528">
        <v>9</v>
      </c>
      <c r="AC25" s="378">
        <v>11</v>
      </c>
      <c r="AD25" s="379">
        <v>34</v>
      </c>
      <c r="AE25" s="380">
        <v>30</v>
      </c>
      <c r="AF25" s="502">
        <v>84</v>
      </c>
      <c r="AG25"/>
      <c r="AH25"/>
      <c r="AI25"/>
      <c r="AJ25"/>
      <c r="AK25"/>
    </row>
    <row r="26" spans="1:37" ht="45" customHeight="1" thickBot="1">
      <c r="A26" s="844" t="s">
        <v>338</v>
      </c>
      <c r="B26" s="845"/>
      <c r="C26" s="518"/>
      <c r="D26" s="529"/>
      <c r="E26" s="520"/>
      <c r="F26" s="521">
        <v>201</v>
      </c>
      <c r="G26" s="522">
        <v>9</v>
      </c>
      <c r="H26" s="523">
        <v>210</v>
      </c>
      <c r="I26" s="518"/>
      <c r="J26" s="529"/>
      <c r="K26" s="520"/>
      <c r="L26" s="521">
        <v>205</v>
      </c>
      <c r="M26" s="522">
        <v>5</v>
      </c>
      <c r="N26" s="523">
        <v>210</v>
      </c>
      <c r="O26" s="518"/>
      <c r="P26" s="529"/>
      <c r="Q26" s="520">
        <v>1</v>
      </c>
      <c r="R26" s="521">
        <v>215</v>
      </c>
      <c r="S26" s="522">
        <v>11</v>
      </c>
      <c r="T26" s="523">
        <v>227</v>
      </c>
      <c r="U26" s="518"/>
      <c r="V26" s="529"/>
      <c r="W26" s="520">
        <v>19</v>
      </c>
      <c r="X26" s="521">
        <v>212</v>
      </c>
      <c r="Y26" s="522">
        <v>8</v>
      </c>
      <c r="Z26" s="523">
        <v>239</v>
      </c>
      <c r="AA26" s="518"/>
      <c r="AB26" s="529"/>
      <c r="AC26" s="520">
        <v>38</v>
      </c>
      <c r="AD26" s="521">
        <v>216</v>
      </c>
      <c r="AE26" s="522">
        <v>8</v>
      </c>
      <c r="AF26" s="523">
        <v>262</v>
      </c>
      <c r="AG26"/>
      <c r="AH26"/>
      <c r="AI26"/>
      <c r="AJ26"/>
      <c r="AK26"/>
    </row>
    <row r="27" spans="1:37" ht="51" customHeight="1" thickTop="1" thickBot="1">
      <c r="A27" s="846" t="s">
        <v>6</v>
      </c>
      <c r="B27" s="847"/>
      <c r="C27" s="382">
        <v>2624</v>
      </c>
      <c r="D27" s="383">
        <v>3805</v>
      </c>
      <c r="E27" s="384">
        <v>483</v>
      </c>
      <c r="F27" s="384">
        <v>1203</v>
      </c>
      <c r="G27" s="386">
        <v>1131</v>
      </c>
      <c r="H27" s="387">
        <v>9246</v>
      </c>
      <c r="I27" s="382">
        <v>2624</v>
      </c>
      <c r="J27" s="383">
        <v>3862</v>
      </c>
      <c r="K27" s="384">
        <v>483</v>
      </c>
      <c r="L27" s="384">
        <v>1223</v>
      </c>
      <c r="M27" s="386">
        <v>1144</v>
      </c>
      <c r="N27" s="387">
        <v>9336</v>
      </c>
      <c r="O27" s="382">
        <v>2624</v>
      </c>
      <c r="P27" s="383">
        <v>3898</v>
      </c>
      <c r="Q27" s="384">
        <v>487</v>
      </c>
      <c r="R27" s="384">
        <v>1243</v>
      </c>
      <c r="S27" s="386">
        <v>1161</v>
      </c>
      <c r="T27" s="387">
        <v>9413</v>
      </c>
      <c r="U27" s="382">
        <v>2624</v>
      </c>
      <c r="V27" s="383">
        <v>3937</v>
      </c>
      <c r="W27" s="384">
        <v>508</v>
      </c>
      <c r="X27" s="384">
        <v>1264</v>
      </c>
      <c r="Y27" s="386">
        <v>1181</v>
      </c>
      <c r="Z27" s="387">
        <v>9514</v>
      </c>
      <c r="AA27" s="382">
        <v>2624</v>
      </c>
      <c r="AB27" s="383">
        <v>3973</v>
      </c>
      <c r="AC27" s="384">
        <v>530</v>
      </c>
      <c r="AD27" s="384">
        <v>1287</v>
      </c>
      <c r="AE27" s="386">
        <v>1202</v>
      </c>
      <c r="AF27" s="387">
        <v>9616</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857</v>
      </c>
      <c r="D6" s="471">
        <v>221</v>
      </c>
      <c r="E6" s="472">
        <v>6</v>
      </c>
      <c r="F6" s="473">
        <v>48</v>
      </c>
      <c r="G6" s="474">
        <v>59</v>
      </c>
      <c r="H6" s="475">
        <v>1191</v>
      </c>
      <c r="I6" s="470">
        <v>857</v>
      </c>
      <c r="J6" s="471">
        <v>221</v>
      </c>
      <c r="K6" s="472">
        <v>6</v>
      </c>
      <c r="L6" s="473">
        <v>51</v>
      </c>
      <c r="M6" s="474">
        <v>59</v>
      </c>
      <c r="N6" s="475">
        <v>1194</v>
      </c>
      <c r="O6" s="470">
        <v>857</v>
      </c>
      <c r="P6" s="471">
        <v>221</v>
      </c>
      <c r="Q6" s="472">
        <v>6</v>
      </c>
      <c r="R6" s="473">
        <v>51</v>
      </c>
      <c r="S6" s="474">
        <v>65</v>
      </c>
      <c r="T6" s="475">
        <v>1200</v>
      </c>
      <c r="U6" s="470">
        <v>857</v>
      </c>
      <c r="V6" s="471">
        <v>221</v>
      </c>
      <c r="W6" s="472">
        <v>6</v>
      </c>
      <c r="X6" s="473">
        <v>51</v>
      </c>
      <c r="Y6" s="474">
        <v>65</v>
      </c>
      <c r="Z6" s="475">
        <v>1200</v>
      </c>
      <c r="AA6" s="470">
        <v>857</v>
      </c>
      <c r="AB6" s="471">
        <v>221</v>
      </c>
      <c r="AC6" s="472">
        <v>6</v>
      </c>
      <c r="AD6" s="473">
        <v>51</v>
      </c>
      <c r="AE6" s="474">
        <v>65</v>
      </c>
      <c r="AF6" s="475">
        <v>1200</v>
      </c>
    </row>
    <row r="7" spans="1:32" ht="39.75" customHeight="1">
      <c r="A7" s="862"/>
      <c r="B7" s="300" t="s">
        <v>319</v>
      </c>
      <c r="C7" s="476">
        <v>617</v>
      </c>
      <c r="D7" s="477">
        <v>148</v>
      </c>
      <c r="E7" s="478">
        <v>6</v>
      </c>
      <c r="F7" s="479">
        <v>12</v>
      </c>
      <c r="G7" s="480">
        <v>30</v>
      </c>
      <c r="H7" s="481">
        <v>813</v>
      </c>
      <c r="I7" s="476">
        <v>617</v>
      </c>
      <c r="J7" s="477">
        <v>148</v>
      </c>
      <c r="K7" s="478">
        <v>6</v>
      </c>
      <c r="L7" s="479">
        <v>12</v>
      </c>
      <c r="M7" s="480">
        <v>30</v>
      </c>
      <c r="N7" s="481">
        <v>813</v>
      </c>
      <c r="O7" s="476">
        <v>617</v>
      </c>
      <c r="P7" s="477">
        <v>148</v>
      </c>
      <c r="Q7" s="478">
        <v>6</v>
      </c>
      <c r="R7" s="479">
        <v>12</v>
      </c>
      <c r="S7" s="480">
        <v>30</v>
      </c>
      <c r="T7" s="481">
        <v>813</v>
      </c>
      <c r="U7" s="476">
        <v>617</v>
      </c>
      <c r="V7" s="477">
        <v>148</v>
      </c>
      <c r="W7" s="478">
        <v>6</v>
      </c>
      <c r="X7" s="479">
        <v>12</v>
      </c>
      <c r="Y7" s="480">
        <v>30</v>
      </c>
      <c r="Z7" s="481">
        <v>813</v>
      </c>
      <c r="AA7" s="476">
        <v>617</v>
      </c>
      <c r="AB7" s="477">
        <v>148</v>
      </c>
      <c r="AC7" s="478">
        <v>6</v>
      </c>
      <c r="AD7" s="479">
        <v>12</v>
      </c>
      <c r="AE7" s="480">
        <v>30</v>
      </c>
      <c r="AF7" s="481">
        <v>813</v>
      </c>
    </row>
    <row r="8" spans="1:32" ht="39.75" customHeight="1">
      <c r="A8" s="862"/>
      <c r="B8" s="300" t="s">
        <v>320</v>
      </c>
      <c r="C8" s="476">
        <v>9</v>
      </c>
      <c r="D8" s="477">
        <v>74</v>
      </c>
      <c r="E8" s="478">
        <v>6</v>
      </c>
      <c r="F8" s="479">
        <v>20</v>
      </c>
      <c r="G8" s="480">
        <v>20</v>
      </c>
      <c r="H8" s="481">
        <v>129</v>
      </c>
      <c r="I8" s="476">
        <v>9</v>
      </c>
      <c r="J8" s="477">
        <v>74</v>
      </c>
      <c r="K8" s="478">
        <v>6</v>
      </c>
      <c r="L8" s="479">
        <v>20</v>
      </c>
      <c r="M8" s="480">
        <v>20</v>
      </c>
      <c r="N8" s="481">
        <v>129</v>
      </c>
      <c r="O8" s="476">
        <v>9</v>
      </c>
      <c r="P8" s="477">
        <v>74</v>
      </c>
      <c r="Q8" s="478">
        <v>6</v>
      </c>
      <c r="R8" s="479">
        <v>20</v>
      </c>
      <c r="S8" s="480">
        <v>20</v>
      </c>
      <c r="T8" s="481">
        <v>129</v>
      </c>
      <c r="U8" s="476">
        <v>9</v>
      </c>
      <c r="V8" s="477">
        <v>74</v>
      </c>
      <c r="W8" s="478">
        <v>6</v>
      </c>
      <c r="X8" s="479">
        <v>20</v>
      </c>
      <c r="Y8" s="480">
        <v>20</v>
      </c>
      <c r="Z8" s="481">
        <v>129</v>
      </c>
      <c r="AA8" s="476">
        <v>9</v>
      </c>
      <c r="AB8" s="477">
        <v>74</v>
      </c>
      <c r="AC8" s="478">
        <v>6</v>
      </c>
      <c r="AD8" s="479">
        <v>20</v>
      </c>
      <c r="AE8" s="480">
        <v>20</v>
      </c>
      <c r="AF8" s="481">
        <v>129</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v>0</v>
      </c>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644</v>
      </c>
      <c r="E10" s="484">
        <v>105</v>
      </c>
      <c r="F10" s="485">
        <v>168</v>
      </c>
      <c r="G10" s="486">
        <v>193</v>
      </c>
      <c r="H10" s="487">
        <v>1110</v>
      </c>
      <c r="I10" s="482"/>
      <c r="J10" s="483">
        <v>644</v>
      </c>
      <c r="K10" s="484">
        <v>105</v>
      </c>
      <c r="L10" s="485">
        <v>174</v>
      </c>
      <c r="M10" s="486">
        <v>195</v>
      </c>
      <c r="N10" s="487">
        <v>1118</v>
      </c>
      <c r="O10" s="482"/>
      <c r="P10" s="483">
        <v>644</v>
      </c>
      <c r="Q10" s="484">
        <v>105</v>
      </c>
      <c r="R10" s="485">
        <v>174</v>
      </c>
      <c r="S10" s="486">
        <v>205</v>
      </c>
      <c r="T10" s="487">
        <v>1128</v>
      </c>
      <c r="U10" s="482"/>
      <c r="V10" s="483">
        <v>644</v>
      </c>
      <c r="W10" s="484">
        <v>105</v>
      </c>
      <c r="X10" s="485">
        <v>174</v>
      </c>
      <c r="Y10" s="486">
        <v>205</v>
      </c>
      <c r="Z10" s="487">
        <v>1128</v>
      </c>
      <c r="AA10" s="482"/>
      <c r="AB10" s="483">
        <v>644</v>
      </c>
      <c r="AC10" s="484">
        <v>105</v>
      </c>
      <c r="AD10" s="485">
        <v>174</v>
      </c>
      <c r="AE10" s="486">
        <v>205</v>
      </c>
      <c r="AF10" s="487">
        <v>1128</v>
      </c>
    </row>
    <row r="11" spans="1:32" ht="39.75" customHeight="1">
      <c r="A11" s="862"/>
      <c r="B11" s="322" t="s">
        <v>323</v>
      </c>
      <c r="C11" s="488">
        <v>0</v>
      </c>
      <c r="D11" s="489"/>
      <c r="E11" s="489"/>
      <c r="F11" s="490"/>
      <c r="G11" s="491"/>
      <c r="H11" s="492">
        <v>0</v>
      </c>
      <c r="I11" s="488">
        <v>0</v>
      </c>
      <c r="J11" s="489"/>
      <c r="K11" s="489"/>
      <c r="L11" s="490"/>
      <c r="M11" s="491"/>
      <c r="N11" s="492">
        <v>0</v>
      </c>
      <c r="O11" s="488">
        <v>0</v>
      </c>
      <c r="P11" s="489"/>
      <c r="Q11" s="489"/>
      <c r="R11" s="490"/>
      <c r="S11" s="491"/>
      <c r="T11" s="492">
        <v>0</v>
      </c>
      <c r="U11" s="488">
        <v>0</v>
      </c>
      <c r="V11" s="489"/>
      <c r="W11" s="489"/>
      <c r="X11" s="490"/>
      <c r="Y11" s="491"/>
      <c r="Z11" s="492">
        <v>0</v>
      </c>
      <c r="AA11" s="488">
        <v>0</v>
      </c>
      <c r="AB11" s="489"/>
      <c r="AC11" s="489"/>
      <c r="AD11" s="490"/>
      <c r="AE11" s="491"/>
      <c r="AF11" s="492">
        <v>0</v>
      </c>
    </row>
    <row r="12" spans="1:32" ht="45" customHeight="1" thickBot="1">
      <c r="A12" s="863"/>
      <c r="B12" s="329" t="s">
        <v>324</v>
      </c>
      <c r="C12" s="493">
        <v>1483</v>
      </c>
      <c r="D12" s="494">
        <v>1087</v>
      </c>
      <c r="E12" s="495">
        <v>123</v>
      </c>
      <c r="F12" s="495">
        <v>248</v>
      </c>
      <c r="G12" s="496">
        <v>302</v>
      </c>
      <c r="H12" s="497">
        <v>3243</v>
      </c>
      <c r="I12" s="493">
        <v>1483</v>
      </c>
      <c r="J12" s="494">
        <v>1087</v>
      </c>
      <c r="K12" s="495">
        <v>123</v>
      </c>
      <c r="L12" s="495">
        <v>257</v>
      </c>
      <c r="M12" s="496">
        <v>304</v>
      </c>
      <c r="N12" s="497">
        <v>3254</v>
      </c>
      <c r="O12" s="493">
        <v>1483</v>
      </c>
      <c r="P12" s="494">
        <v>1087</v>
      </c>
      <c r="Q12" s="495">
        <v>123</v>
      </c>
      <c r="R12" s="495">
        <v>257</v>
      </c>
      <c r="S12" s="496">
        <v>320</v>
      </c>
      <c r="T12" s="497">
        <v>3270</v>
      </c>
      <c r="U12" s="493">
        <v>1483</v>
      </c>
      <c r="V12" s="494">
        <v>1087</v>
      </c>
      <c r="W12" s="495">
        <v>123</v>
      </c>
      <c r="X12" s="495">
        <v>257</v>
      </c>
      <c r="Y12" s="496">
        <v>320</v>
      </c>
      <c r="Z12" s="497">
        <v>3270</v>
      </c>
      <c r="AA12" s="493">
        <v>1483</v>
      </c>
      <c r="AB12" s="494">
        <v>1087</v>
      </c>
      <c r="AC12" s="495">
        <v>123</v>
      </c>
      <c r="AD12" s="495">
        <v>257</v>
      </c>
      <c r="AE12" s="496">
        <v>320</v>
      </c>
      <c r="AF12" s="497">
        <v>3270</v>
      </c>
    </row>
    <row r="13" spans="1:32" ht="44.25" customHeight="1" thickBot="1">
      <c r="A13" s="864" t="s">
        <v>325</v>
      </c>
      <c r="B13" s="865"/>
      <c r="C13" s="498">
        <v>350</v>
      </c>
      <c r="D13" s="499"/>
      <c r="E13" s="499"/>
      <c r="F13" s="500"/>
      <c r="G13" s="501"/>
      <c r="H13" s="502">
        <v>350</v>
      </c>
      <c r="I13" s="498">
        <v>350</v>
      </c>
      <c r="J13" s="499"/>
      <c r="K13" s="499"/>
      <c r="L13" s="500"/>
      <c r="M13" s="501"/>
      <c r="N13" s="502">
        <v>350</v>
      </c>
      <c r="O13" s="498">
        <v>350</v>
      </c>
      <c r="P13" s="499"/>
      <c r="Q13" s="499"/>
      <c r="R13" s="500"/>
      <c r="S13" s="501"/>
      <c r="T13" s="502">
        <v>350</v>
      </c>
      <c r="U13" s="498">
        <v>350</v>
      </c>
      <c r="V13" s="499"/>
      <c r="W13" s="499"/>
      <c r="X13" s="500"/>
      <c r="Y13" s="501"/>
      <c r="Z13" s="502">
        <v>350</v>
      </c>
      <c r="AA13" s="498">
        <v>350</v>
      </c>
      <c r="AB13" s="499"/>
      <c r="AC13" s="499"/>
      <c r="AD13" s="500"/>
      <c r="AE13" s="501"/>
      <c r="AF13" s="502">
        <v>350</v>
      </c>
    </row>
    <row r="14" spans="1:32" ht="39" customHeight="1">
      <c r="A14" s="861" t="s">
        <v>326</v>
      </c>
      <c r="B14" s="288" t="s">
        <v>327</v>
      </c>
      <c r="C14" s="503"/>
      <c r="D14" s="504">
        <v>0</v>
      </c>
      <c r="E14" s="505">
        <v>11</v>
      </c>
      <c r="F14" s="506">
        <v>13</v>
      </c>
      <c r="G14" s="507">
        <v>14</v>
      </c>
      <c r="H14" s="508">
        <v>38</v>
      </c>
      <c r="I14" s="503"/>
      <c r="J14" s="504">
        <v>0</v>
      </c>
      <c r="K14" s="505">
        <v>11</v>
      </c>
      <c r="L14" s="506">
        <v>13</v>
      </c>
      <c r="M14" s="507">
        <v>14</v>
      </c>
      <c r="N14" s="508">
        <v>38</v>
      </c>
      <c r="O14" s="503"/>
      <c r="P14" s="504">
        <v>0</v>
      </c>
      <c r="Q14" s="505">
        <v>11</v>
      </c>
      <c r="R14" s="506">
        <v>13</v>
      </c>
      <c r="S14" s="507">
        <v>14</v>
      </c>
      <c r="T14" s="508">
        <v>38</v>
      </c>
      <c r="U14" s="503"/>
      <c r="V14" s="504">
        <v>0</v>
      </c>
      <c r="W14" s="505">
        <v>11</v>
      </c>
      <c r="X14" s="506">
        <v>13</v>
      </c>
      <c r="Y14" s="507">
        <v>14</v>
      </c>
      <c r="Z14" s="508">
        <v>38</v>
      </c>
      <c r="AA14" s="503"/>
      <c r="AB14" s="504">
        <v>0</v>
      </c>
      <c r="AC14" s="505">
        <v>11</v>
      </c>
      <c r="AD14" s="506">
        <v>13</v>
      </c>
      <c r="AE14" s="507">
        <v>14</v>
      </c>
      <c r="AF14" s="508">
        <v>38</v>
      </c>
    </row>
    <row r="15" spans="1:32" ht="39" customHeight="1">
      <c r="A15" s="862"/>
      <c r="B15" s="353" t="s">
        <v>328</v>
      </c>
      <c r="C15" s="509"/>
      <c r="D15" s="510">
        <v>0</v>
      </c>
      <c r="E15" s="484">
        <v>7</v>
      </c>
      <c r="F15" s="485">
        <v>11</v>
      </c>
      <c r="G15" s="486">
        <v>13</v>
      </c>
      <c r="H15" s="487">
        <v>31</v>
      </c>
      <c r="I15" s="509"/>
      <c r="J15" s="510">
        <v>0</v>
      </c>
      <c r="K15" s="484">
        <v>7</v>
      </c>
      <c r="L15" s="485">
        <v>11</v>
      </c>
      <c r="M15" s="486">
        <v>13</v>
      </c>
      <c r="N15" s="487">
        <v>31</v>
      </c>
      <c r="O15" s="509"/>
      <c r="P15" s="510">
        <v>0</v>
      </c>
      <c r="Q15" s="484">
        <v>7</v>
      </c>
      <c r="R15" s="485">
        <v>11</v>
      </c>
      <c r="S15" s="486">
        <v>13</v>
      </c>
      <c r="T15" s="487">
        <v>31</v>
      </c>
      <c r="U15" s="509"/>
      <c r="V15" s="510">
        <v>0</v>
      </c>
      <c r="W15" s="484">
        <v>7</v>
      </c>
      <c r="X15" s="485">
        <v>11</v>
      </c>
      <c r="Y15" s="486">
        <v>13</v>
      </c>
      <c r="Z15" s="487">
        <v>31</v>
      </c>
      <c r="AA15" s="509"/>
      <c r="AB15" s="510">
        <v>0</v>
      </c>
      <c r="AC15" s="484">
        <v>7</v>
      </c>
      <c r="AD15" s="485">
        <v>11</v>
      </c>
      <c r="AE15" s="486">
        <v>13</v>
      </c>
      <c r="AF15" s="487">
        <v>31</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0</v>
      </c>
      <c r="F17" s="485">
        <v>0</v>
      </c>
      <c r="G17" s="486">
        <v>0</v>
      </c>
      <c r="H17" s="487">
        <v>0</v>
      </c>
      <c r="I17" s="509"/>
      <c r="J17" s="511"/>
      <c r="K17" s="484">
        <v>0</v>
      </c>
      <c r="L17" s="485">
        <v>0</v>
      </c>
      <c r="M17" s="486">
        <v>0</v>
      </c>
      <c r="N17" s="487">
        <v>0</v>
      </c>
      <c r="O17" s="509"/>
      <c r="P17" s="511"/>
      <c r="Q17" s="484">
        <v>0</v>
      </c>
      <c r="R17" s="485">
        <v>0</v>
      </c>
      <c r="S17" s="486">
        <v>0</v>
      </c>
      <c r="T17" s="487">
        <v>0</v>
      </c>
      <c r="U17" s="509"/>
      <c r="V17" s="511"/>
      <c r="W17" s="484">
        <v>0</v>
      </c>
      <c r="X17" s="485">
        <v>0</v>
      </c>
      <c r="Y17" s="486">
        <v>0</v>
      </c>
      <c r="Z17" s="487">
        <v>0</v>
      </c>
      <c r="AA17" s="509"/>
      <c r="AB17" s="511"/>
      <c r="AC17" s="484">
        <v>0</v>
      </c>
      <c r="AD17" s="485">
        <v>0</v>
      </c>
      <c r="AE17" s="486">
        <v>0</v>
      </c>
      <c r="AF17" s="487">
        <v>0</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0</v>
      </c>
      <c r="F19" s="485">
        <v>0</v>
      </c>
      <c r="G19" s="486">
        <v>0</v>
      </c>
      <c r="H19" s="487">
        <v>0</v>
      </c>
      <c r="I19" s="509"/>
      <c r="J19" s="511"/>
      <c r="K19" s="484">
        <v>0</v>
      </c>
      <c r="L19" s="485">
        <v>0</v>
      </c>
      <c r="M19" s="486">
        <v>0</v>
      </c>
      <c r="N19" s="487">
        <v>0</v>
      </c>
      <c r="O19" s="509"/>
      <c r="P19" s="511"/>
      <c r="Q19" s="484">
        <v>0</v>
      </c>
      <c r="R19" s="485">
        <v>0</v>
      </c>
      <c r="S19" s="486">
        <v>0</v>
      </c>
      <c r="T19" s="487">
        <v>0</v>
      </c>
      <c r="U19" s="509"/>
      <c r="V19" s="511"/>
      <c r="W19" s="484">
        <v>0</v>
      </c>
      <c r="X19" s="485">
        <v>0</v>
      </c>
      <c r="Y19" s="486">
        <v>0</v>
      </c>
      <c r="Z19" s="487">
        <v>0</v>
      </c>
      <c r="AA19" s="509"/>
      <c r="AB19" s="511"/>
      <c r="AC19" s="484">
        <v>0</v>
      </c>
      <c r="AD19" s="485">
        <v>0</v>
      </c>
      <c r="AE19" s="486">
        <v>0</v>
      </c>
      <c r="AF19" s="487">
        <v>0</v>
      </c>
      <c r="AG19"/>
      <c r="AH19"/>
      <c r="AI19"/>
      <c r="AJ19"/>
      <c r="AK19"/>
    </row>
    <row r="20" spans="1:37" ht="39" customHeight="1">
      <c r="A20" s="862"/>
      <c r="B20" s="300" t="s">
        <v>333</v>
      </c>
      <c r="C20" s="509"/>
      <c r="D20" s="511"/>
      <c r="E20" s="484">
        <v>0</v>
      </c>
      <c r="F20" s="485">
        <v>0</v>
      </c>
      <c r="G20" s="486">
        <v>0</v>
      </c>
      <c r="H20" s="487">
        <v>0</v>
      </c>
      <c r="I20" s="509"/>
      <c r="J20" s="511"/>
      <c r="K20" s="484">
        <v>0</v>
      </c>
      <c r="L20" s="485">
        <v>0</v>
      </c>
      <c r="M20" s="486">
        <v>0</v>
      </c>
      <c r="N20" s="487">
        <v>0</v>
      </c>
      <c r="O20" s="509"/>
      <c r="P20" s="511"/>
      <c r="Q20" s="484">
        <v>0</v>
      </c>
      <c r="R20" s="485">
        <v>0</v>
      </c>
      <c r="S20" s="486">
        <v>0</v>
      </c>
      <c r="T20" s="487">
        <v>0</v>
      </c>
      <c r="U20" s="509"/>
      <c r="V20" s="511"/>
      <c r="W20" s="484">
        <v>0</v>
      </c>
      <c r="X20" s="485">
        <v>0</v>
      </c>
      <c r="Y20" s="486">
        <v>0</v>
      </c>
      <c r="Z20" s="487">
        <v>0</v>
      </c>
      <c r="AA20" s="509"/>
      <c r="AB20" s="511"/>
      <c r="AC20" s="484">
        <v>0</v>
      </c>
      <c r="AD20" s="485">
        <v>0</v>
      </c>
      <c r="AE20" s="486">
        <v>0</v>
      </c>
      <c r="AF20" s="487">
        <v>0</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18</v>
      </c>
      <c r="F22" s="332">
        <v>24</v>
      </c>
      <c r="G22" s="334">
        <v>27</v>
      </c>
      <c r="H22" s="497">
        <v>69</v>
      </c>
      <c r="I22" s="517"/>
      <c r="J22" s="494">
        <v>0</v>
      </c>
      <c r="K22" s="332">
        <v>18</v>
      </c>
      <c r="L22" s="332">
        <v>24</v>
      </c>
      <c r="M22" s="334">
        <v>27</v>
      </c>
      <c r="N22" s="497">
        <v>69</v>
      </c>
      <c r="O22" s="517"/>
      <c r="P22" s="494">
        <v>0</v>
      </c>
      <c r="Q22" s="332">
        <v>18</v>
      </c>
      <c r="R22" s="332">
        <v>24</v>
      </c>
      <c r="S22" s="334">
        <v>27</v>
      </c>
      <c r="T22" s="497">
        <v>69</v>
      </c>
      <c r="U22" s="517"/>
      <c r="V22" s="494">
        <v>0</v>
      </c>
      <c r="W22" s="332">
        <v>18</v>
      </c>
      <c r="X22" s="332">
        <v>24</v>
      </c>
      <c r="Y22" s="334">
        <v>27</v>
      </c>
      <c r="Z22" s="497">
        <v>69</v>
      </c>
      <c r="AA22" s="517"/>
      <c r="AB22" s="494">
        <v>0</v>
      </c>
      <c r="AC22" s="332">
        <v>18</v>
      </c>
      <c r="AD22" s="332">
        <v>24</v>
      </c>
      <c r="AE22" s="334">
        <v>27</v>
      </c>
      <c r="AF22" s="497">
        <v>69</v>
      </c>
      <c r="AG22"/>
      <c r="AH22"/>
      <c r="AI22"/>
      <c r="AJ22"/>
      <c r="AK22"/>
    </row>
    <row r="23" spans="1:37" ht="45" customHeight="1" thickBot="1">
      <c r="A23" s="844" t="s">
        <v>335</v>
      </c>
      <c r="B23" s="845"/>
      <c r="C23" s="518"/>
      <c r="D23" s="519">
        <v>0</v>
      </c>
      <c r="E23" s="520">
        <v>0</v>
      </c>
      <c r="F23" s="521">
        <v>0</v>
      </c>
      <c r="G23" s="522">
        <v>0</v>
      </c>
      <c r="H23" s="523">
        <v>0</v>
      </c>
      <c r="I23" s="518"/>
      <c r="J23" s="519">
        <v>0</v>
      </c>
      <c r="K23" s="520">
        <v>0</v>
      </c>
      <c r="L23" s="521">
        <v>0</v>
      </c>
      <c r="M23" s="522">
        <v>0</v>
      </c>
      <c r="N23" s="523">
        <v>0</v>
      </c>
      <c r="O23" s="518"/>
      <c r="P23" s="519">
        <v>0</v>
      </c>
      <c r="Q23" s="520">
        <v>0</v>
      </c>
      <c r="R23" s="521">
        <v>0</v>
      </c>
      <c r="S23" s="522">
        <v>0</v>
      </c>
      <c r="T23" s="523">
        <v>0</v>
      </c>
      <c r="U23" s="518"/>
      <c r="V23" s="519">
        <v>0</v>
      </c>
      <c r="W23" s="520">
        <v>0</v>
      </c>
      <c r="X23" s="521">
        <v>0</v>
      </c>
      <c r="Y23" s="522">
        <v>0</v>
      </c>
      <c r="Z23" s="523">
        <v>0</v>
      </c>
      <c r="AA23" s="518"/>
      <c r="AB23" s="519">
        <v>0</v>
      </c>
      <c r="AC23" s="520">
        <v>0</v>
      </c>
      <c r="AD23" s="521">
        <v>0</v>
      </c>
      <c r="AE23" s="522">
        <v>0</v>
      </c>
      <c r="AF23" s="523">
        <v>0</v>
      </c>
      <c r="AG23"/>
      <c r="AH23"/>
      <c r="AI23"/>
      <c r="AJ23"/>
      <c r="AK23"/>
    </row>
    <row r="24" spans="1:37" ht="45" customHeight="1" thickBot="1">
      <c r="A24" s="851" t="s">
        <v>336</v>
      </c>
      <c r="B24" s="852"/>
      <c r="C24" s="524">
        <v>0</v>
      </c>
      <c r="D24" s="525">
        <v>0</v>
      </c>
      <c r="E24" s="499"/>
      <c r="F24" s="500"/>
      <c r="G24" s="526"/>
      <c r="H24" s="502">
        <v>0</v>
      </c>
      <c r="I24" s="524">
        <v>0</v>
      </c>
      <c r="J24" s="525">
        <v>0</v>
      </c>
      <c r="K24" s="499"/>
      <c r="L24" s="500"/>
      <c r="M24" s="526"/>
      <c r="N24" s="502">
        <v>0</v>
      </c>
      <c r="O24" s="524">
        <v>0</v>
      </c>
      <c r="P24" s="525">
        <v>0</v>
      </c>
      <c r="Q24" s="499"/>
      <c r="R24" s="500"/>
      <c r="S24" s="526"/>
      <c r="T24" s="502">
        <v>0</v>
      </c>
      <c r="U24" s="524">
        <v>0</v>
      </c>
      <c r="V24" s="525">
        <v>0</v>
      </c>
      <c r="W24" s="499"/>
      <c r="X24" s="500"/>
      <c r="Y24" s="526"/>
      <c r="Z24" s="502">
        <v>0</v>
      </c>
      <c r="AA24" s="524">
        <v>0</v>
      </c>
      <c r="AB24" s="525">
        <v>0</v>
      </c>
      <c r="AC24" s="499"/>
      <c r="AD24" s="500"/>
      <c r="AE24" s="526"/>
      <c r="AF24" s="502">
        <v>0</v>
      </c>
      <c r="AG24"/>
      <c r="AH24"/>
      <c r="AI24"/>
      <c r="AJ24"/>
      <c r="AK24"/>
    </row>
    <row r="25" spans="1:37" ht="45" customHeight="1" thickBot="1">
      <c r="A25" s="842" t="s">
        <v>337</v>
      </c>
      <c r="B25" s="843"/>
      <c r="C25" s="527"/>
      <c r="D25" s="528">
        <v>0</v>
      </c>
      <c r="E25" s="378">
        <v>0</v>
      </c>
      <c r="F25" s="379">
        <v>0</v>
      </c>
      <c r="G25" s="380">
        <v>0</v>
      </c>
      <c r="H25" s="502">
        <v>0</v>
      </c>
      <c r="I25" s="527"/>
      <c r="J25" s="528">
        <v>0</v>
      </c>
      <c r="K25" s="378">
        <v>0</v>
      </c>
      <c r="L25" s="379">
        <v>0</v>
      </c>
      <c r="M25" s="380">
        <v>0</v>
      </c>
      <c r="N25" s="502">
        <v>0</v>
      </c>
      <c r="O25" s="527"/>
      <c r="P25" s="528">
        <v>0</v>
      </c>
      <c r="Q25" s="378">
        <v>0</v>
      </c>
      <c r="R25" s="379">
        <v>0</v>
      </c>
      <c r="S25" s="380">
        <v>0</v>
      </c>
      <c r="T25" s="502">
        <v>0</v>
      </c>
      <c r="U25" s="527"/>
      <c r="V25" s="528">
        <v>0</v>
      </c>
      <c r="W25" s="378">
        <v>0</v>
      </c>
      <c r="X25" s="379">
        <v>0</v>
      </c>
      <c r="Y25" s="380">
        <v>0</v>
      </c>
      <c r="Z25" s="502">
        <v>0</v>
      </c>
      <c r="AA25" s="527"/>
      <c r="AB25" s="528">
        <v>0</v>
      </c>
      <c r="AC25" s="378">
        <v>0</v>
      </c>
      <c r="AD25" s="379">
        <v>0</v>
      </c>
      <c r="AE25" s="380">
        <v>0</v>
      </c>
      <c r="AF25" s="502">
        <v>0</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1833</v>
      </c>
      <c r="D27" s="383">
        <v>1087</v>
      </c>
      <c r="E27" s="384">
        <v>141</v>
      </c>
      <c r="F27" s="384">
        <v>272</v>
      </c>
      <c r="G27" s="386">
        <v>329</v>
      </c>
      <c r="H27" s="387">
        <v>3662</v>
      </c>
      <c r="I27" s="382">
        <v>1833</v>
      </c>
      <c r="J27" s="383">
        <v>1087</v>
      </c>
      <c r="K27" s="384">
        <v>141</v>
      </c>
      <c r="L27" s="384">
        <v>281</v>
      </c>
      <c r="M27" s="386">
        <v>331</v>
      </c>
      <c r="N27" s="387">
        <v>3673</v>
      </c>
      <c r="O27" s="382">
        <v>1833</v>
      </c>
      <c r="P27" s="383">
        <v>1087</v>
      </c>
      <c r="Q27" s="384">
        <v>141</v>
      </c>
      <c r="R27" s="384">
        <v>281</v>
      </c>
      <c r="S27" s="386">
        <v>347</v>
      </c>
      <c r="T27" s="387">
        <v>3689</v>
      </c>
      <c r="U27" s="382">
        <v>1833</v>
      </c>
      <c r="V27" s="383">
        <v>1087</v>
      </c>
      <c r="W27" s="384">
        <v>141</v>
      </c>
      <c r="X27" s="384">
        <v>281</v>
      </c>
      <c r="Y27" s="386">
        <v>347</v>
      </c>
      <c r="Z27" s="387">
        <v>3689</v>
      </c>
      <c r="AA27" s="382">
        <v>1833</v>
      </c>
      <c r="AB27" s="383">
        <v>1087</v>
      </c>
      <c r="AC27" s="384">
        <v>141</v>
      </c>
      <c r="AD27" s="384">
        <v>281</v>
      </c>
      <c r="AE27" s="386">
        <v>347</v>
      </c>
      <c r="AF27" s="387">
        <v>3689</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customFormat="1"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customFormat="1" ht="20.25" customHeight="1" thickBot="1">
      <c r="H2" s="539"/>
      <c r="N2" s="539" t="s">
        <v>0</v>
      </c>
      <c r="Z2" s="539" t="s">
        <v>0</v>
      </c>
      <c r="AF2" s="539" t="s">
        <v>0</v>
      </c>
    </row>
    <row r="3" spans="1:32" customFormat="1"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customFormat="1"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customFormat="1"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customFormat="1" ht="39.75" customHeight="1">
      <c r="A6" s="902" t="s">
        <v>317</v>
      </c>
      <c r="B6" s="542" t="s">
        <v>318</v>
      </c>
      <c r="C6" s="558">
        <v>88</v>
      </c>
      <c r="D6" s="559">
        <v>75</v>
      </c>
      <c r="E6" s="560">
        <v>0</v>
      </c>
      <c r="F6" s="561">
        <v>12</v>
      </c>
      <c r="G6" s="562">
        <v>12</v>
      </c>
      <c r="H6" s="403">
        <f>SUM(C6:G6)</f>
        <v>187</v>
      </c>
      <c r="I6" s="558">
        <v>88</v>
      </c>
      <c r="J6" s="559">
        <v>75</v>
      </c>
      <c r="K6" s="560">
        <v>0</v>
      </c>
      <c r="L6" s="561">
        <v>12</v>
      </c>
      <c r="M6" s="562">
        <v>12</v>
      </c>
      <c r="N6" s="403">
        <f>SUM(I6:M6)</f>
        <v>187</v>
      </c>
      <c r="O6" s="558">
        <v>88</v>
      </c>
      <c r="P6" s="559">
        <v>75</v>
      </c>
      <c r="Q6" s="560">
        <v>0</v>
      </c>
      <c r="R6" s="561">
        <v>12</v>
      </c>
      <c r="S6" s="562">
        <v>12</v>
      </c>
      <c r="T6" s="403">
        <f>SUM(O6:S6)</f>
        <v>187</v>
      </c>
      <c r="U6" s="558">
        <v>88</v>
      </c>
      <c r="V6" s="559">
        <v>75</v>
      </c>
      <c r="W6" s="560">
        <v>0</v>
      </c>
      <c r="X6" s="561">
        <v>12</v>
      </c>
      <c r="Y6" s="562">
        <v>12</v>
      </c>
      <c r="Z6" s="403">
        <f>SUM(U6:Y6)</f>
        <v>187</v>
      </c>
      <c r="AA6" s="558">
        <v>88</v>
      </c>
      <c r="AB6" s="559">
        <v>75</v>
      </c>
      <c r="AC6" s="560">
        <v>0</v>
      </c>
      <c r="AD6" s="561">
        <v>12</v>
      </c>
      <c r="AE6" s="562">
        <v>12</v>
      </c>
      <c r="AF6" s="403">
        <f>SUM(AA6:AE6)</f>
        <v>187</v>
      </c>
    </row>
    <row r="7" spans="1:32" customFormat="1" ht="39.75" customHeight="1">
      <c r="A7" s="903"/>
      <c r="B7" s="543" t="s">
        <v>319</v>
      </c>
      <c r="C7" s="563">
        <v>200</v>
      </c>
      <c r="D7" s="564">
        <v>70</v>
      </c>
      <c r="E7" s="565">
        <v>0</v>
      </c>
      <c r="F7" s="566">
        <v>0</v>
      </c>
      <c r="G7" s="567">
        <v>0</v>
      </c>
      <c r="H7" s="409">
        <f t="shared" ref="H7:H8" si="0">SUM(C7:G7)</f>
        <v>270</v>
      </c>
      <c r="I7" s="563">
        <v>200</v>
      </c>
      <c r="J7" s="564">
        <v>70</v>
      </c>
      <c r="K7" s="565">
        <v>0</v>
      </c>
      <c r="L7" s="566">
        <v>0</v>
      </c>
      <c r="M7" s="567">
        <v>0</v>
      </c>
      <c r="N7" s="409">
        <f t="shared" ref="N7:N11" si="1">SUM(I7:M7)</f>
        <v>270</v>
      </c>
      <c r="O7" s="563">
        <v>200</v>
      </c>
      <c r="P7" s="564">
        <v>70</v>
      </c>
      <c r="Q7" s="565">
        <v>0</v>
      </c>
      <c r="R7" s="566">
        <v>0</v>
      </c>
      <c r="S7" s="567">
        <v>0</v>
      </c>
      <c r="T7" s="409">
        <f t="shared" ref="T7:T11" si="2">SUM(O7:S7)</f>
        <v>270</v>
      </c>
      <c r="U7" s="563">
        <v>200</v>
      </c>
      <c r="V7" s="564">
        <v>70</v>
      </c>
      <c r="W7" s="565">
        <v>0</v>
      </c>
      <c r="X7" s="566">
        <v>0</v>
      </c>
      <c r="Y7" s="567">
        <v>0</v>
      </c>
      <c r="Z7" s="409">
        <f t="shared" ref="Z7:Z11" si="3">SUM(U7:Y7)</f>
        <v>270</v>
      </c>
      <c r="AA7" s="563">
        <v>200</v>
      </c>
      <c r="AB7" s="564">
        <v>70</v>
      </c>
      <c r="AC7" s="565">
        <v>0</v>
      </c>
      <c r="AD7" s="566">
        <v>0</v>
      </c>
      <c r="AE7" s="567">
        <v>0</v>
      </c>
      <c r="AF7" s="409">
        <f t="shared" ref="AF7:AF11" si="4">SUM(AA7:AE7)</f>
        <v>270</v>
      </c>
    </row>
    <row r="8" spans="1:32" customFormat="1" ht="39.75" customHeight="1">
      <c r="A8" s="903"/>
      <c r="B8" s="543" t="s">
        <v>320</v>
      </c>
      <c r="C8" s="563">
        <v>0</v>
      </c>
      <c r="D8" s="564">
        <v>0</v>
      </c>
      <c r="E8" s="565">
        <v>0</v>
      </c>
      <c r="F8" s="566">
        <v>0</v>
      </c>
      <c r="G8" s="567">
        <v>0</v>
      </c>
      <c r="H8" s="409">
        <f t="shared" si="0"/>
        <v>0</v>
      </c>
      <c r="I8" s="563">
        <v>0</v>
      </c>
      <c r="J8" s="564">
        <v>0</v>
      </c>
      <c r="K8" s="565">
        <v>0</v>
      </c>
      <c r="L8" s="566">
        <v>0</v>
      </c>
      <c r="M8" s="567">
        <v>0</v>
      </c>
      <c r="N8" s="409">
        <f t="shared" si="1"/>
        <v>0</v>
      </c>
      <c r="O8" s="563">
        <v>0</v>
      </c>
      <c r="P8" s="564">
        <v>0</v>
      </c>
      <c r="Q8" s="565">
        <v>0</v>
      </c>
      <c r="R8" s="566">
        <v>0</v>
      </c>
      <c r="S8" s="567">
        <v>0</v>
      </c>
      <c r="T8" s="409">
        <f t="shared" si="2"/>
        <v>0</v>
      </c>
      <c r="U8" s="563">
        <v>0</v>
      </c>
      <c r="V8" s="564">
        <v>0</v>
      </c>
      <c r="W8" s="565">
        <v>0</v>
      </c>
      <c r="X8" s="566">
        <v>0</v>
      </c>
      <c r="Y8" s="567">
        <v>0</v>
      </c>
      <c r="Z8" s="409">
        <f t="shared" si="3"/>
        <v>0</v>
      </c>
      <c r="AA8" s="563">
        <v>0</v>
      </c>
      <c r="AB8" s="564">
        <v>0</v>
      </c>
      <c r="AC8" s="565">
        <v>0</v>
      </c>
      <c r="AD8" s="566">
        <v>0</v>
      </c>
      <c r="AE8" s="567">
        <v>0</v>
      </c>
      <c r="AF8" s="409">
        <f t="shared" si="4"/>
        <v>0</v>
      </c>
    </row>
    <row r="9" spans="1:32" customFormat="1" ht="39.75" customHeight="1">
      <c r="A9" s="903"/>
      <c r="B9" s="543" t="s">
        <v>321</v>
      </c>
      <c r="C9" s="563">
        <v>0</v>
      </c>
      <c r="D9" s="564">
        <v>0</v>
      </c>
      <c r="E9" s="565">
        <v>0</v>
      </c>
      <c r="F9" s="566">
        <v>0</v>
      </c>
      <c r="G9" s="567">
        <v>0</v>
      </c>
      <c r="H9" s="409">
        <f>SUM(C9:G9)</f>
        <v>0</v>
      </c>
      <c r="I9" s="563">
        <v>0</v>
      </c>
      <c r="J9" s="564">
        <v>0</v>
      </c>
      <c r="K9" s="565">
        <v>0</v>
      </c>
      <c r="L9" s="566">
        <v>0</v>
      </c>
      <c r="M9" s="567">
        <v>0</v>
      </c>
      <c r="N9" s="409">
        <f t="shared" si="1"/>
        <v>0</v>
      </c>
      <c r="O9" s="563">
        <v>0</v>
      </c>
      <c r="P9" s="564">
        <v>0</v>
      </c>
      <c r="Q9" s="565">
        <v>0</v>
      </c>
      <c r="R9" s="566">
        <v>0</v>
      </c>
      <c r="S9" s="567">
        <v>0</v>
      </c>
      <c r="T9" s="409">
        <f t="shared" si="2"/>
        <v>0</v>
      </c>
      <c r="U9" s="563">
        <v>0</v>
      </c>
      <c r="V9" s="564">
        <v>0</v>
      </c>
      <c r="W9" s="565">
        <v>0</v>
      </c>
      <c r="X9" s="566">
        <v>0</v>
      </c>
      <c r="Y9" s="567">
        <v>0</v>
      </c>
      <c r="Z9" s="409">
        <f t="shared" si="3"/>
        <v>0</v>
      </c>
      <c r="AA9" s="563">
        <v>0</v>
      </c>
      <c r="AB9" s="564">
        <v>0</v>
      </c>
      <c r="AC9" s="565">
        <v>0</v>
      </c>
      <c r="AD9" s="566">
        <v>0</v>
      </c>
      <c r="AE9" s="567">
        <v>0</v>
      </c>
      <c r="AF9" s="409">
        <f t="shared" si="4"/>
        <v>0</v>
      </c>
    </row>
    <row r="10" spans="1:32" customFormat="1" ht="39.75" customHeight="1">
      <c r="A10" s="903"/>
      <c r="B10" s="543" t="s">
        <v>322</v>
      </c>
      <c r="C10" s="410"/>
      <c r="D10" s="411">
        <v>1623</v>
      </c>
      <c r="E10" s="568">
        <v>195</v>
      </c>
      <c r="F10" s="413">
        <v>367</v>
      </c>
      <c r="G10" s="414">
        <v>448</v>
      </c>
      <c r="H10" s="415">
        <f>SUM(C10:G10)</f>
        <v>2633</v>
      </c>
      <c r="I10" s="410"/>
      <c r="J10" s="411">
        <v>1815</v>
      </c>
      <c r="K10" s="412">
        <v>213</v>
      </c>
      <c r="L10" s="413">
        <v>421</v>
      </c>
      <c r="M10" s="414">
        <v>504</v>
      </c>
      <c r="N10" s="415">
        <f t="shared" si="1"/>
        <v>2953</v>
      </c>
      <c r="O10" s="410"/>
      <c r="P10" s="411">
        <v>1995</v>
      </c>
      <c r="Q10" s="412">
        <v>231</v>
      </c>
      <c r="R10" s="413">
        <v>499</v>
      </c>
      <c r="S10" s="414">
        <v>591</v>
      </c>
      <c r="T10" s="415">
        <f t="shared" si="2"/>
        <v>3316</v>
      </c>
      <c r="U10" s="410"/>
      <c r="V10" s="411">
        <v>1995</v>
      </c>
      <c r="W10" s="412">
        <v>231</v>
      </c>
      <c r="X10" s="413">
        <v>527</v>
      </c>
      <c r="Y10" s="414">
        <v>608</v>
      </c>
      <c r="Z10" s="415">
        <f t="shared" si="3"/>
        <v>3361</v>
      </c>
      <c r="AA10" s="410"/>
      <c r="AB10" s="411">
        <v>2070</v>
      </c>
      <c r="AC10" s="412">
        <v>237</v>
      </c>
      <c r="AD10" s="413">
        <v>577</v>
      </c>
      <c r="AE10" s="414">
        <v>684</v>
      </c>
      <c r="AF10" s="415">
        <f t="shared" si="4"/>
        <v>3568</v>
      </c>
    </row>
    <row r="11" spans="1:32" customFormat="1" ht="39.75" customHeight="1">
      <c r="A11" s="903"/>
      <c r="B11" s="544" t="s">
        <v>323</v>
      </c>
      <c r="C11" s="569">
        <v>0</v>
      </c>
      <c r="D11" s="417"/>
      <c r="E11" s="417"/>
      <c r="F11" s="418"/>
      <c r="G11" s="419"/>
      <c r="H11" s="420">
        <f>SUM(C11:G11)</f>
        <v>0</v>
      </c>
      <c r="I11" s="569">
        <v>0</v>
      </c>
      <c r="J11" s="417"/>
      <c r="K11" s="417"/>
      <c r="L11" s="418"/>
      <c r="M11" s="419"/>
      <c r="N11" s="420">
        <f t="shared" si="1"/>
        <v>0</v>
      </c>
      <c r="O11" s="569">
        <v>0</v>
      </c>
      <c r="P11" s="417"/>
      <c r="Q11" s="417"/>
      <c r="R11" s="418"/>
      <c r="S11" s="419"/>
      <c r="T11" s="420">
        <f t="shared" si="2"/>
        <v>0</v>
      </c>
      <c r="U11" s="569">
        <v>0</v>
      </c>
      <c r="V11" s="417"/>
      <c r="W11" s="417"/>
      <c r="X11" s="418"/>
      <c r="Y11" s="419"/>
      <c r="Z11" s="420">
        <f t="shared" si="3"/>
        <v>0</v>
      </c>
      <c r="AA11" s="569">
        <v>0</v>
      </c>
      <c r="AB11" s="417"/>
      <c r="AC11" s="417"/>
      <c r="AD11" s="418"/>
      <c r="AE11" s="419"/>
      <c r="AF11" s="420">
        <f t="shared" si="4"/>
        <v>0</v>
      </c>
    </row>
    <row r="12" spans="1:32" customFormat="1" ht="45" customHeight="1" thickBot="1">
      <c r="A12" s="904"/>
      <c r="B12" s="546" t="s">
        <v>324</v>
      </c>
      <c r="C12" s="421">
        <f>SUM(C6:C11)</f>
        <v>288</v>
      </c>
      <c r="D12" s="422">
        <f>SUM(D6:D11)</f>
        <v>1768</v>
      </c>
      <c r="E12" s="423">
        <f>SUM(E6:E11)</f>
        <v>195</v>
      </c>
      <c r="F12" s="423">
        <f t="shared" ref="F12" si="5">SUM(F6:F11)</f>
        <v>379</v>
      </c>
      <c r="G12" s="424">
        <f>SUM(G6:G11)</f>
        <v>460</v>
      </c>
      <c r="H12" s="425">
        <f>SUM(H6:H11)</f>
        <v>3090</v>
      </c>
      <c r="I12" s="421">
        <f>SUM(I6:I11)</f>
        <v>288</v>
      </c>
      <c r="J12" s="422">
        <f>SUM(J6:J11)</f>
        <v>1960</v>
      </c>
      <c r="K12" s="423">
        <f t="shared" ref="K12:N12" si="6">SUM(K6:K11)</f>
        <v>213</v>
      </c>
      <c r="L12" s="423">
        <f t="shared" si="6"/>
        <v>433</v>
      </c>
      <c r="M12" s="424">
        <f t="shared" si="6"/>
        <v>516</v>
      </c>
      <c r="N12" s="425">
        <f t="shared" si="6"/>
        <v>3410</v>
      </c>
      <c r="O12" s="421">
        <f>SUM(O6:O11)</f>
        <v>288</v>
      </c>
      <c r="P12" s="422">
        <f>SUM(P6:P11)</f>
        <v>2140</v>
      </c>
      <c r="Q12" s="423">
        <f t="shared" ref="Q12:R12" si="7">SUM(Q6:Q11)</f>
        <v>231</v>
      </c>
      <c r="R12" s="423">
        <f t="shared" si="7"/>
        <v>511</v>
      </c>
      <c r="S12" s="424">
        <f>SUM(S6:S11)</f>
        <v>603</v>
      </c>
      <c r="T12" s="425">
        <f>SUM(T6:T11)</f>
        <v>3773</v>
      </c>
      <c r="U12" s="421">
        <f>SUM(U6:U11)</f>
        <v>288</v>
      </c>
      <c r="V12" s="422">
        <f>SUM(V6:V11)</f>
        <v>2140</v>
      </c>
      <c r="W12" s="423">
        <f t="shared" ref="W12:Z12" si="8">SUM(W6:W11)</f>
        <v>231</v>
      </c>
      <c r="X12" s="423">
        <f t="shared" si="8"/>
        <v>539</v>
      </c>
      <c r="Y12" s="424">
        <f t="shared" si="8"/>
        <v>620</v>
      </c>
      <c r="Z12" s="425">
        <f t="shared" si="8"/>
        <v>3818</v>
      </c>
      <c r="AA12" s="421">
        <f>SUM(AA6:AA11)</f>
        <v>288</v>
      </c>
      <c r="AB12" s="422">
        <f>SUM(AB6:AB11)</f>
        <v>2215</v>
      </c>
      <c r="AC12" s="423">
        <f t="shared" ref="AC12:AF12" si="9">SUM(AC6:AC11)</f>
        <v>237</v>
      </c>
      <c r="AD12" s="423">
        <f t="shared" si="9"/>
        <v>589</v>
      </c>
      <c r="AE12" s="424">
        <f t="shared" si="9"/>
        <v>696</v>
      </c>
      <c r="AF12" s="425">
        <f t="shared" si="9"/>
        <v>4025</v>
      </c>
    </row>
    <row r="13" spans="1:32" customFormat="1" ht="44.25" customHeight="1" thickBot="1">
      <c r="A13" s="905" t="s">
        <v>325</v>
      </c>
      <c r="B13" s="906"/>
      <c r="C13" s="570">
        <v>0</v>
      </c>
      <c r="D13" s="427"/>
      <c r="E13" s="427"/>
      <c r="F13" s="428"/>
      <c r="G13" s="429"/>
      <c r="H13" s="430">
        <f>C13</f>
        <v>0</v>
      </c>
      <c r="I13" s="570">
        <v>0</v>
      </c>
      <c r="J13" s="427"/>
      <c r="K13" s="427"/>
      <c r="L13" s="428"/>
      <c r="M13" s="429"/>
      <c r="N13" s="430">
        <f>I13</f>
        <v>0</v>
      </c>
      <c r="O13" s="570">
        <v>0</v>
      </c>
      <c r="P13" s="427"/>
      <c r="Q13" s="427"/>
      <c r="R13" s="428"/>
      <c r="S13" s="429"/>
      <c r="T13" s="430">
        <f>O13</f>
        <v>0</v>
      </c>
      <c r="U13" s="570">
        <v>0</v>
      </c>
      <c r="V13" s="427"/>
      <c r="W13" s="427"/>
      <c r="X13" s="428"/>
      <c r="Y13" s="429"/>
      <c r="Z13" s="430">
        <f>U13</f>
        <v>0</v>
      </c>
      <c r="AA13" s="570">
        <v>0</v>
      </c>
      <c r="AB13" s="427"/>
      <c r="AC13" s="427"/>
      <c r="AD13" s="428"/>
      <c r="AE13" s="429"/>
      <c r="AF13" s="430">
        <f>AA13</f>
        <v>0</v>
      </c>
    </row>
    <row r="14" spans="1:32" customFormat="1" ht="39" customHeight="1">
      <c r="A14" s="902" t="s">
        <v>326</v>
      </c>
      <c r="B14" s="542" t="s">
        <v>327</v>
      </c>
      <c r="C14" s="431"/>
      <c r="D14" s="571">
        <v>0</v>
      </c>
      <c r="E14" s="572">
        <v>24</v>
      </c>
      <c r="F14" s="573">
        <v>56</v>
      </c>
      <c r="G14" s="574">
        <v>57</v>
      </c>
      <c r="H14" s="436">
        <f t="shared" ref="H14:H21" si="10">SUM(C14:G14)</f>
        <v>137</v>
      </c>
      <c r="I14" s="431"/>
      <c r="J14" s="571">
        <v>0</v>
      </c>
      <c r="K14" s="572">
        <v>24</v>
      </c>
      <c r="L14" s="573">
        <v>56</v>
      </c>
      <c r="M14" s="574">
        <v>57</v>
      </c>
      <c r="N14" s="436">
        <f t="shared" ref="N14:N21" si="11">SUM(I14:M14)</f>
        <v>137</v>
      </c>
      <c r="O14" s="431"/>
      <c r="P14" s="571">
        <v>0</v>
      </c>
      <c r="Q14" s="572">
        <v>24</v>
      </c>
      <c r="R14" s="573">
        <v>56</v>
      </c>
      <c r="S14" s="574">
        <v>57</v>
      </c>
      <c r="T14" s="436">
        <f t="shared" ref="T14:T21" si="12">SUM(O14:S14)</f>
        <v>137</v>
      </c>
      <c r="U14" s="431"/>
      <c r="V14" s="571">
        <v>0</v>
      </c>
      <c r="W14" s="572">
        <v>24</v>
      </c>
      <c r="X14" s="573">
        <v>56</v>
      </c>
      <c r="Y14" s="574">
        <v>57</v>
      </c>
      <c r="Z14" s="436">
        <f t="shared" ref="Z14:Z21" si="13">SUM(U14:Y14)</f>
        <v>137</v>
      </c>
      <c r="AA14" s="431"/>
      <c r="AB14" s="571">
        <v>0</v>
      </c>
      <c r="AC14" s="572">
        <v>24</v>
      </c>
      <c r="AD14" s="573">
        <v>56</v>
      </c>
      <c r="AE14" s="574">
        <v>57</v>
      </c>
      <c r="AF14" s="436">
        <f t="shared" ref="AF14:AF20" si="14">SUM(AA14:AE14)</f>
        <v>137</v>
      </c>
    </row>
    <row r="15" spans="1:32" customFormat="1" ht="39" customHeight="1">
      <c r="A15" s="903"/>
      <c r="B15" s="548" t="s">
        <v>328</v>
      </c>
      <c r="C15" s="437"/>
      <c r="D15" s="575">
        <v>0</v>
      </c>
      <c r="E15" s="568">
        <v>0</v>
      </c>
      <c r="F15" s="576">
        <v>0</v>
      </c>
      <c r="G15" s="577">
        <v>0</v>
      </c>
      <c r="H15" s="415">
        <f t="shared" si="10"/>
        <v>0</v>
      </c>
      <c r="I15" s="437"/>
      <c r="J15" s="575">
        <v>0</v>
      </c>
      <c r="K15" s="568">
        <v>0</v>
      </c>
      <c r="L15" s="576">
        <v>0</v>
      </c>
      <c r="M15" s="577">
        <v>0</v>
      </c>
      <c r="N15" s="415">
        <f t="shared" si="11"/>
        <v>0</v>
      </c>
      <c r="O15" s="437"/>
      <c r="P15" s="575">
        <v>0</v>
      </c>
      <c r="Q15" s="568">
        <v>0</v>
      </c>
      <c r="R15" s="576">
        <v>0</v>
      </c>
      <c r="S15" s="577">
        <v>0</v>
      </c>
      <c r="T15" s="415">
        <f t="shared" si="12"/>
        <v>0</v>
      </c>
      <c r="U15" s="437"/>
      <c r="V15" s="575">
        <v>0</v>
      </c>
      <c r="W15" s="568">
        <v>0</v>
      </c>
      <c r="X15" s="576">
        <v>0</v>
      </c>
      <c r="Y15" s="577">
        <v>0</v>
      </c>
      <c r="Z15" s="415">
        <f t="shared" si="13"/>
        <v>0</v>
      </c>
      <c r="AA15" s="437"/>
      <c r="AB15" s="575">
        <v>0</v>
      </c>
      <c r="AC15" s="568">
        <v>0</v>
      </c>
      <c r="AD15" s="576">
        <v>0</v>
      </c>
      <c r="AE15" s="577">
        <v>0</v>
      </c>
      <c r="AF15" s="415">
        <f t="shared" si="14"/>
        <v>0</v>
      </c>
    </row>
    <row r="16" spans="1:32" customFormat="1" ht="39" customHeight="1">
      <c r="A16" s="903"/>
      <c r="B16" s="543" t="s">
        <v>329</v>
      </c>
      <c r="C16" s="437"/>
      <c r="D16" s="575">
        <v>0</v>
      </c>
      <c r="E16" s="568">
        <v>0</v>
      </c>
      <c r="F16" s="576">
        <v>0</v>
      </c>
      <c r="G16" s="577">
        <v>0</v>
      </c>
      <c r="H16" s="415">
        <f t="shared" si="10"/>
        <v>0</v>
      </c>
      <c r="I16" s="437"/>
      <c r="J16" s="575">
        <v>0</v>
      </c>
      <c r="K16" s="568">
        <v>0</v>
      </c>
      <c r="L16" s="576">
        <v>0</v>
      </c>
      <c r="M16" s="577">
        <v>0</v>
      </c>
      <c r="N16" s="415">
        <f t="shared" si="11"/>
        <v>0</v>
      </c>
      <c r="O16" s="437"/>
      <c r="P16" s="575">
        <v>0</v>
      </c>
      <c r="Q16" s="568">
        <v>0</v>
      </c>
      <c r="R16" s="576">
        <v>0</v>
      </c>
      <c r="S16" s="577">
        <v>0</v>
      </c>
      <c r="T16" s="415">
        <f t="shared" si="12"/>
        <v>0</v>
      </c>
      <c r="U16" s="437"/>
      <c r="V16" s="575">
        <v>0</v>
      </c>
      <c r="W16" s="568">
        <v>0</v>
      </c>
      <c r="X16" s="576">
        <v>0</v>
      </c>
      <c r="Y16" s="577">
        <v>0</v>
      </c>
      <c r="Z16" s="415">
        <f t="shared" si="13"/>
        <v>0</v>
      </c>
      <c r="AA16" s="437"/>
      <c r="AB16" s="575">
        <v>0</v>
      </c>
      <c r="AC16" s="568">
        <v>0</v>
      </c>
      <c r="AD16" s="576">
        <v>0</v>
      </c>
      <c r="AE16" s="577">
        <v>0</v>
      </c>
      <c r="AF16" s="415">
        <f t="shared" si="14"/>
        <v>0</v>
      </c>
    </row>
    <row r="17" spans="1:37" customFormat="1" ht="39" customHeight="1">
      <c r="A17" s="903"/>
      <c r="B17" s="549" t="s">
        <v>330</v>
      </c>
      <c r="C17" s="437"/>
      <c r="D17" s="439"/>
      <c r="E17" s="568">
        <v>0</v>
      </c>
      <c r="F17" s="576">
        <v>0</v>
      </c>
      <c r="G17" s="577">
        <v>0</v>
      </c>
      <c r="H17" s="415">
        <f t="shared" si="10"/>
        <v>0</v>
      </c>
      <c r="I17" s="437"/>
      <c r="J17" s="439"/>
      <c r="K17" s="568">
        <v>0</v>
      </c>
      <c r="L17" s="576">
        <v>0</v>
      </c>
      <c r="M17" s="577">
        <v>0</v>
      </c>
      <c r="N17" s="415">
        <f t="shared" si="11"/>
        <v>0</v>
      </c>
      <c r="O17" s="437"/>
      <c r="P17" s="439"/>
      <c r="Q17" s="568">
        <v>0</v>
      </c>
      <c r="R17" s="576">
        <v>0</v>
      </c>
      <c r="S17" s="577">
        <v>0</v>
      </c>
      <c r="T17" s="415">
        <f t="shared" si="12"/>
        <v>0</v>
      </c>
      <c r="U17" s="437"/>
      <c r="V17" s="439"/>
      <c r="W17" s="568">
        <v>0</v>
      </c>
      <c r="X17" s="576">
        <v>0</v>
      </c>
      <c r="Y17" s="577">
        <v>0</v>
      </c>
      <c r="Z17" s="415">
        <f t="shared" si="13"/>
        <v>0</v>
      </c>
      <c r="AA17" s="437"/>
      <c r="AB17" s="439"/>
      <c r="AC17" s="568">
        <v>0</v>
      </c>
      <c r="AD17" s="576">
        <v>0</v>
      </c>
      <c r="AE17" s="577">
        <v>0</v>
      </c>
      <c r="AF17" s="415">
        <f t="shared" si="14"/>
        <v>0</v>
      </c>
    </row>
    <row r="18" spans="1:37" customFormat="1" ht="39" customHeight="1">
      <c r="A18" s="903"/>
      <c r="B18" s="549" t="s">
        <v>331</v>
      </c>
      <c r="C18" s="437"/>
      <c r="D18" s="439"/>
      <c r="E18" s="568">
        <v>0</v>
      </c>
      <c r="F18" s="576">
        <v>0</v>
      </c>
      <c r="G18" s="577">
        <v>0</v>
      </c>
      <c r="H18" s="415">
        <f t="shared" si="10"/>
        <v>0</v>
      </c>
      <c r="I18" s="437"/>
      <c r="J18" s="439"/>
      <c r="K18" s="568">
        <v>0</v>
      </c>
      <c r="L18" s="576">
        <v>0</v>
      </c>
      <c r="M18" s="577">
        <v>0</v>
      </c>
      <c r="N18" s="415">
        <f t="shared" si="11"/>
        <v>0</v>
      </c>
      <c r="O18" s="437"/>
      <c r="P18" s="439"/>
      <c r="Q18" s="568">
        <v>0</v>
      </c>
      <c r="R18" s="576">
        <v>0</v>
      </c>
      <c r="S18" s="577">
        <v>0</v>
      </c>
      <c r="T18" s="415">
        <f t="shared" si="12"/>
        <v>0</v>
      </c>
      <c r="U18" s="437"/>
      <c r="V18" s="439"/>
      <c r="W18" s="568">
        <v>0</v>
      </c>
      <c r="X18" s="576">
        <v>0</v>
      </c>
      <c r="Y18" s="577">
        <v>0</v>
      </c>
      <c r="Z18" s="415">
        <f t="shared" si="13"/>
        <v>0</v>
      </c>
      <c r="AA18" s="437"/>
      <c r="AB18" s="439"/>
      <c r="AC18" s="568">
        <v>0</v>
      </c>
      <c r="AD18" s="576">
        <v>0</v>
      </c>
      <c r="AE18" s="577">
        <v>0</v>
      </c>
      <c r="AF18" s="415">
        <f t="shared" si="14"/>
        <v>0</v>
      </c>
    </row>
    <row r="19" spans="1:37" customFormat="1" ht="39" customHeight="1">
      <c r="A19" s="903"/>
      <c r="B19" s="543" t="s">
        <v>340</v>
      </c>
      <c r="C19" s="437"/>
      <c r="D19" s="439"/>
      <c r="E19" s="568">
        <v>0</v>
      </c>
      <c r="F19" s="576">
        <v>0</v>
      </c>
      <c r="G19" s="577">
        <v>0</v>
      </c>
      <c r="H19" s="415">
        <f t="shared" si="10"/>
        <v>0</v>
      </c>
      <c r="I19" s="437"/>
      <c r="J19" s="439"/>
      <c r="K19" s="568">
        <v>0</v>
      </c>
      <c r="L19" s="576">
        <v>0</v>
      </c>
      <c r="M19" s="577">
        <v>0</v>
      </c>
      <c r="N19" s="415">
        <f t="shared" si="11"/>
        <v>0</v>
      </c>
      <c r="O19" s="437"/>
      <c r="P19" s="439"/>
      <c r="Q19" s="568">
        <v>0</v>
      </c>
      <c r="R19" s="576">
        <v>0</v>
      </c>
      <c r="S19" s="577">
        <v>0</v>
      </c>
      <c r="T19" s="415">
        <f t="shared" si="12"/>
        <v>0</v>
      </c>
      <c r="U19" s="437"/>
      <c r="V19" s="439"/>
      <c r="W19" s="568">
        <v>0</v>
      </c>
      <c r="X19" s="576">
        <v>0</v>
      </c>
      <c r="Y19" s="577">
        <v>0</v>
      </c>
      <c r="Z19" s="415">
        <f t="shared" si="13"/>
        <v>0</v>
      </c>
      <c r="AA19" s="437"/>
      <c r="AB19" s="439"/>
      <c r="AC19" s="568">
        <v>0</v>
      </c>
      <c r="AD19" s="576">
        <v>0</v>
      </c>
      <c r="AE19" s="577">
        <v>0</v>
      </c>
      <c r="AF19" s="415">
        <f t="shared" si="14"/>
        <v>0</v>
      </c>
    </row>
    <row r="20" spans="1:37" customFormat="1" ht="39" customHeight="1">
      <c r="A20" s="903"/>
      <c r="B20" s="543" t="s">
        <v>341</v>
      </c>
      <c r="C20" s="437"/>
      <c r="D20" s="439"/>
      <c r="E20" s="568">
        <v>0</v>
      </c>
      <c r="F20" s="576">
        <v>0</v>
      </c>
      <c r="G20" s="577">
        <v>0</v>
      </c>
      <c r="H20" s="415">
        <f t="shared" si="10"/>
        <v>0</v>
      </c>
      <c r="I20" s="437"/>
      <c r="J20" s="439"/>
      <c r="K20" s="568">
        <v>0</v>
      </c>
      <c r="L20" s="576">
        <v>0</v>
      </c>
      <c r="M20" s="577">
        <v>0</v>
      </c>
      <c r="N20" s="415">
        <f t="shared" si="11"/>
        <v>0</v>
      </c>
      <c r="O20" s="437"/>
      <c r="P20" s="439"/>
      <c r="Q20" s="568">
        <v>0</v>
      </c>
      <c r="R20" s="576">
        <v>0</v>
      </c>
      <c r="S20" s="577">
        <v>0</v>
      </c>
      <c r="T20" s="415">
        <f t="shared" si="12"/>
        <v>0</v>
      </c>
      <c r="U20" s="437"/>
      <c r="V20" s="439"/>
      <c r="W20" s="568">
        <v>0</v>
      </c>
      <c r="X20" s="576">
        <v>0</v>
      </c>
      <c r="Y20" s="577">
        <v>0</v>
      </c>
      <c r="Z20" s="415">
        <f t="shared" si="13"/>
        <v>0</v>
      </c>
      <c r="AA20" s="437"/>
      <c r="AB20" s="439"/>
      <c r="AC20" s="568">
        <v>0</v>
      </c>
      <c r="AD20" s="576">
        <v>0</v>
      </c>
      <c r="AE20" s="577">
        <v>0</v>
      </c>
      <c r="AF20" s="415">
        <f t="shared" si="14"/>
        <v>0</v>
      </c>
    </row>
    <row r="21" spans="1:37" customFormat="1" ht="39" customHeight="1">
      <c r="A21" s="903"/>
      <c r="B21" s="550" t="s">
        <v>342</v>
      </c>
      <c r="C21" s="440"/>
      <c r="D21" s="441"/>
      <c r="E21" s="578">
        <v>0</v>
      </c>
      <c r="F21" s="579">
        <v>0</v>
      </c>
      <c r="G21" s="580">
        <v>0</v>
      </c>
      <c r="H21" s="420">
        <f t="shared" si="10"/>
        <v>0</v>
      </c>
      <c r="I21" s="440"/>
      <c r="J21" s="441"/>
      <c r="K21" s="578">
        <v>0</v>
      </c>
      <c r="L21" s="579">
        <v>0</v>
      </c>
      <c r="M21" s="580">
        <v>0</v>
      </c>
      <c r="N21" s="420">
        <f t="shared" si="11"/>
        <v>0</v>
      </c>
      <c r="O21" s="440"/>
      <c r="P21" s="441"/>
      <c r="Q21" s="578">
        <v>0</v>
      </c>
      <c r="R21" s="579">
        <v>0</v>
      </c>
      <c r="S21" s="580">
        <v>0</v>
      </c>
      <c r="T21" s="420">
        <f t="shared" si="12"/>
        <v>0</v>
      </c>
      <c r="U21" s="440"/>
      <c r="V21" s="441"/>
      <c r="W21" s="578">
        <v>0</v>
      </c>
      <c r="X21" s="579">
        <v>0</v>
      </c>
      <c r="Y21" s="580">
        <v>0</v>
      </c>
      <c r="Z21" s="420">
        <f t="shared" si="13"/>
        <v>0</v>
      </c>
      <c r="AA21" s="440"/>
      <c r="AB21" s="441"/>
      <c r="AC21" s="578">
        <v>0</v>
      </c>
      <c r="AD21" s="579">
        <v>0</v>
      </c>
      <c r="AE21" s="580">
        <v>0</v>
      </c>
      <c r="AF21" s="420">
        <f>SUM(AA21:AE21)</f>
        <v>0</v>
      </c>
    </row>
    <row r="22" spans="1:37" customFormat="1" ht="45" customHeight="1" thickBot="1">
      <c r="A22" s="904"/>
      <c r="B22" s="551" t="s">
        <v>324</v>
      </c>
      <c r="C22" s="445"/>
      <c r="D22" s="422">
        <f>SUM(D14:D21)</f>
        <v>0</v>
      </c>
      <c r="E22" s="446">
        <f>SUM(E14:E21)</f>
        <v>24</v>
      </c>
      <c r="F22" s="446">
        <f>SUM(F14:F21)</f>
        <v>56</v>
      </c>
      <c r="G22" s="447">
        <f>SUM(G14:G21)</f>
        <v>57</v>
      </c>
      <c r="H22" s="425">
        <f t="shared" ref="H22" si="15">SUM(H14:H21)</f>
        <v>137</v>
      </c>
      <c r="I22" s="445"/>
      <c r="J22" s="422">
        <f>SUM(J14:J21)</f>
        <v>0</v>
      </c>
      <c r="K22" s="446">
        <f>SUM(K14:K21)</f>
        <v>24</v>
      </c>
      <c r="L22" s="446">
        <f>SUM(L14:L21)</f>
        <v>56</v>
      </c>
      <c r="M22" s="447">
        <f>SUM(M14:M21)</f>
        <v>57</v>
      </c>
      <c r="N22" s="425">
        <f t="shared" ref="N22" si="16">SUM(N14:N21)</f>
        <v>137</v>
      </c>
      <c r="O22" s="445"/>
      <c r="P22" s="422">
        <f>SUM(P14:P21)</f>
        <v>0</v>
      </c>
      <c r="Q22" s="446">
        <f>SUM(Q14:Q21)</f>
        <v>24</v>
      </c>
      <c r="R22" s="446">
        <f>SUM(R14:R21)</f>
        <v>56</v>
      </c>
      <c r="S22" s="447">
        <f>SUM(S14:S21)</f>
        <v>57</v>
      </c>
      <c r="T22" s="425">
        <f t="shared" ref="T22" si="17">SUM(T14:T21)</f>
        <v>137</v>
      </c>
      <c r="U22" s="445"/>
      <c r="V22" s="422">
        <f>SUM(V14:V21)</f>
        <v>0</v>
      </c>
      <c r="W22" s="446">
        <f>SUM(W14:W21)</f>
        <v>24</v>
      </c>
      <c r="X22" s="446">
        <f>SUM(X14:X21)</f>
        <v>56</v>
      </c>
      <c r="Y22" s="447">
        <f>SUM(Y14:Y21)</f>
        <v>57</v>
      </c>
      <c r="Z22" s="425">
        <f t="shared" ref="Z22" si="18">SUM(Z14:Z21)</f>
        <v>137</v>
      </c>
      <c r="AA22" s="445"/>
      <c r="AB22" s="422">
        <f>SUM(AB14:AB21)</f>
        <v>0</v>
      </c>
      <c r="AC22" s="446">
        <f>SUM(AC14:AC21)</f>
        <v>24</v>
      </c>
      <c r="AD22" s="446">
        <f>SUM(AD14:AD21)</f>
        <v>56</v>
      </c>
      <c r="AE22" s="447">
        <f>SUM(AE14:AE21)</f>
        <v>57</v>
      </c>
      <c r="AF22" s="425">
        <f>SUM(AF14:AF21)</f>
        <v>137</v>
      </c>
    </row>
    <row r="23" spans="1:37" customFormat="1" ht="45" customHeight="1" thickBot="1">
      <c r="A23" s="886" t="s">
        <v>335</v>
      </c>
      <c r="B23" s="887"/>
      <c r="C23" s="448"/>
      <c r="D23" s="449">
        <v>71</v>
      </c>
      <c r="E23" s="450">
        <v>6</v>
      </c>
      <c r="F23" s="451">
        <v>17</v>
      </c>
      <c r="G23" s="452">
        <v>21</v>
      </c>
      <c r="H23" s="453">
        <f>SUM(C23:G23)</f>
        <v>115</v>
      </c>
      <c r="I23" s="448"/>
      <c r="J23" s="449">
        <v>71</v>
      </c>
      <c r="K23" s="450">
        <v>6</v>
      </c>
      <c r="L23" s="451">
        <v>17</v>
      </c>
      <c r="M23" s="452">
        <v>21</v>
      </c>
      <c r="N23" s="453">
        <f>SUM(I23:M23)</f>
        <v>115</v>
      </c>
      <c r="O23" s="448"/>
      <c r="P23" s="449">
        <v>71</v>
      </c>
      <c r="Q23" s="450">
        <v>6</v>
      </c>
      <c r="R23" s="451">
        <v>17</v>
      </c>
      <c r="S23" s="452">
        <v>21</v>
      </c>
      <c r="T23" s="453">
        <f>SUM(O23:S23)</f>
        <v>115</v>
      </c>
      <c r="U23" s="448"/>
      <c r="V23" s="449">
        <v>71</v>
      </c>
      <c r="W23" s="450">
        <v>6</v>
      </c>
      <c r="X23" s="451">
        <v>17</v>
      </c>
      <c r="Y23" s="452">
        <v>21</v>
      </c>
      <c r="Z23" s="453">
        <f>SUM(U23:Y23)</f>
        <v>115</v>
      </c>
      <c r="AA23" s="448"/>
      <c r="AB23" s="449">
        <v>71</v>
      </c>
      <c r="AC23" s="450">
        <v>6</v>
      </c>
      <c r="AD23" s="451">
        <v>17</v>
      </c>
      <c r="AE23" s="452">
        <v>21</v>
      </c>
      <c r="AF23" s="453">
        <f>SUM(AA23:AE23)</f>
        <v>115</v>
      </c>
    </row>
    <row r="24" spans="1:37" customFormat="1" ht="45" customHeight="1" thickBot="1">
      <c r="A24" s="892" t="s">
        <v>336</v>
      </c>
      <c r="B24" s="893"/>
      <c r="C24" s="454">
        <v>1720</v>
      </c>
      <c r="D24" s="455">
        <v>280</v>
      </c>
      <c r="E24" s="427"/>
      <c r="F24" s="428"/>
      <c r="G24" s="456"/>
      <c r="H24" s="430">
        <f>SUM(C24:G24)</f>
        <v>2000</v>
      </c>
      <c r="I24" s="454">
        <v>1720</v>
      </c>
      <c r="J24" s="455">
        <v>280</v>
      </c>
      <c r="K24" s="427"/>
      <c r="L24" s="428"/>
      <c r="M24" s="456"/>
      <c r="N24" s="430">
        <f>SUM(I24:M24)</f>
        <v>2000</v>
      </c>
      <c r="O24" s="454">
        <v>1720</v>
      </c>
      <c r="P24" s="455">
        <v>280</v>
      </c>
      <c r="Q24" s="427"/>
      <c r="R24" s="428"/>
      <c r="S24" s="456"/>
      <c r="T24" s="430">
        <f>SUM(O24:S24)</f>
        <v>2000</v>
      </c>
      <c r="U24" s="454">
        <v>1720</v>
      </c>
      <c r="V24" s="455">
        <v>280</v>
      </c>
      <c r="W24" s="427"/>
      <c r="X24" s="428"/>
      <c r="Y24" s="456"/>
      <c r="Z24" s="430">
        <f>SUM(U24:Y24)</f>
        <v>2000</v>
      </c>
      <c r="AA24" s="454">
        <v>1720</v>
      </c>
      <c r="AB24" s="455">
        <v>280</v>
      </c>
      <c r="AC24" s="427"/>
      <c r="AD24" s="428"/>
      <c r="AE24" s="456"/>
      <c r="AF24" s="430">
        <f>SUM(AA24:AE24)</f>
        <v>2000</v>
      </c>
    </row>
    <row r="25" spans="1:37" customFormat="1" ht="45" customHeight="1" thickBot="1">
      <c r="A25" s="884" t="s">
        <v>337</v>
      </c>
      <c r="B25" s="885"/>
      <c r="C25" s="457"/>
      <c r="D25" s="458">
        <v>27</v>
      </c>
      <c r="E25" s="459">
        <v>23</v>
      </c>
      <c r="F25" s="460">
        <v>17</v>
      </c>
      <c r="G25" s="461">
        <v>21</v>
      </c>
      <c r="H25" s="430">
        <f>SUM(C25:G25)</f>
        <v>88</v>
      </c>
      <c r="I25" s="457"/>
      <c r="J25" s="458">
        <v>27</v>
      </c>
      <c r="K25" s="459">
        <v>23</v>
      </c>
      <c r="L25" s="460">
        <v>17</v>
      </c>
      <c r="M25" s="461">
        <v>21</v>
      </c>
      <c r="N25" s="430">
        <f>SUM(I25:M25)</f>
        <v>88</v>
      </c>
      <c r="O25" s="457"/>
      <c r="P25" s="458">
        <v>27</v>
      </c>
      <c r="Q25" s="459">
        <v>23</v>
      </c>
      <c r="R25" s="460">
        <v>17</v>
      </c>
      <c r="S25" s="461">
        <v>21</v>
      </c>
      <c r="T25" s="430">
        <f>SUM(O25:S25)</f>
        <v>88</v>
      </c>
      <c r="U25" s="457"/>
      <c r="V25" s="458">
        <v>27</v>
      </c>
      <c r="W25" s="459">
        <v>23</v>
      </c>
      <c r="X25" s="460">
        <v>17</v>
      </c>
      <c r="Y25" s="461">
        <v>21</v>
      </c>
      <c r="Z25" s="430">
        <f>SUM(U25:Y25)</f>
        <v>88</v>
      </c>
      <c r="AA25" s="457"/>
      <c r="AB25" s="458">
        <v>27</v>
      </c>
      <c r="AC25" s="459">
        <v>23</v>
      </c>
      <c r="AD25" s="460">
        <v>17</v>
      </c>
      <c r="AE25" s="461">
        <v>21</v>
      </c>
      <c r="AF25" s="430">
        <f>SUM(AA25:AE25)</f>
        <v>88</v>
      </c>
    </row>
    <row r="26" spans="1:37" customFormat="1" ht="45" customHeight="1" thickBot="1">
      <c r="A26" s="886" t="s">
        <v>338</v>
      </c>
      <c r="B26" s="887"/>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customFormat="1" ht="51" customHeight="1" thickTop="1" thickBot="1">
      <c r="A27" s="888" t="s">
        <v>6</v>
      </c>
      <c r="B27" s="889"/>
      <c r="C27" s="463">
        <f>SUM(C12,C13,C22,C23,C25,C26,C24)</f>
        <v>2008</v>
      </c>
      <c r="D27" s="464">
        <f>SUM(D12,,D22,D23,D25,D26,D24)</f>
        <v>2146</v>
      </c>
      <c r="E27" s="465">
        <f>SUM(E12,E13,E22,E23,E25,E26)</f>
        <v>248</v>
      </c>
      <c r="F27" s="465">
        <f>SUM(F12,F13,F22,F23,F25,F26)</f>
        <v>469</v>
      </c>
      <c r="G27" s="466">
        <f>SUM(G12,G13,G22,G23,G25,G26)</f>
        <v>559</v>
      </c>
      <c r="H27" s="467">
        <f>SUM(H12,H13,H22,H23,H25,H26,H24)</f>
        <v>5430</v>
      </c>
      <c r="I27" s="463">
        <f>SUM(I12,I13,I22,I23,I25,I26,I24)</f>
        <v>2008</v>
      </c>
      <c r="J27" s="464">
        <f>SUM(J12,,J22,J23,J25,J26,J24)</f>
        <v>2338</v>
      </c>
      <c r="K27" s="465">
        <f>SUM(K12,K13,K22,K23,K25,K26)</f>
        <v>266</v>
      </c>
      <c r="L27" s="465">
        <f>SUM(L12,L13,L22,L23,L25,L26)</f>
        <v>523</v>
      </c>
      <c r="M27" s="466">
        <f>SUM(M12,M13,M22,M23,M25,M26)</f>
        <v>615</v>
      </c>
      <c r="N27" s="467">
        <f>SUM(N12,N13,N22,N23,N25,N26,N24)</f>
        <v>5750</v>
      </c>
      <c r="O27" s="463">
        <f>SUM(O12,O13,O22,O23,O25,O26,O24)</f>
        <v>2008</v>
      </c>
      <c r="P27" s="464">
        <f>SUM(P12,,P22,P23,P25,P26,P24)</f>
        <v>2518</v>
      </c>
      <c r="Q27" s="465">
        <f>SUM(Q12,Q13,Q22,Q23,Q25,Q26)</f>
        <v>284</v>
      </c>
      <c r="R27" s="465">
        <f>SUM(R12,R13,R22,R23,R25,R26)</f>
        <v>601</v>
      </c>
      <c r="S27" s="466">
        <f>SUM(S12,S13,S22,S23,S25,S26)</f>
        <v>702</v>
      </c>
      <c r="T27" s="467">
        <f>SUM(T12,T13,T22,T23,T25,T26,T24)</f>
        <v>6113</v>
      </c>
      <c r="U27" s="463">
        <f>SUM(U12,U13,U22,U23,U25,U26,U24)</f>
        <v>2008</v>
      </c>
      <c r="V27" s="464">
        <f>SUM(V12,,V22,V23,V25,V26,V24)</f>
        <v>2518</v>
      </c>
      <c r="W27" s="465">
        <f>SUM(W12,W13,W22,W23,W25,W26)</f>
        <v>284</v>
      </c>
      <c r="X27" s="465">
        <f>SUM(X12,X13,X22,X23,X25,X26)</f>
        <v>629</v>
      </c>
      <c r="Y27" s="466">
        <f>SUM(Y12,Y13,Y22,Y23,Y25,Y26)</f>
        <v>719</v>
      </c>
      <c r="Z27" s="467">
        <f>SUM(Z12,Z13,Z22,Z23,Z25,Z26,Z24)</f>
        <v>6158</v>
      </c>
      <c r="AA27" s="463">
        <f>SUM(AA12,AA13,AA22,AA23,AA25,AA26,AA24)</f>
        <v>2008</v>
      </c>
      <c r="AB27" s="464">
        <f>SUM(AB12,,AB22,AB23,AB25,AB26,AB24)</f>
        <v>2593</v>
      </c>
      <c r="AC27" s="465">
        <f>SUM(AC12,AC13,AC22,AC23,AC25,AC26)</f>
        <v>290</v>
      </c>
      <c r="AD27" s="465">
        <f>SUM(AD12,AD13,AD22,AD23,AD25,AD26)</f>
        <v>679</v>
      </c>
      <c r="AE27" s="466">
        <f>SUM(AE12,AE13,AE22,AE23,AE25,AE26)</f>
        <v>795</v>
      </c>
      <c r="AF27" s="467">
        <f>SUM(AF12,AF13,AF22,AF23,AF25,AF26,AF24)</f>
        <v>6365</v>
      </c>
    </row>
    <row r="28" spans="1:37" customFormat="1"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55" zoomScaleNormal="75" zoomScaleSheetLayoutView="55" workbookViewId="0">
      <pane xSplit="2" ySplit="5" topLeftCell="C21"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c r="D6" s="471"/>
      <c r="E6" s="472"/>
      <c r="F6" s="473"/>
      <c r="G6" s="474"/>
      <c r="H6" s="475">
        <v>0</v>
      </c>
      <c r="I6" s="470"/>
      <c r="J6" s="471"/>
      <c r="K6" s="472"/>
      <c r="L6" s="473"/>
      <c r="M6" s="474"/>
      <c r="N6" s="475">
        <v>0</v>
      </c>
      <c r="O6" s="470"/>
      <c r="P6" s="471"/>
      <c r="Q6" s="472"/>
      <c r="R6" s="473"/>
      <c r="S6" s="474"/>
      <c r="T6" s="475">
        <v>0</v>
      </c>
      <c r="U6" s="470"/>
      <c r="V6" s="471"/>
      <c r="W6" s="472"/>
      <c r="X6" s="473"/>
      <c r="Y6" s="474"/>
      <c r="Z6" s="475">
        <v>0</v>
      </c>
      <c r="AA6" s="470"/>
      <c r="AB6" s="471"/>
      <c r="AC6" s="472"/>
      <c r="AD6" s="473"/>
      <c r="AE6" s="474"/>
      <c r="AF6" s="475">
        <v>0</v>
      </c>
    </row>
    <row r="7" spans="1:32" ht="39.75" customHeight="1">
      <c r="A7" s="862"/>
      <c r="B7" s="300" t="s">
        <v>319</v>
      </c>
      <c r="C7" s="476">
        <v>330</v>
      </c>
      <c r="D7" s="477">
        <v>70</v>
      </c>
      <c r="E7" s="478"/>
      <c r="F7" s="479"/>
      <c r="G7" s="480"/>
      <c r="H7" s="481">
        <v>400</v>
      </c>
      <c r="I7" s="476">
        <v>330</v>
      </c>
      <c r="J7" s="477">
        <v>70</v>
      </c>
      <c r="K7" s="478"/>
      <c r="L7" s="479"/>
      <c r="M7" s="480"/>
      <c r="N7" s="481">
        <v>400</v>
      </c>
      <c r="O7" s="476">
        <v>330</v>
      </c>
      <c r="P7" s="477">
        <v>70</v>
      </c>
      <c r="Q7" s="478"/>
      <c r="R7" s="479"/>
      <c r="S7" s="480"/>
      <c r="T7" s="481">
        <v>400</v>
      </c>
      <c r="U7" s="476">
        <v>330</v>
      </c>
      <c r="V7" s="477">
        <v>70</v>
      </c>
      <c r="W7" s="478"/>
      <c r="X7" s="479"/>
      <c r="Y7" s="480"/>
      <c r="Z7" s="481">
        <v>400</v>
      </c>
      <c r="AA7" s="476">
        <v>330</v>
      </c>
      <c r="AB7" s="477">
        <v>70</v>
      </c>
      <c r="AC7" s="478"/>
      <c r="AD7" s="479"/>
      <c r="AE7" s="480"/>
      <c r="AF7" s="481">
        <v>400</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1167</v>
      </c>
      <c r="E10" s="484">
        <v>143</v>
      </c>
      <c r="F10" s="485">
        <v>282</v>
      </c>
      <c r="G10" s="486">
        <v>325</v>
      </c>
      <c r="H10" s="487">
        <v>1917</v>
      </c>
      <c r="I10" s="482"/>
      <c r="J10" s="483">
        <v>1167</v>
      </c>
      <c r="K10" s="484">
        <v>146</v>
      </c>
      <c r="L10" s="485">
        <v>290</v>
      </c>
      <c r="M10" s="486">
        <v>333</v>
      </c>
      <c r="N10" s="487">
        <v>1936</v>
      </c>
      <c r="O10" s="482"/>
      <c r="P10" s="483">
        <v>1167</v>
      </c>
      <c r="Q10" s="484">
        <v>146</v>
      </c>
      <c r="R10" s="485">
        <v>290</v>
      </c>
      <c r="S10" s="486">
        <v>333</v>
      </c>
      <c r="T10" s="487">
        <v>1936</v>
      </c>
      <c r="U10" s="482"/>
      <c r="V10" s="483">
        <v>1159</v>
      </c>
      <c r="W10" s="484">
        <v>153</v>
      </c>
      <c r="X10" s="485">
        <v>296</v>
      </c>
      <c r="Y10" s="486">
        <v>339</v>
      </c>
      <c r="Z10" s="487">
        <v>1947</v>
      </c>
      <c r="AA10" s="482"/>
      <c r="AB10" s="483">
        <v>1162</v>
      </c>
      <c r="AC10" s="484">
        <v>153</v>
      </c>
      <c r="AD10" s="485">
        <v>321</v>
      </c>
      <c r="AE10" s="486">
        <v>353</v>
      </c>
      <c r="AF10" s="487">
        <v>1989</v>
      </c>
    </row>
    <row r="11" spans="1:32" ht="39.75" customHeight="1">
      <c r="A11" s="862"/>
      <c r="B11" s="322" t="s">
        <v>323</v>
      </c>
      <c r="C11" s="488">
        <v>544</v>
      </c>
      <c r="D11" s="489"/>
      <c r="E11" s="489"/>
      <c r="F11" s="490"/>
      <c r="G11" s="491"/>
      <c r="H11" s="492">
        <v>544</v>
      </c>
      <c r="I11" s="488">
        <v>544</v>
      </c>
      <c r="J11" s="489"/>
      <c r="K11" s="489"/>
      <c r="L11" s="490"/>
      <c r="M11" s="491"/>
      <c r="N11" s="492">
        <v>544</v>
      </c>
      <c r="O11" s="488">
        <v>544</v>
      </c>
      <c r="P11" s="489"/>
      <c r="Q11" s="489"/>
      <c r="R11" s="490"/>
      <c r="S11" s="491"/>
      <c r="T11" s="492">
        <v>544</v>
      </c>
      <c r="U11" s="488">
        <v>544</v>
      </c>
      <c r="V11" s="489"/>
      <c r="W11" s="489"/>
      <c r="X11" s="490"/>
      <c r="Y11" s="491"/>
      <c r="Z11" s="492">
        <v>544</v>
      </c>
      <c r="AA11" s="488">
        <v>544</v>
      </c>
      <c r="AB11" s="489"/>
      <c r="AC11" s="489"/>
      <c r="AD11" s="490"/>
      <c r="AE11" s="491"/>
      <c r="AF11" s="492">
        <v>544</v>
      </c>
    </row>
    <row r="12" spans="1:32" ht="45" customHeight="1" thickBot="1">
      <c r="A12" s="863"/>
      <c r="B12" s="329" t="s">
        <v>324</v>
      </c>
      <c r="C12" s="493">
        <v>874</v>
      </c>
      <c r="D12" s="494">
        <v>1237</v>
      </c>
      <c r="E12" s="495">
        <v>143</v>
      </c>
      <c r="F12" s="495">
        <v>282</v>
      </c>
      <c r="G12" s="496">
        <v>325</v>
      </c>
      <c r="H12" s="497">
        <v>2861</v>
      </c>
      <c r="I12" s="493">
        <v>874</v>
      </c>
      <c r="J12" s="494">
        <v>1237</v>
      </c>
      <c r="K12" s="495">
        <v>146</v>
      </c>
      <c r="L12" s="495">
        <v>290</v>
      </c>
      <c r="M12" s="496">
        <v>333</v>
      </c>
      <c r="N12" s="497">
        <v>2880</v>
      </c>
      <c r="O12" s="493">
        <v>874</v>
      </c>
      <c r="P12" s="494">
        <v>1237</v>
      </c>
      <c r="Q12" s="495">
        <v>146</v>
      </c>
      <c r="R12" s="495">
        <v>290</v>
      </c>
      <c r="S12" s="496">
        <v>333</v>
      </c>
      <c r="T12" s="497">
        <v>2880</v>
      </c>
      <c r="U12" s="493">
        <v>874</v>
      </c>
      <c r="V12" s="494">
        <v>1229</v>
      </c>
      <c r="W12" s="495">
        <v>153</v>
      </c>
      <c r="X12" s="495">
        <v>296</v>
      </c>
      <c r="Y12" s="496">
        <v>339</v>
      </c>
      <c r="Z12" s="497">
        <v>2891</v>
      </c>
      <c r="AA12" s="493">
        <v>874</v>
      </c>
      <c r="AB12" s="494">
        <v>1232</v>
      </c>
      <c r="AC12" s="495">
        <v>153</v>
      </c>
      <c r="AD12" s="495">
        <v>321</v>
      </c>
      <c r="AE12" s="496">
        <v>353</v>
      </c>
      <c r="AF12" s="497">
        <v>2933</v>
      </c>
    </row>
    <row r="13" spans="1:32" ht="44.25" customHeight="1" thickBot="1">
      <c r="A13" s="864" t="s">
        <v>325</v>
      </c>
      <c r="B13" s="865"/>
      <c r="C13" s="498">
        <v>394</v>
      </c>
      <c r="D13" s="499"/>
      <c r="E13" s="499"/>
      <c r="F13" s="500"/>
      <c r="G13" s="501"/>
      <c r="H13" s="502">
        <v>394</v>
      </c>
      <c r="I13" s="498">
        <v>394</v>
      </c>
      <c r="J13" s="499"/>
      <c r="K13" s="499"/>
      <c r="L13" s="500"/>
      <c r="M13" s="501"/>
      <c r="N13" s="502">
        <v>394</v>
      </c>
      <c r="O13" s="498">
        <v>394</v>
      </c>
      <c r="P13" s="499"/>
      <c r="Q13" s="499"/>
      <c r="R13" s="500"/>
      <c r="S13" s="501"/>
      <c r="T13" s="502">
        <v>394</v>
      </c>
      <c r="U13" s="498">
        <v>394</v>
      </c>
      <c r="V13" s="499"/>
      <c r="W13" s="499"/>
      <c r="X13" s="500"/>
      <c r="Y13" s="501"/>
      <c r="Z13" s="502">
        <v>394</v>
      </c>
      <c r="AA13" s="498">
        <v>394</v>
      </c>
      <c r="AB13" s="499"/>
      <c r="AC13" s="499"/>
      <c r="AD13" s="500"/>
      <c r="AE13" s="501"/>
      <c r="AF13" s="502">
        <v>394</v>
      </c>
    </row>
    <row r="14" spans="1:32" ht="39" customHeight="1">
      <c r="A14" s="861" t="s">
        <v>326</v>
      </c>
      <c r="B14" s="288" t="s">
        <v>327</v>
      </c>
      <c r="C14" s="503"/>
      <c r="D14" s="504"/>
      <c r="E14" s="505">
        <v>17</v>
      </c>
      <c r="F14" s="506">
        <v>32</v>
      </c>
      <c r="G14" s="507">
        <v>35</v>
      </c>
      <c r="H14" s="508">
        <v>84</v>
      </c>
      <c r="I14" s="503"/>
      <c r="J14" s="504"/>
      <c r="K14" s="505">
        <v>20</v>
      </c>
      <c r="L14" s="506">
        <v>40</v>
      </c>
      <c r="M14" s="507">
        <v>43</v>
      </c>
      <c r="N14" s="508">
        <v>103</v>
      </c>
      <c r="O14" s="503"/>
      <c r="P14" s="504"/>
      <c r="Q14" s="505">
        <v>20</v>
      </c>
      <c r="R14" s="506">
        <v>40</v>
      </c>
      <c r="S14" s="507">
        <v>43</v>
      </c>
      <c r="T14" s="508">
        <v>103</v>
      </c>
      <c r="U14" s="503"/>
      <c r="V14" s="504"/>
      <c r="W14" s="505">
        <v>20</v>
      </c>
      <c r="X14" s="506">
        <v>40</v>
      </c>
      <c r="Y14" s="507">
        <v>43</v>
      </c>
      <c r="Z14" s="508">
        <v>103</v>
      </c>
      <c r="AA14" s="503"/>
      <c r="AB14" s="504"/>
      <c r="AC14" s="505">
        <v>20</v>
      </c>
      <c r="AD14" s="506">
        <v>40</v>
      </c>
      <c r="AE14" s="507">
        <v>43</v>
      </c>
      <c r="AF14" s="508">
        <v>103</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v>1</v>
      </c>
      <c r="F17" s="485">
        <v>6</v>
      </c>
      <c r="G17" s="486">
        <v>4</v>
      </c>
      <c r="H17" s="487">
        <v>11</v>
      </c>
      <c r="I17" s="509"/>
      <c r="J17" s="511"/>
      <c r="K17" s="484">
        <v>1</v>
      </c>
      <c r="L17" s="485">
        <v>6</v>
      </c>
      <c r="M17" s="486">
        <v>4</v>
      </c>
      <c r="N17" s="487">
        <v>11</v>
      </c>
      <c r="O17" s="509"/>
      <c r="P17" s="511"/>
      <c r="Q17" s="484">
        <v>1</v>
      </c>
      <c r="R17" s="485">
        <v>6</v>
      </c>
      <c r="S17" s="486">
        <v>4</v>
      </c>
      <c r="T17" s="487">
        <v>11</v>
      </c>
      <c r="U17" s="509"/>
      <c r="V17" s="511"/>
      <c r="W17" s="484">
        <v>1</v>
      </c>
      <c r="X17" s="485">
        <v>6</v>
      </c>
      <c r="Y17" s="486">
        <v>4</v>
      </c>
      <c r="Z17" s="487">
        <v>11</v>
      </c>
      <c r="AA17" s="509"/>
      <c r="AB17" s="511"/>
      <c r="AC17" s="484">
        <v>1</v>
      </c>
      <c r="AD17" s="485">
        <v>6</v>
      </c>
      <c r="AE17" s="486">
        <v>4</v>
      </c>
      <c r="AF17" s="487">
        <v>11</v>
      </c>
      <c r="AG17"/>
      <c r="AH17"/>
      <c r="AI17"/>
      <c r="AJ17"/>
      <c r="AK17"/>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c r="AG18"/>
      <c r="AH18"/>
      <c r="AI18"/>
      <c r="AJ18"/>
      <c r="AK18"/>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c r="AG19"/>
      <c r="AH19"/>
      <c r="AI19"/>
      <c r="AJ19"/>
      <c r="AK19"/>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c r="AG20"/>
      <c r="AH20"/>
      <c r="AI20"/>
      <c r="AJ20"/>
      <c r="AK20"/>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c r="AG21"/>
      <c r="AH21"/>
      <c r="AI21"/>
      <c r="AJ21"/>
      <c r="AK21"/>
    </row>
    <row r="22" spans="1:37" ht="45" customHeight="1" thickBot="1">
      <c r="A22" s="863"/>
      <c r="B22" s="365" t="s">
        <v>324</v>
      </c>
      <c r="C22" s="517"/>
      <c r="D22" s="494">
        <v>0</v>
      </c>
      <c r="E22" s="332">
        <v>18</v>
      </c>
      <c r="F22" s="332">
        <v>38</v>
      </c>
      <c r="G22" s="332">
        <v>39</v>
      </c>
      <c r="H22" s="497">
        <v>95</v>
      </c>
      <c r="I22" s="517"/>
      <c r="J22" s="494">
        <v>0</v>
      </c>
      <c r="K22" s="332">
        <v>21</v>
      </c>
      <c r="L22" s="332">
        <v>46</v>
      </c>
      <c r="M22" s="332">
        <v>47</v>
      </c>
      <c r="N22" s="497">
        <v>114</v>
      </c>
      <c r="O22" s="517"/>
      <c r="P22" s="494">
        <v>0</v>
      </c>
      <c r="Q22" s="332">
        <v>21</v>
      </c>
      <c r="R22" s="332">
        <v>46</v>
      </c>
      <c r="S22" s="332">
        <v>47</v>
      </c>
      <c r="T22" s="497">
        <v>114</v>
      </c>
      <c r="U22" s="517"/>
      <c r="V22" s="494">
        <v>0</v>
      </c>
      <c r="W22" s="332">
        <v>21</v>
      </c>
      <c r="X22" s="332">
        <v>46</v>
      </c>
      <c r="Y22" s="332">
        <v>47</v>
      </c>
      <c r="Z22" s="497">
        <v>114</v>
      </c>
      <c r="AA22" s="517"/>
      <c r="AB22" s="494">
        <v>0</v>
      </c>
      <c r="AC22" s="332">
        <v>21</v>
      </c>
      <c r="AD22" s="332">
        <v>46</v>
      </c>
      <c r="AE22" s="332">
        <v>47</v>
      </c>
      <c r="AF22" s="497">
        <v>114</v>
      </c>
      <c r="AG22"/>
      <c r="AH22"/>
      <c r="AI22"/>
      <c r="AJ22"/>
      <c r="AK22"/>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c r="AG23"/>
      <c r="AH23"/>
      <c r="AI23"/>
      <c r="AJ23"/>
      <c r="AK23"/>
    </row>
    <row r="24" spans="1:37" ht="45" customHeight="1" thickBot="1">
      <c r="A24" s="851" t="s">
        <v>336</v>
      </c>
      <c r="B24" s="852"/>
      <c r="C24" s="524"/>
      <c r="D24" s="525">
        <v>362</v>
      </c>
      <c r="E24" s="499"/>
      <c r="F24" s="500"/>
      <c r="G24" s="526"/>
      <c r="H24" s="502">
        <v>362</v>
      </c>
      <c r="I24" s="524"/>
      <c r="J24" s="525">
        <v>362</v>
      </c>
      <c r="K24" s="499"/>
      <c r="L24" s="500"/>
      <c r="M24" s="526"/>
      <c r="N24" s="502">
        <v>362</v>
      </c>
      <c r="O24" s="524"/>
      <c r="P24" s="525">
        <v>362</v>
      </c>
      <c r="Q24" s="499"/>
      <c r="R24" s="500"/>
      <c r="S24" s="526"/>
      <c r="T24" s="502">
        <v>362</v>
      </c>
      <c r="U24" s="524"/>
      <c r="V24" s="525">
        <v>362</v>
      </c>
      <c r="W24" s="499"/>
      <c r="X24" s="500"/>
      <c r="Y24" s="526"/>
      <c r="Z24" s="502">
        <v>362</v>
      </c>
      <c r="AA24" s="524"/>
      <c r="AB24" s="525">
        <v>362</v>
      </c>
      <c r="AC24" s="499"/>
      <c r="AD24" s="500"/>
      <c r="AE24" s="526"/>
      <c r="AF24" s="502">
        <v>362</v>
      </c>
      <c r="AG24"/>
      <c r="AH24"/>
      <c r="AI24"/>
      <c r="AJ24"/>
      <c r="AK24"/>
    </row>
    <row r="25" spans="1:37" ht="45" customHeight="1" thickBot="1">
      <c r="A25" s="842" t="s">
        <v>337</v>
      </c>
      <c r="B25" s="843"/>
      <c r="C25" s="527"/>
      <c r="D25" s="528"/>
      <c r="E25" s="378">
        <v>6</v>
      </c>
      <c r="F25" s="379">
        <v>8</v>
      </c>
      <c r="G25" s="380">
        <v>8</v>
      </c>
      <c r="H25" s="502">
        <v>22</v>
      </c>
      <c r="I25" s="527"/>
      <c r="J25" s="528"/>
      <c r="K25" s="378">
        <v>6</v>
      </c>
      <c r="L25" s="379">
        <v>8</v>
      </c>
      <c r="M25" s="380">
        <v>8</v>
      </c>
      <c r="N25" s="502">
        <v>22</v>
      </c>
      <c r="O25" s="527"/>
      <c r="P25" s="528"/>
      <c r="Q25" s="378">
        <v>6</v>
      </c>
      <c r="R25" s="379">
        <v>8</v>
      </c>
      <c r="S25" s="380">
        <v>8</v>
      </c>
      <c r="T25" s="502">
        <v>22</v>
      </c>
      <c r="U25" s="527"/>
      <c r="V25" s="528"/>
      <c r="W25" s="378">
        <v>6</v>
      </c>
      <c r="X25" s="379">
        <v>8</v>
      </c>
      <c r="Y25" s="380">
        <v>8</v>
      </c>
      <c r="Z25" s="502">
        <v>22</v>
      </c>
      <c r="AA25" s="527"/>
      <c r="AB25" s="528"/>
      <c r="AC25" s="378">
        <v>6</v>
      </c>
      <c r="AD25" s="379">
        <v>8</v>
      </c>
      <c r="AE25" s="380">
        <v>8</v>
      </c>
      <c r="AF25" s="502">
        <v>22</v>
      </c>
      <c r="AG25"/>
      <c r="AH25"/>
      <c r="AI25"/>
      <c r="AJ25"/>
      <c r="AK25"/>
    </row>
    <row r="26" spans="1:37" ht="45" customHeight="1" thickBot="1">
      <c r="A26" s="844" t="s">
        <v>338</v>
      </c>
      <c r="B26" s="845"/>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c r="AG26"/>
      <c r="AH26"/>
      <c r="AI26"/>
      <c r="AJ26"/>
      <c r="AK26"/>
    </row>
    <row r="27" spans="1:37" ht="51" customHeight="1" thickTop="1" thickBot="1">
      <c r="A27" s="846" t="s">
        <v>6</v>
      </c>
      <c r="B27" s="847"/>
      <c r="C27" s="382">
        <v>1268</v>
      </c>
      <c r="D27" s="383">
        <v>1599</v>
      </c>
      <c r="E27" s="384">
        <v>167</v>
      </c>
      <c r="F27" s="384">
        <v>328</v>
      </c>
      <c r="G27" s="386">
        <v>372</v>
      </c>
      <c r="H27" s="387">
        <v>3734</v>
      </c>
      <c r="I27" s="382">
        <v>1268</v>
      </c>
      <c r="J27" s="383">
        <v>1599</v>
      </c>
      <c r="K27" s="384">
        <v>173</v>
      </c>
      <c r="L27" s="384">
        <v>344</v>
      </c>
      <c r="M27" s="386">
        <v>388</v>
      </c>
      <c r="N27" s="387">
        <v>3772</v>
      </c>
      <c r="O27" s="382">
        <v>1268</v>
      </c>
      <c r="P27" s="383">
        <v>1599</v>
      </c>
      <c r="Q27" s="384">
        <v>173</v>
      </c>
      <c r="R27" s="384">
        <v>344</v>
      </c>
      <c r="S27" s="386">
        <v>388</v>
      </c>
      <c r="T27" s="387">
        <v>3772</v>
      </c>
      <c r="U27" s="382">
        <v>1268</v>
      </c>
      <c r="V27" s="383">
        <v>1591</v>
      </c>
      <c r="W27" s="384">
        <v>180</v>
      </c>
      <c r="X27" s="384">
        <v>350</v>
      </c>
      <c r="Y27" s="386">
        <v>394</v>
      </c>
      <c r="Z27" s="387">
        <v>3783</v>
      </c>
      <c r="AA27" s="382">
        <v>1268</v>
      </c>
      <c r="AB27" s="383">
        <v>1594</v>
      </c>
      <c r="AC27" s="384">
        <v>180</v>
      </c>
      <c r="AD27" s="384">
        <v>375</v>
      </c>
      <c r="AE27" s="386">
        <v>408</v>
      </c>
      <c r="AF27" s="387">
        <v>3825</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21"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100</v>
      </c>
      <c r="D6" s="471">
        <v>58</v>
      </c>
      <c r="E6" s="472">
        <v>2</v>
      </c>
      <c r="F6" s="473">
        <v>4</v>
      </c>
      <c r="G6" s="474">
        <v>12</v>
      </c>
      <c r="H6" s="475">
        <v>176</v>
      </c>
      <c r="I6" s="470">
        <v>100</v>
      </c>
      <c r="J6" s="471">
        <v>58</v>
      </c>
      <c r="K6" s="472">
        <v>2</v>
      </c>
      <c r="L6" s="473">
        <v>4</v>
      </c>
      <c r="M6" s="474">
        <v>12</v>
      </c>
      <c r="N6" s="475">
        <v>176</v>
      </c>
      <c r="O6" s="470">
        <v>100</v>
      </c>
      <c r="P6" s="471">
        <v>58</v>
      </c>
      <c r="Q6" s="472">
        <v>2</v>
      </c>
      <c r="R6" s="473">
        <v>4</v>
      </c>
      <c r="S6" s="474">
        <v>12</v>
      </c>
      <c r="T6" s="475">
        <v>176</v>
      </c>
      <c r="U6" s="470">
        <v>100</v>
      </c>
      <c r="V6" s="471">
        <v>58</v>
      </c>
      <c r="W6" s="472">
        <v>2</v>
      </c>
      <c r="X6" s="473">
        <v>4</v>
      </c>
      <c r="Y6" s="474">
        <v>12</v>
      </c>
      <c r="Z6" s="475">
        <v>176</v>
      </c>
      <c r="AA6" s="470">
        <v>100</v>
      </c>
      <c r="AB6" s="471">
        <v>58</v>
      </c>
      <c r="AC6" s="472">
        <v>2</v>
      </c>
      <c r="AD6" s="473">
        <v>4</v>
      </c>
      <c r="AE6" s="474">
        <v>12</v>
      </c>
      <c r="AF6" s="475">
        <v>176</v>
      </c>
    </row>
    <row r="7" spans="1:32" ht="39.75" customHeight="1">
      <c r="A7" s="862"/>
      <c r="B7" s="300" t="s">
        <v>319</v>
      </c>
      <c r="C7" s="476">
        <v>114</v>
      </c>
      <c r="D7" s="477">
        <v>36</v>
      </c>
      <c r="E7" s="478">
        <v>0</v>
      </c>
      <c r="F7" s="479">
        <v>0</v>
      </c>
      <c r="G7" s="480">
        <v>0</v>
      </c>
      <c r="H7" s="481">
        <v>150</v>
      </c>
      <c r="I7" s="476">
        <v>114</v>
      </c>
      <c r="J7" s="477">
        <v>36</v>
      </c>
      <c r="K7" s="478">
        <v>0</v>
      </c>
      <c r="L7" s="479">
        <v>0</v>
      </c>
      <c r="M7" s="480">
        <v>0</v>
      </c>
      <c r="N7" s="481">
        <v>150</v>
      </c>
      <c r="O7" s="476">
        <v>114</v>
      </c>
      <c r="P7" s="477">
        <v>36</v>
      </c>
      <c r="Q7" s="478">
        <v>0</v>
      </c>
      <c r="R7" s="479">
        <v>0</v>
      </c>
      <c r="S7" s="480">
        <v>0</v>
      </c>
      <c r="T7" s="481">
        <v>150</v>
      </c>
      <c r="U7" s="476">
        <v>114</v>
      </c>
      <c r="V7" s="477">
        <v>36</v>
      </c>
      <c r="W7" s="478">
        <v>0</v>
      </c>
      <c r="X7" s="479">
        <v>0</v>
      </c>
      <c r="Y7" s="480">
        <v>0</v>
      </c>
      <c r="Z7" s="481">
        <v>150</v>
      </c>
      <c r="AA7" s="476">
        <v>114</v>
      </c>
      <c r="AB7" s="477">
        <v>36</v>
      </c>
      <c r="AC7" s="478">
        <v>0</v>
      </c>
      <c r="AD7" s="479">
        <v>0</v>
      </c>
      <c r="AE7" s="480">
        <v>0</v>
      </c>
      <c r="AF7" s="481">
        <v>150</v>
      </c>
    </row>
    <row r="8" spans="1:32" ht="39.75" customHeight="1">
      <c r="A8" s="862"/>
      <c r="B8" s="300" t="s">
        <v>320</v>
      </c>
      <c r="C8" s="476">
        <v>0</v>
      </c>
      <c r="D8" s="477">
        <v>0</v>
      </c>
      <c r="E8" s="478">
        <v>0</v>
      </c>
      <c r="F8" s="479">
        <v>0</v>
      </c>
      <c r="G8" s="480">
        <v>0</v>
      </c>
      <c r="H8" s="481">
        <v>0</v>
      </c>
      <c r="I8" s="476">
        <v>0</v>
      </c>
      <c r="J8" s="477">
        <v>0</v>
      </c>
      <c r="K8" s="478">
        <v>0</v>
      </c>
      <c r="L8" s="479">
        <v>0</v>
      </c>
      <c r="M8" s="480">
        <v>0</v>
      </c>
      <c r="N8" s="481">
        <v>0</v>
      </c>
      <c r="O8" s="476">
        <v>0</v>
      </c>
      <c r="P8" s="477">
        <v>0</v>
      </c>
      <c r="Q8" s="478">
        <v>0</v>
      </c>
      <c r="R8" s="479">
        <v>0</v>
      </c>
      <c r="S8" s="480">
        <v>0</v>
      </c>
      <c r="T8" s="481">
        <v>0</v>
      </c>
      <c r="U8" s="476">
        <v>0</v>
      </c>
      <c r="V8" s="477">
        <v>0</v>
      </c>
      <c r="W8" s="478">
        <v>0</v>
      </c>
      <c r="X8" s="479">
        <v>0</v>
      </c>
      <c r="Y8" s="480">
        <v>0</v>
      </c>
      <c r="Z8" s="481">
        <v>0</v>
      </c>
      <c r="AA8" s="476">
        <v>0</v>
      </c>
      <c r="AB8" s="477">
        <v>0</v>
      </c>
      <c r="AC8" s="478">
        <v>0</v>
      </c>
      <c r="AD8" s="479">
        <v>0</v>
      </c>
      <c r="AE8" s="480">
        <v>0</v>
      </c>
      <c r="AF8" s="481">
        <v>0</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v>0</v>
      </c>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355</v>
      </c>
      <c r="E10" s="484">
        <v>42</v>
      </c>
      <c r="F10" s="485">
        <v>65</v>
      </c>
      <c r="G10" s="486">
        <v>78</v>
      </c>
      <c r="H10" s="487">
        <v>540</v>
      </c>
      <c r="I10" s="482"/>
      <c r="J10" s="483">
        <v>355</v>
      </c>
      <c r="K10" s="484">
        <v>42</v>
      </c>
      <c r="L10" s="485">
        <v>65</v>
      </c>
      <c r="M10" s="486">
        <v>78</v>
      </c>
      <c r="N10" s="487">
        <v>540</v>
      </c>
      <c r="O10" s="482"/>
      <c r="P10" s="483">
        <v>355</v>
      </c>
      <c r="Q10" s="484">
        <v>42</v>
      </c>
      <c r="R10" s="485">
        <v>65</v>
      </c>
      <c r="S10" s="486">
        <v>78</v>
      </c>
      <c r="T10" s="487">
        <v>540</v>
      </c>
      <c r="U10" s="482"/>
      <c r="V10" s="483">
        <v>355</v>
      </c>
      <c r="W10" s="484">
        <v>42</v>
      </c>
      <c r="X10" s="485">
        <v>65</v>
      </c>
      <c r="Y10" s="486">
        <v>78</v>
      </c>
      <c r="Z10" s="487">
        <v>540</v>
      </c>
      <c r="AA10" s="482"/>
      <c r="AB10" s="483">
        <v>355</v>
      </c>
      <c r="AC10" s="484">
        <v>42</v>
      </c>
      <c r="AD10" s="485">
        <v>65</v>
      </c>
      <c r="AE10" s="486">
        <v>78</v>
      </c>
      <c r="AF10" s="487">
        <v>540</v>
      </c>
    </row>
    <row r="11" spans="1:32" ht="39.75" customHeight="1">
      <c r="A11" s="862"/>
      <c r="B11" s="322" t="s">
        <v>323</v>
      </c>
      <c r="C11" s="488">
        <v>90</v>
      </c>
      <c r="D11" s="489"/>
      <c r="E11" s="489"/>
      <c r="F11" s="490"/>
      <c r="G11" s="491"/>
      <c r="H11" s="492">
        <v>90</v>
      </c>
      <c r="I11" s="488">
        <v>90</v>
      </c>
      <c r="J11" s="489"/>
      <c r="K11" s="489"/>
      <c r="L11" s="490"/>
      <c r="M11" s="491"/>
      <c r="N11" s="492">
        <v>90</v>
      </c>
      <c r="O11" s="488">
        <v>90</v>
      </c>
      <c r="P11" s="489"/>
      <c r="Q11" s="489"/>
      <c r="R11" s="490"/>
      <c r="S11" s="491"/>
      <c r="T11" s="492">
        <v>90</v>
      </c>
      <c r="U11" s="488">
        <v>90</v>
      </c>
      <c r="V11" s="489"/>
      <c r="W11" s="489"/>
      <c r="X11" s="490"/>
      <c r="Y11" s="491"/>
      <c r="Z11" s="492">
        <v>90</v>
      </c>
      <c r="AA11" s="488">
        <v>90</v>
      </c>
      <c r="AB11" s="489"/>
      <c r="AC11" s="489"/>
      <c r="AD11" s="490"/>
      <c r="AE11" s="491"/>
      <c r="AF11" s="492">
        <v>90</v>
      </c>
    </row>
    <row r="12" spans="1:32" ht="45" customHeight="1" thickBot="1">
      <c r="A12" s="863"/>
      <c r="B12" s="329" t="s">
        <v>324</v>
      </c>
      <c r="C12" s="493">
        <v>304</v>
      </c>
      <c r="D12" s="494">
        <v>449</v>
      </c>
      <c r="E12" s="495">
        <v>44</v>
      </c>
      <c r="F12" s="495">
        <v>69</v>
      </c>
      <c r="G12" s="496">
        <v>90</v>
      </c>
      <c r="H12" s="497">
        <v>956</v>
      </c>
      <c r="I12" s="493">
        <v>304</v>
      </c>
      <c r="J12" s="494">
        <v>449</v>
      </c>
      <c r="K12" s="495">
        <v>44</v>
      </c>
      <c r="L12" s="495">
        <v>69</v>
      </c>
      <c r="M12" s="496">
        <v>90</v>
      </c>
      <c r="N12" s="497">
        <v>956</v>
      </c>
      <c r="O12" s="493">
        <v>304</v>
      </c>
      <c r="P12" s="494">
        <v>449</v>
      </c>
      <c r="Q12" s="495">
        <v>44</v>
      </c>
      <c r="R12" s="495">
        <v>69</v>
      </c>
      <c r="S12" s="496">
        <v>90</v>
      </c>
      <c r="T12" s="497">
        <v>956</v>
      </c>
      <c r="U12" s="493">
        <v>304</v>
      </c>
      <c r="V12" s="494">
        <v>449</v>
      </c>
      <c r="W12" s="495">
        <v>44</v>
      </c>
      <c r="X12" s="495">
        <v>69</v>
      </c>
      <c r="Y12" s="496">
        <v>90</v>
      </c>
      <c r="Z12" s="497">
        <v>956</v>
      </c>
      <c r="AA12" s="493">
        <v>304</v>
      </c>
      <c r="AB12" s="494">
        <v>449</v>
      </c>
      <c r="AC12" s="495">
        <v>44</v>
      </c>
      <c r="AD12" s="495">
        <v>69</v>
      </c>
      <c r="AE12" s="496">
        <v>90</v>
      </c>
      <c r="AF12" s="497">
        <v>956</v>
      </c>
    </row>
    <row r="13" spans="1:32" ht="44.25" customHeight="1" thickBot="1">
      <c r="A13" s="864" t="s">
        <v>325</v>
      </c>
      <c r="B13" s="865"/>
      <c r="C13" s="498">
        <v>0</v>
      </c>
      <c r="D13" s="499"/>
      <c r="E13" s="499"/>
      <c r="F13" s="500"/>
      <c r="G13" s="501"/>
      <c r="H13" s="502">
        <v>0</v>
      </c>
      <c r="I13" s="498">
        <v>0</v>
      </c>
      <c r="J13" s="499"/>
      <c r="K13" s="499"/>
      <c r="L13" s="500"/>
      <c r="M13" s="501"/>
      <c r="N13" s="502">
        <v>0</v>
      </c>
      <c r="O13" s="498">
        <v>0</v>
      </c>
      <c r="P13" s="499"/>
      <c r="Q13" s="499"/>
      <c r="R13" s="500"/>
      <c r="S13" s="501"/>
      <c r="T13" s="502">
        <v>0</v>
      </c>
      <c r="U13" s="498">
        <v>0</v>
      </c>
      <c r="V13" s="499"/>
      <c r="W13" s="499"/>
      <c r="X13" s="500"/>
      <c r="Y13" s="501"/>
      <c r="Z13" s="502">
        <v>0</v>
      </c>
      <c r="AA13" s="498">
        <v>0</v>
      </c>
      <c r="AB13" s="499"/>
      <c r="AC13" s="499"/>
      <c r="AD13" s="500"/>
      <c r="AE13" s="501"/>
      <c r="AF13" s="502">
        <v>0</v>
      </c>
    </row>
    <row r="14" spans="1:32" ht="39" customHeight="1">
      <c r="A14" s="861" t="s">
        <v>326</v>
      </c>
      <c r="B14" s="288" t="s">
        <v>327</v>
      </c>
      <c r="C14" s="503"/>
      <c r="D14" s="504">
        <v>0</v>
      </c>
      <c r="E14" s="505">
        <v>15</v>
      </c>
      <c r="F14" s="506">
        <v>16</v>
      </c>
      <c r="G14" s="507">
        <v>19</v>
      </c>
      <c r="H14" s="508">
        <v>50</v>
      </c>
      <c r="I14" s="503"/>
      <c r="J14" s="504">
        <v>0</v>
      </c>
      <c r="K14" s="505">
        <v>15</v>
      </c>
      <c r="L14" s="506">
        <v>16</v>
      </c>
      <c r="M14" s="507">
        <v>19</v>
      </c>
      <c r="N14" s="508">
        <v>50</v>
      </c>
      <c r="O14" s="503"/>
      <c r="P14" s="504">
        <v>0</v>
      </c>
      <c r="Q14" s="505">
        <v>15</v>
      </c>
      <c r="R14" s="506">
        <v>16</v>
      </c>
      <c r="S14" s="507">
        <v>19</v>
      </c>
      <c r="T14" s="508">
        <v>50</v>
      </c>
      <c r="U14" s="503"/>
      <c r="V14" s="504">
        <v>0</v>
      </c>
      <c r="W14" s="505">
        <v>15</v>
      </c>
      <c r="X14" s="506">
        <v>16</v>
      </c>
      <c r="Y14" s="507">
        <v>19</v>
      </c>
      <c r="Z14" s="508">
        <v>50</v>
      </c>
      <c r="AA14" s="503"/>
      <c r="AB14" s="504">
        <v>0</v>
      </c>
      <c r="AC14" s="505">
        <v>15</v>
      </c>
      <c r="AD14" s="506">
        <v>16</v>
      </c>
      <c r="AE14" s="507">
        <v>19</v>
      </c>
      <c r="AF14" s="508">
        <v>50</v>
      </c>
    </row>
    <row r="15" spans="1:32" ht="39" customHeight="1">
      <c r="A15" s="862"/>
      <c r="B15" s="353" t="s">
        <v>328</v>
      </c>
      <c r="C15" s="509"/>
      <c r="D15" s="510">
        <v>0</v>
      </c>
      <c r="E15" s="484">
        <v>0</v>
      </c>
      <c r="F15" s="485">
        <v>0</v>
      </c>
      <c r="G15" s="486">
        <v>0</v>
      </c>
      <c r="H15" s="487">
        <v>0</v>
      </c>
      <c r="I15" s="509"/>
      <c r="J15" s="510">
        <v>0</v>
      </c>
      <c r="K15" s="484">
        <v>0</v>
      </c>
      <c r="L15" s="485">
        <v>0</v>
      </c>
      <c r="M15" s="486">
        <v>0</v>
      </c>
      <c r="N15" s="487">
        <v>0</v>
      </c>
      <c r="O15" s="509"/>
      <c r="P15" s="510">
        <v>0</v>
      </c>
      <c r="Q15" s="484">
        <v>0</v>
      </c>
      <c r="R15" s="485">
        <v>0</v>
      </c>
      <c r="S15" s="486">
        <v>0</v>
      </c>
      <c r="T15" s="487">
        <v>0</v>
      </c>
      <c r="U15" s="509"/>
      <c r="V15" s="510">
        <v>0</v>
      </c>
      <c r="W15" s="484">
        <v>0</v>
      </c>
      <c r="X15" s="485">
        <v>0</v>
      </c>
      <c r="Y15" s="486">
        <v>0</v>
      </c>
      <c r="Z15" s="487">
        <v>0</v>
      </c>
      <c r="AA15" s="509"/>
      <c r="AB15" s="510">
        <v>0</v>
      </c>
      <c r="AC15" s="484">
        <v>0</v>
      </c>
      <c r="AD15" s="485">
        <v>0</v>
      </c>
      <c r="AE15" s="486">
        <v>0</v>
      </c>
      <c r="AF15" s="487">
        <v>0</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1</v>
      </c>
      <c r="F17" s="485">
        <v>2</v>
      </c>
      <c r="G17" s="486">
        <v>2</v>
      </c>
      <c r="H17" s="487">
        <v>5</v>
      </c>
      <c r="I17" s="509"/>
      <c r="J17" s="511"/>
      <c r="K17" s="484">
        <v>1</v>
      </c>
      <c r="L17" s="485">
        <v>2</v>
      </c>
      <c r="M17" s="486">
        <v>2</v>
      </c>
      <c r="N17" s="487">
        <v>5</v>
      </c>
      <c r="O17" s="509"/>
      <c r="P17" s="511"/>
      <c r="Q17" s="484">
        <v>1</v>
      </c>
      <c r="R17" s="485">
        <v>2</v>
      </c>
      <c r="S17" s="486">
        <v>2</v>
      </c>
      <c r="T17" s="487">
        <v>5</v>
      </c>
      <c r="U17" s="509"/>
      <c r="V17" s="511"/>
      <c r="W17" s="484">
        <v>1</v>
      </c>
      <c r="X17" s="485">
        <v>2</v>
      </c>
      <c r="Y17" s="486">
        <v>2</v>
      </c>
      <c r="Z17" s="487">
        <v>5</v>
      </c>
      <c r="AA17" s="509"/>
      <c r="AB17" s="511"/>
      <c r="AC17" s="484">
        <v>1</v>
      </c>
      <c r="AD17" s="485">
        <v>2</v>
      </c>
      <c r="AE17" s="486">
        <v>2</v>
      </c>
      <c r="AF17" s="487">
        <v>5</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0</v>
      </c>
      <c r="F19" s="485">
        <v>0</v>
      </c>
      <c r="G19" s="486">
        <v>0</v>
      </c>
      <c r="H19" s="487">
        <v>0</v>
      </c>
      <c r="I19" s="509"/>
      <c r="J19" s="511"/>
      <c r="K19" s="484">
        <v>0</v>
      </c>
      <c r="L19" s="485">
        <v>0</v>
      </c>
      <c r="M19" s="486">
        <v>0</v>
      </c>
      <c r="N19" s="487">
        <v>0</v>
      </c>
      <c r="O19" s="509"/>
      <c r="P19" s="511"/>
      <c r="Q19" s="484">
        <v>0</v>
      </c>
      <c r="R19" s="485">
        <v>0</v>
      </c>
      <c r="S19" s="486">
        <v>0</v>
      </c>
      <c r="T19" s="487">
        <v>0</v>
      </c>
      <c r="U19" s="509"/>
      <c r="V19" s="511"/>
      <c r="W19" s="484">
        <v>0</v>
      </c>
      <c r="X19" s="485">
        <v>0</v>
      </c>
      <c r="Y19" s="486">
        <v>0</v>
      </c>
      <c r="Z19" s="487">
        <v>0</v>
      </c>
      <c r="AA19" s="509"/>
      <c r="AB19" s="511"/>
      <c r="AC19" s="484">
        <v>0</v>
      </c>
      <c r="AD19" s="485">
        <v>0</v>
      </c>
      <c r="AE19" s="486">
        <v>0</v>
      </c>
      <c r="AF19" s="487">
        <v>0</v>
      </c>
      <c r="AG19"/>
      <c r="AH19"/>
      <c r="AI19"/>
      <c r="AJ19"/>
      <c r="AK19"/>
    </row>
    <row r="20" spans="1:37" ht="39" customHeight="1">
      <c r="A20" s="862"/>
      <c r="B20" s="300" t="s">
        <v>333</v>
      </c>
      <c r="C20" s="509"/>
      <c r="D20" s="511"/>
      <c r="E20" s="484">
        <v>0</v>
      </c>
      <c r="F20" s="485">
        <v>0</v>
      </c>
      <c r="G20" s="486">
        <v>0</v>
      </c>
      <c r="H20" s="487">
        <v>0</v>
      </c>
      <c r="I20" s="509"/>
      <c r="J20" s="511"/>
      <c r="K20" s="484">
        <v>0</v>
      </c>
      <c r="L20" s="485">
        <v>0</v>
      </c>
      <c r="M20" s="486">
        <v>0</v>
      </c>
      <c r="N20" s="487">
        <v>0</v>
      </c>
      <c r="O20" s="509"/>
      <c r="P20" s="511"/>
      <c r="Q20" s="484">
        <v>0</v>
      </c>
      <c r="R20" s="485">
        <v>0</v>
      </c>
      <c r="S20" s="486">
        <v>0</v>
      </c>
      <c r="T20" s="487">
        <v>0</v>
      </c>
      <c r="U20" s="509"/>
      <c r="V20" s="511"/>
      <c r="W20" s="484">
        <v>0</v>
      </c>
      <c r="X20" s="485">
        <v>0</v>
      </c>
      <c r="Y20" s="486">
        <v>0</v>
      </c>
      <c r="Z20" s="487">
        <v>0</v>
      </c>
      <c r="AA20" s="509"/>
      <c r="AB20" s="511"/>
      <c r="AC20" s="484">
        <v>0</v>
      </c>
      <c r="AD20" s="485">
        <v>0</v>
      </c>
      <c r="AE20" s="486">
        <v>0</v>
      </c>
      <c r="AF20" s="487">
        <v>0</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16</v>
      </c>
      <c r="F22" s="333">
        <v>18</v>
      </c>
      <c r="G22" s="334">
        <v>21</v>
      </c>
      <c r="H22" s="497">
        <v>55</v>
      </c>
      <c r="I22" s="517"/>
      <c r="J22" s="494">
        <v>0</v>
      </c>
      <c r="K22" s="332">
        <v>16</v>
      </c>
      <c r="L22" s="332">
        <v>18</v>
      </c>
      <c r="M22" s="334">
        <v>21</v>
      </c>
      <c r="N22" s="497">
        <v>55</v>
      </c>
      <c r="O22" s="517"/>
      <c r="P22" s="494">
        <v>0</v>
      </c>
      <c r="Q22" s="332">
        <v>16</v>
      </c>
      <c r="R22" s="332">
        <v>18</v>
      </c>
      <c r="S22" s="334">
        <v>21</v>
      </c>
      <c r="T22" s="497">
        <v>55</v>
      </c>
      <c r="U22" s="517"/>
      <c r="V22" s="494">
        <v>0</v>
      </c>
      <c r="W22" s="332">
        <v>16</v>
      </c>
      <c r="X22" s="332">
        <v>18</v>
      </c>
      <c r="Y22" s="334">
        <v>21</v>
      </c>
      <c r="Z22" s="497">
        <v>55</v>
      </c>
      <c r="AA22" s="517"/>
      <c r="AB22" s="494">
        <v>0</v>
      </c>
      <c r="AC22" s="332">
        <v>16</v>
      </c>
      <c r="AD22" s="332">
        <v>18</v>
      </c>
      <c r="AE22" s="334">
        <v>21</v>
      </c>
      <c r="AF22" s="497">
        <v>55</v>
      </c>
      <c r="AG22"/>
      <c r="AH22"/>
      <c r="AI22"/>
      <c r="AJ22"/>
      <c r="AK22"/>
    </row>
    <row r="23" spans="1:37" ht="45" customHeight="1" thickBot="1">
      <c r="A23" s="844" t="s">
        <v>335</v>
      </c>
      <c r="B23" s="845"/>
      <c r="C23" s="518"/>
      <c r="D23" s="519">
        <v>0</v>
      </c>
      <c r="E23" s="520">
        <v>0</v>
      </c>
      <c r="F23" s="521">
        <v>0</v>
      </c>
      <c r="G23" s="522">
        <v>0</v>
      </c>
      <c r="H23" s="523">
        <v>0</v>
      </c>
      <c r="I23" s="518"/>
      <c r="J23" s="519">
        <v>0</v>
      </c>
      <c r="K23" s="520">
        <v>0</v>
      </c>
      <c r="L23" s="521">
        <v>0</v>
      </c>
      <c r="M23" s="522">
        <v>0</v>
      </c>
      <c r="N23" s="523">
        <v>0</v>
      </c>
      <c r="O23" s="518"/>
      <c r="P23" s="519">
        <v>0</v>
      </c>
      <c r="Q23" s="520">
        <v>0</v>
      </c>
      <c r="R23" s="521">
        <v>0</v>
      </c>
      <c r="S23" s="522">
        <v>0</v>
      </c>
      <c r="T23" s="523">
        <v>0</v>
      </c>
      <c r="U23" s="518"/>
      <c r="V23" s="519">
        <v>0</v>
      </c>
      <c r="W23" s="520">
        <v>0</v>
      </c>
      <c r="X23" s="521">
        <v>0</v>
      </c>
      <c r="Y23" s="522">
        <v>0</v>
      </c>
      <c r="Z23" s="523">
        <v>0</v>
      </c>
      <c r="AA23" s="518"/>
      <c r="AB23" s="519">
        <v>0</v>
      </c>
      <c r="AC23" s="520">
        <v>0</v>
      </c>
      <c r="AD23" s="521">
        <v>0</v>
      </c>
      <c r="AE23" s="522">
        <v>0</v>
      </c>
      <c r="AF23" s="523">
        <v>0</v>
      </c>
      <c r="AG23"/>
      <c r="AH23"/>
      <c r="AI23"/>
      <c r="AJ23"/>
      <c r="AK23"/>
    </row>
    <row r="24" spans="1:37" ht="45" customHeight="1" thickBot="1">
      <c r="A24" s="851" t="s">
        <v>336</v>
      </c>
      <c r="B24" s="852"/>
      <c r="C24" s="524">
        <v>0</v>
      </c>
      <c r="D24" s="525">
        <v>0</v>
      </c>
      <c r="E24" s="499"/>
      <c r="F24" s="500"/>
      <c r="G24" s="526"/>
      <c r="H24" s="502">
        <v>0</v>
      </c>
      <c r="I24" s="524">
        <v>0</v>
      </c>
      <c r="J24" s="525">
        <v>0</v>
      </c>
      <c r="K24" s="499"/>
      <c r="L24" s="500"/>
      <c r="M24" s="526"/>
      <c r="N24" s="502">
        <v>0</v>
      </c>
      <c r="O24" s="524">
        <v>0</v>
      </c>
      <c r="P24" s="525">
        <v>0</v>
      </c>
      <c r="Q24" s="499"/>
      <c r="R24" s="500"/>
      <c r="S24" s="526"/>
      <c r="T24" s="502">
        <v>0</v>
      </c>
      <c r="U24" s="524">
        <v>0</v>
      </c>
      <c r="V24" s="525">
        <v>0</v>
      </c>
      <c r="W24" s="499"/>
      <c r="X24" s="500"/>
      <c r="Y24" s="526"/>
      <c r="Z24" s="502">
        <v>0</v>
      </c>
      <c r="AA24" s="524">
        <v>0</v>
      </c>
      <c r="AB24" s="525">
        <v>0</v>
      </c>
      <c r="AC24" s="499"/>
      <c r="AD24" s="500"/>
      <c r="AE24" s="526"/>
      <c r="AF24" s="502">
        <v>0</v>
      </c>
      <c r="AG24"/>
      <c r="AH24"/>
      <c r="AI24"/>
      <c r="AJ24"/>
      <c r="AK24"/>
    </row>
    <row r="25" spans="1:37" ht="45" customHeight="1" thickBot="1">
      <c r="A25" s="842" t="s">
        <v>337</v>
      </c>
      <c r="B25" s="843"/>
      <c r="C25" s="527"/>
      <c r="D25" s="528">
        <v>0</v>
      </c>
      <c r="E25" s="378">
        <v>3</v>
      </c>
      <c r="F25" s="379">
        <v>7</v>
      </c>
      <c r="G25" s="380">
        <v>4</v>
      </c>
      <c r="H25" s="502">
        <v>14</v>
      </c>
      <c r="I25" s="527"/>
      <c r="J25" s="528">
        <v>0</v>
      </c>
      <c r="K25" s="378">
        <v>3</v>
      </c>
      <c r="L25" s="379">
        <v>7</v>
      </c>
      <c r="M25" s="380">
        <v>4</v>
      </c>
      <c r="N25" s="502">
        <v>14</v>
      </c>
      <c r="O25" s="527"/>
      <c r="P25" s="528">
        <v>0</v>
      </c>
      <c r="Q25" s="378">
        <v>3</v>
      </c>
      <c r="R25" s="379">
        <v>7</v>
      </c>
      <c r="S25" s="380">
        <v>4</v>
      </c>
      <c r="T25" s="502">
        <v>14</v>
      </c>
      <c r="U25" s="527"/>
      <c r="V25" s="528">
        <v>0</v>
      </c>
      <c r="W25" s="378">
        <v>3</v>
      </c>
      <c r="X25" s="379">
        <v>7</v>
      </c>
      <c r="Y25" s="380">
        <v>4</v>
      </c>
      <c r="Z25" s="502">
        <v>14</v>
      </c>
      <c r="AA25" s="527"/>
      <c r="AB25" s="528">
        <v>0</v>
      </c>
      <c r="AC25" s="378">
        <v>3</v>
      </c>
      <c r="AD25" s="379">
        <v>7</v>
      </c>
      <c r="AE25" s="380">
        <v>4</v>
      </c>
      <c r="AF25" s="502">
        <v>14</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304</v>
      </c>
      <c r="D27" s="383">
        <v>449</v>
      </c>
      <c r="E27" s="384">
        <v>63</v>
      </c>
      <c r="F27" s="384">
        <v>94</v>
      </c>
      <c r="G27" s="386">
        <v>115</v>
      </c>
      <c r="H27" s="387">
        <v>1025</v>
      </c>
      <c r="I27" s="382">
        <v>304</v>
      </c>
      <c r="J27" s="383">
        <v>449</v>
      </c>
      <c r="K27" s="384">
        <v>63</v>
      </c>
      <c r="L27" s="384">
        <v>94</v>
      </c>
      <c r="M27" s="386">
        <v>115</v>
      </c>
      <c r="N27" s="387">
        <v>1025</v>
      </c>
      <c r="O27" s="382">
        <v>304</v>
      </c>
      <c r="P27" s="383">
        <v>449</v>
      </c>
      <c r="Q27" s="384">
        <v>63</v>
      </c>
      <c r="R27" s="384">
        <v>94</v>
      </c>
      <c r="S27" s="386">
        <v>115</v>
      </c>
      <c r="T27" s="387">
        <v>1025</v>
      </c>
      <c r="U27" s="382">
        <v>304</v>
      </c>
      <c r="V27" s="383">
        <v>449</v>
      </c>
      <c r="W27" s="384">
        <v>63</v>
      </c>
      <c r="X27" s="384">
        <v>94</v>
      </c>
      <c r="Y27" s="386">
        <v>115</v>
      </c>
      <c r="Z27" s="387">
        <v>1025</v>
      </c>
      <c r="AA27" s="382">
        <v>304</v>
      </c>
      <c r="AB27" s="383">
        <v>449</v>
      </c>
      <c r="AC27" s="384">
        <v>63</v>
      </c>
      <c r="AD27" s="384">
        <v>94</v>
      </c>
      <c r="AE27" s="386">
        <v>115</v>
      </c>
      <c r="AF27" s="387">
        <v>1025</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15</v>
      </c>
      <c r="D6" s="399">
        <v>60</v>
      </c>
      <c r="E6" s="400">
        <v>9</v>
      </c>
      <c r="F6" s="401">
        <v>16</v>
      </c>
      <c r="G6" s="402">
        <v>20</v>
      </c>
      <c r="H6" s="403">
        <f>SUM(C6:G6)</f>
        <v>120</v>
      </c>
      <c r="I6" s="398">
        <v>15</v>
      </c>
      <c r="J6" s="399">
        <v>60</v>
      </c>
      <c r="K6" s="400">
        <v>9</v>
      </c>
      <c r="L6" s="401">
        <v>16</v>
      </c>
      <c r="M6" s="402">
        <v>20</v>
      </c>
      <c r="N6" s="403">
        <f>SUM(I6:M6)</f>
        <v>120</v>
      </c>
      <c r="O6" s="398">
        <v>15</v>
      </c>
      <c r="P6" s="399">
        <v>60</v>
      </c>
      <c r="Q6" s="400">
        <v>9</v>
      </c>
      <c r="R6" s="401">
        <v>16</v>
      </c>
      <c r="S6" s="402">
        <v>20</v>
      </c>
      <c r="T6" s="403">
        <f>SUM(O6:S6)</f>
        <v>120</v>
      </c>
      <c r="U6" s="398">
        <v>15</v>
      </c>
      <c r="V6" s="399">
        <v>60</v>
      </c>
      <c r="W6" s="400">
        <v>9</v>
      </c>
      <c r="X6" s="401">
        <v>16</v>
      </c>
      <c r="Y6" s="402">
        <v>20</v>
      </c>
      <c r="Z6" s="403">
        <f>SUM(U6:Y6)</f>
        <v>120</v>
      </c>
      <c r="AA6" s="398">
        <v>15</v>
      </c>
      <c r="AB6" s="399">
        <v>60</v>
      </c>
      <c r="AC6" s="400">
        <v>9</v>
      </c>
      <c r="AD6" s="401">
        <v>16</v>
      </c>
      <c r="AE6" s="402">
        <v>20</v>
      </c>
      <c r="AF6" s="403">
        <f>SUM(AA6:AE6)</f>
        <v>120</v>
      </c>
    </row>
    <row r="7" spans="1:32" ht="39.75" customHeight="1">
      <c r="A7" s="862"/>
      <c r="B7" s="300" t="s">
        <v>319</v>
      </c>
      <c r="C7" s="581">
        <v>256</v>
      </c>
      <c r="D7" s="582">
        <v>20</v>
      </c>
      <c r="E7" s="583"/>
      <c r="F7" s="584"/>
      <c r="G7" s="585"/>
      <c r="H7" s="586">
        <f t="shared" ref="H7:H8" si="0">SUM(C7:G7)</f>
        <v>276</v>
      </c>
      <c r="I7" s="581">
        <v>256</v>
      </c>
      <c r="J7" s="582">
        <v>20</v>
      </c>
      <c r="K7" s="583"/>
      <c r="L7" s="584"/>
      <c r="M7" s="585"/>
      <c r="N7" s="586">
        <f t="shared" ref="N7:N11" si="1">SUM(I7:M7)</f>
        <v>276</v>
      </c>
      <c r="O7" s="581">
        <v>256</v>
      </c>
      <c r="P7" s="582">
        <v>20</v>
      </c>
      <c r="Q7" s="406"/>
      <c r="R7" s="407"/>
      <c r="S7" s="408"/>
      <c r="T7" s="409">
        <f t="shared" ref="T7:T11" si="2">SUM(O7:S7)</f>
        <v>276</v>
      </c>
      <c r="U7" s="587">
        <v>256</v>
      </c>
      <c r="V7" s="531">
        <v>20</v>
      </c>
      <c r="W7" s="532"/>
      <c r="X7" s="533"/>
      <c r="Y7" s="534"/>
      <c r="Z7" s="588">
        <f t="shared" ref="Z7:Z11" si="3">SUM(U7:Y7)</f>
        <v>276</v>
      </c>
      <c r="AA7" s="587">
        <v>256</v>
      </c>
      <c r="AB7" s="531">
        <v>20</v>
      </c>
      <c r="AC7" s="532"/>
      <c r="AD7" s="533"/>
      <c r="AE7" s="408"/>
      <c r="AF7" s="409">
        <f t="shared" ref="AF7:AF11" si="4">SUM(AA7:AE7)</f>
        <v>276</v>
      </c>
    </row>
    <row r="8" spans="1:32" ht="39.75" customHeight="1">
      <c r="A8" s="862"/>
      <c r="B8" s="300" t="s">
        <v>320</v>
      </c>
      <c r="C8" s="581"/>
      <c r="D8" s="582"/>
      <c r="E8" s="583"/>
      <c r="F8" s="584"/>
      <c r="G8" s="585"/>
      <c r="H8" s="586">
        <f t="shared" si="0"/>
        <v>0</v>
      </c>
      <c r="I8" s="581"/>
      <c r="J8" s="582"/>
      <c r="K8" s="583"/>
      <c r="L8" s="584"/>
      <c r="M8" s="585"/>
      <c r="N8" s="586">
        <f t="shared" si="1"/>
        <v>0</v>
      </c>
      <c r="O8" s="581"/>
      <c r="P8" s="582"/>
      <c r="Q8" s="406"/>
      <c r="R8" s="407"/>
      <c r="S8" s="408"/>
      <c r="T8" s="409">
        <f t="shared" si="2"/>
        <v>0</v>
      </c>
      <c r="U8" s="587"/>
      <c r="V8" s="531"/>
      <c r="W8" s="532"/>
      <c r="X8" s="533"/>
      <c r="Y8" s="534"/>
      <c r="Z8" s="588">
        <f t="shared" si="3"/>
        <v>0</v>
      </c>
      <c r="AA8" s="587"/>
      <c r="AB8" s="531"/>
      <c r="AC8" s="532"/>
      <c r="AD8" s="533"/>
      <c r="AE8" s="408"/>
      <c r="AF8" s="409">
        <f t="shared" si="4"/>
        <v>0</v>
      </c>
    </row>
    <row r="9" spans="1:32" ht="39.75" customHeight="1">
      <c r="A9" s="862"/>
      <c r="B9" s="300" t="s">
        <v>321</v>
      </c>
      <c r="C9" s="404"/>
      <c r="D9" s="405"/>
      <c r="E9" s="406"/>
      <c r="F9" s="407"/>
      <c r="G9" s="408"/>
      <c r="H9" s="409">
        <f>SUM(C9:G9)</f>
        <v>0</v>
      </c>
      <c r="I9" s="404"/>
      <c r="J9" s="405"/>
      <c r="K9" s="406"/>
      <c r="L9" s="407"/>
      <c r="M9" s="408"/>
      <c r="N9" s="409">
        <f t="shared" si="1"/>
        <v>0</v>
      </c>
      <c r="O9" s="404"/>
      <c r="P9" s="405"/>
      <c r="Q9" s="406"/>
      <c r="R9" s="407"/>
      <c r="S9" s="408"/>
      <c r="T9" s="409">
        <f t="shared" si="2"/>
        <v>0</v>
      </c>
      <c r="U9" s="587"/>
      <c r="V9" s="531"/>
      <c r="W9" s="532"/>
      <c r="X9" s="533"/>
      <c r="Y9" s="534"/>
      <c r="Z9" s="588">
        <f t="shared" si="3"/>
        <v>0</v>
      </c>
      <c r="AA9" s="587"/>
      <c r="AB9" s="531"/>
      <c r="AC9" s="532"/>
      <c r="AD9" s="533"/>
      <c r="AE9" s="408"/>
      <c r="AF9" s="409">
        <f t="shared" si="4"/>
        <v>0</v>
      </c>
    </row>
    <row r="10" spans="1:32" ht="39.75" customHeight="1">
      <c r="A10" s="862"/>
      <c r="B10" s="300" t="s">
        <v>322</v>
      </c>
      <c r="C10" s="410"/>
      <c r="D10" s="411">
        <v>557</v>
      </c>
      <c r="E10" s="412">
        <v>87</v>
      </c>
      <c r="F10" s="413">
        <v>149</v>
      </c>
      <c r="G10" s="414">
        <v>168</v>
      </c>
      <c r="H10" s="415">
        <f>SUM(C10:G10)</f>
        <v>961</v>
      </c>
      <c r="I10" s="410"/>
      <c r="J10" s="411">
        <v>557</v>
      </c>
      <c r="K10" s="412">
        <v>87</v>
      </c>
      <c r="L10" s="413">
        <v>149</v>
      </c>
      <c r="M10" s="414">
        <v>168</v>
      </c>
      <c r="N10" s="415">
        <f t="shared" si="1"/>
        <v>961</v>
      </c>
      <c r="O10" s="410"/>
      <c r="P10" s="411">
        <v>557</v>
      </c>
      <c r="Q10" s="412">
        <v>77</v>
      </c>
      <c r="R10" s="413">
        <v>159</v>
      </c>
      <c r="S10" s="414">
        <v>168</v>
      </c>
      <c r="T10" s="415">
        <f t="shared" si="2"/>
        <v>961</v>
      </c>
      <c r="U10" s="589"/>
      <c r="V10" s="531">
        <v>557</v>
      </c>
      <c r="W10" s="532">
        <v>74</v>
      </c>
      <c r="X10" s="533">
        <v>162</v>
      </c>
      <c r="Y10" s="534">
        <v>168</v>
      </c>
      <c r="Z10" s="588">
        <f t="shared" si="3"/>
        <v>961</v>
      </c>
      <c r="AA10" s="589"/>
      <c r="AB10" s="531">
        <v>557</v>
      </c>
      <c r="AC10" s="532">
        <v>74</v>
      </c>
      <c r="AD10" s="533">
        <v>162</v>
      </c>
      <c r="AE10" s="414">
        <v>168</v>
      </c>
      <c r="AF10" s="415">
        <f t="shared" si="4"/>
        <v>961</v>
      </c>
    </row>
    <row r="11" spans="1:32" ht="39.75" customHeight="1">
      <c r="A11" s="862"/>
      <c r="B11" s="322" t="s">
        <v>323</v>
      </c>
      <c r="C11" s="590">
        <v>270</v>
      </c>
      <c r="D11" s="417"/>
      <c r="E11" s="417"/>
      <c r="F11" s="418"/>
      <c r="G11" s="419"/>
      <c r="H11" s="420">
        <f>SUM(C11:G11)</f>
        <v>270</v>
      </c>
      <c r="I11" s="590">
        <v>270</v>
      </c>
      <c r="J11" s="417"/>
      <c r="K11" s="417"/>
      <c r="L11" s="418"/>
      <c r="M11" s="419"/>
      <c r="N11" s="420">
        <f t="shared" si="1"/>
        <v>270</v>
      </c>
      <c r="O11" s="590">
        <v>270</v>
      </c>
      <c r="P11" s="417"/>
      <c r="Q11" s="417"/>
      <c r="R11" s="418"/>
      <c r="S11" s="419"/>
      <c r="T11" s="420">
        <f t="shared" si="2"/>
        <v>270</v>
      </c>
      <c r="U11" s="590">
        <v>270</v>
      </c>
      <c r="V11" s="417"/>
      <c r="W11" s="417"/>
      <c r="X11" s="418"/>
      <c r="Y11" s="419"/>
      <c r="Z11" s="420">
        <f t="shared" si="3"/>
        <v>270</v>
      </c>
      <c r="AA11" s="590">
        <v>270</v>
      </c>
      <c r="AB11" s="417"/>
      <c r="AC11" s="417"/>
      <c r="AD11" s="418"/>
      <c r="AE11" s="419"/>
      <c r="AF11" s="420">
        <f t="shared" si="4"/>
        <v>270</v>
      </c>
    </row>
    <row r="12" spans="1:32" ht="45" customHeight="1" thickBot="1">
      <c r="A12" s="863"/>
      <c r="B12" s="329" t="s">
        <v>324</v>
      </c>
      <c r="C12" s="421">
        <f>SUM(C6:C11)</f>
        <v>541</v>
      </c>
      <c r="D12" s="422">
        <f>SUM(D6:D11)</f>
        <v>637</v>
      </c>
      <c r="E12" s="423">
        <f t="shared" ref="E12" si="5">SUM(E6:E11)</f>
        <v>96</v>
      </c>
      <c r="F12" s="423">
        <f>SUM(F6:F11)</f>
        <v>165</v>
      </c>
      <c r="G12" s="424">
        <f>SUM(G6:G11)</f>
        <v>188</v>
      </c>
      <c r="H12" s="425">
        <f>SUM(H6:H11)</f>
        <v>1627</v>
      </c>
      <c r="I12" s="421">
        <f>SUM(I6:I11)</f>
        <v>541</v>
      </c>
      <c r="J12" s="422">
        <f>SUM(J6:J11)</f>
        <v>637</v>
      </c>
      <c r="K12" s="423">
        <f t="shared" ref="K12:N12" si="6">SUM(K6:K11)</f>
        <v>96</v>
      </c>
      <c r="L12" s="423">
        <f t="shared" si="6"/>
        <v>165</v>
      </c>
      <c r="M12" s="424">
        <f t="shared" si="6"/>
        <v>188</v>
      </c>
      <c r="N12" s="425">
        <f t="shared" si="6"/>
        <v>1627</v>
      </c>
      <c r="O12" s="421">
        <f>SUM(O6:O11)</f>
        <v>541</v>
      </c>
      <c r="P12" s="422">
        <f>SUM(P6:P11)</f>
        <v>637</v>
      </c>
      <c r="Q12" s="423">
        <f t="shared" ref="Q12:R12" si="7">SUM(Q6:Q11)</f>
        <v>86</v>
      </c>
      <c r="R12" s="423">
        <f t="shared" si="7"/>
        <v>175</v>
      </c>
      <c r="S12" s="424">
        <f>SUM(S6:S11)</f>
        <v>188</v>
      </c>
      <c r="T12" s="425">
        <f>SUM(T6:T11)</f>
        <v>1627</v>
      </c>
      <c r="U12" s="421">
        <f>SUM(U6:U11)</f>
        <v>541</v>
      </c>
      <c r="V12" s="422">
        <f>SUM(V6:V11)</f>
        <v>637</v>
      </c>
      <c r="W12" s="423">
        <f t="shared" ref="W12:Z12" si="8">SUM(W6:W11)</f>
        <v>83</v>
      </c>
      <c r="X12" s="423">
        <f t="shared" si="8"/>
        <v>178</v>
      </c>
      <c r="Y12" s="424">
        <f t="shared" si="8"/>
        <v>188</v>
      </c>
      <c r="Z12" s="425">
        <f t="shared" si="8"/>
        <v>1627</v>
      </c>
      <c r="AA12" s="421">
        <f>SUM(AA6:AA11)</f>
        <v>541</v>
      </c>
      <c r="AB12" s="422">
        <f>SUM(AB6:AB11)</f>
        <v>637</v>
      </c>
      <c r="AC12" s="423">
        <f t="shared" ref="AC12:AF12" si="9">SUM(AC6:AC11)</f>
        <v>83</v>
      </c>
      <c r="AD12" s="423">
        <f t="shared" si="9"/>
        <v>178</v>
      </c>
      <c r="AE12" s="424">
        <f t="shared" si="9"/>
        <v>188</v>
      </c>
      <c r="AF12" s="425">
        <f t="shared" si="9"/>
        <v>1627</v>
      </c>
    </row>
    <row r="13" spans="1:32" ht="44.25" customHeight="1" thickBot="1">
      <c r="A13" s="864" t="s">
        <v>325</v>
      </c>
      <c r="B13" s="865"/>
      <c r="C13" s="426">
        <v>1105</v>
      </c>
      <c r="D13" s="427"/>
      <c r="E13" s="427"/>
      <c r="F13" s="428"/>
      <c r="G13" s="429"/>
      <c r="H13" s="430">
        <f>C13</f>
        <v>1105</v>
      </c>
      <c r="I13" s="426">
        <v>1105</v>
      </c>
      <c r="J13" s="427"/>
      <c r="K13" s="427"/>
      <c r="L13" s="428"/>
      <c r="M13" s="429"/>
      <c r="N13" s="430">
        <f>I13</f>
        <v>1105</v>
      </c>
      <c r="O13" s="426">
        <v>1105</v>
      </c>
      <c r="P13" s="427"/>
      <c r="Q13" s="427"/>
      <c r="R13" s="428"/>
      <c r="S13" s="429"/>
      <c r="T13" s="430">
        <f>O13</f>
        <v>1105</v>
      </c>
      <c r="U13" s="426">
        <v>1105</v>
      </c>
      <c r="V13" s="427"/>
      <c r="W13" s="427"/>
      <c r="X13" s="428"/>
      <c r="Y13" s="429"/>
      <c r="Z13" s="430">
        <f>U13</f>
        <v>1105</v>
      </c>
      <c r="AA13" s="426">
        <v>1105</v>
      </c>
      <c r="AB13" s="427"/>
      <c r="AC13" s="427"/>
      <c r="AD13" s="428"/>
      <c r="AE13" s="429"/>
      <c r="AF13" s="430">
        <f>AA13</f>
        <v>1105</v>
      </c>
    </row>
    <row r="14" spans="1:32" ht="39" customHeight="1">
      <c r="A14" s="861" t="s">
        <v>326</v>
      </c>
      <c r="B14" s="288" t="s">
        <v>327</v>
      </c>
      <c r="C14" s="431"/>
      <c r="D14" s="432"/>
      <c r="E14" s="433">
        <v>9</v>
      </c>
      <c r="F14" s="434">
        <v>24</v>
      </c>
      <c r="G14" s="435">
        <v>24</v>
      </c>
      <c r="H14" s="436">
        <f t="shared" ref="H14:H21" si="10">SUM(C14:G14)</f>
        <v>57</v>
      </c>
      <c r="I14" s="431"/>
      <c r="J14" s="432"/>
      <c r="K14" s="433">
        <v>9</v>
      </c>
      <c r="L14" s="434">
        <v>24</v>
      </c>
      <c r="M14" s="435">
        <v>24</v>
      </c>
      <c r="N14" s="436">
        <f t="shared" ref="N14:N21" si="11">SUM(I14:M14)</f>
        <v>57</v>
      </c>
      <c r="O14" s="431"/>
      <c r="P14" s="432"/>
      <c r="Q14" s="433">
        <v>9</v>
      </c>
      <c r="R14" s="434">
        <v>24</v>
      </c>
      <c r="S14" s="435">
        <v>24</v>
      </c>
      <c r="T14" s="436">
        <f t="shared" ref="T14:T21" si="12">SUM(O14:S14)</f>
        <v>57</v>
      </c>
      <c r="U14" s="431"/>
      <c r="V14" s="432"/>
      <c r="W14" s="433">
        <v>9</v>
      </c>
      <c r="X14" s="434">
        <v>24</v>
      </c>
      <c r="Y14" s="435">
        <v>24</v>
      </c>
      <c r="Z14" s="436">
        <f t="shared" ref="Z14:Z21" si="13">SUM(U14:Y14)</f>
        <v>57</v>
      </c>
      <c r="AA14" s="431"/>
      <c r="AB14" s="432"/>
      <c r="AC14" s="433">
        <v>9</v>
      </c>
      <c r="AD14" s="434">
        <v>24</v>
      </c>
      <c r="AE14" s="435">
        <v>24</v>
      </c>
      <c r="AF14" s="436">
        <f t="shared" ref="AF14:AF20" si="14">SUM(AA14:AE14)</f>
        <v>57</v>
      </c>
    </row>
    <row r="15" spans="1:32" ht="39" customHeight="1">
      <c r="A15" s="862"/>
      <c r="B15" s="353" t="s">
        <v>328</v>
      </c>
      <c r="C15" s="437"/>
      <c r="D15" s="438"/>
      <c r="E15" s="412"/>
      <c r="F15" s="413"/>
      <c r="G15" s="414"/>
      <c r="H15" s="415">
        <f t="shared" si="10"/>
        <v>0</v>
      </c>
      <c r="I15" s="437"/>
      <c r="J15" s="438"/>
      <c r="K15" s="412"/>
      <c r="L15" s="413"/>
      <c r="M15" s="414"/>
      <c r="N15" s="415">
        <f t="shared" si="11"/>
        <v>0</v>
      </c>
      <c r="O15" s="437"/>
      <c r="P15" s="438"/>
      <c r="Q15" s="412"/>
      <c r="R15" s="413"/>
      <c r="S15" s="414"/>
      <c r="T15" s="415">
        <f t="shared" si="12"/>
        <v>0</v>
      </c>
      <c r="U15" s="437"/>
      <c r="V15" s="438"/>
      <c r="W15" s="412"/>
      <c r="X15" s="413"/>
      <c r="Y15" s="414"/>
      <c r="Z15" s="415">
        <f t="shared" si="13"/>
        <v>0</v>
      </c>
      <c r="AA15" s="437"/>
      <c r="AB15" s="438"/>
      <c r="AC15" s="412"/>
      <c r="AD15" s="413"/>
      <c r="AE15" s="414"/>
      <c r="AF15" s="415">
        <f t="shared" si="14"/>
        <v>0</v>
      </c>
    </row>
    <row r="16" spans="1:32" ht="39" customHeight="1">
      <c r="A16" s="862"/>
      <c r="B16" s="300"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862"/>
      <c r="B17" s="357" t="s">
        <v>330</v>
      </c>
      <c r="C17" s="437"/>
      <c r="D17" s="439"/>
      <c r="E17" s="412"/>
      <c r="F17" s="413"/>
      <c r="G17" s="414"/>
      <c r="H17" s="415">
        <f t="shared" si="10"/>
        <v>0</v>
      </c>
      <c r="I17" s="437"/>
      <c r="J17" s="439"/>
      <c r="K17" s="412"/>
      <c r="L17" s="413"/>
      <c r="M17" s="414"/>
      <c r="N17" s="415">
        <f t="shared" si="11"/>
        <v>0</v>
      </c>
      <c r="O17" s="437"/>
      <c r="P17" s="439"/>
      <c r="Q17" s="412"/>
      <c r="R17" s="413"/>
      <c r="S17" s="414"/>
      <c r="T17" s="415">
        <f t="shared" si="12"/>
        <v>0</v>
      </c>
      <c r="U17" s="437"/>
      <c r="V17" s="439"/>
      <c r="W17" s="412"/>
      <c r="X17" s="413"/>
      <c r="Y17" s="414"/>
      <c r="Z17" s="415">
        <f t="shared" si="13"/>
        <v>0</v>
      </c>
      <c r="AA17" s="437"/>
      <c r="AB17" s="439"/>
      <c r="AC17" s="412"/>
      <c r="AD17" s="413"/>
      <c r="AE17" s="414"/>
      <c r="AF17" s="415">
        <f t="shared" si="14"/>
        <v>0</v>
      </c>
    </row>
    <row r="18" spans="1:37" ht="39" customHeight="1">
      <c r="A18" s="862"/>
      <c r="B18" s="357"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862"/>
      <c r="B19" s="300"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862"/>
      <c r="B20" s="300"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862"/>
      <c r="B21" s="359"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863"/>
      <c r="B22" s="365" t="s">
        <v>324</v>
      </c>
      <c r="C22" s="445"/>
      <c r="D22" s="422">
        <f>SUM(D14:D21)</f>
        <v>0</v>
      </c>
      <c r="E22" s="446">
        <f>SUM(E14:E21)</f>
        <v>9</v>
      </c>
      <c r="F22" s="446">
        <f>SUM(F14:F21)</f>
        <v>24</v>
      </c>
      <c r="G22" s="447">
        <f>SUM(G14:G21)</f>
        <v>24</v>
      </c>
      <c r="H22" s="425">
        <f t="shared" ref="H22" si="15">SUM(H14:H21)</f>
        <v>57</v>
      </c>
      <c r="I22" s="445"/>
      <c r="J22" s="422">
        <f>SUM(J14:J21)</f>
        <v>0</v>
      </c>
      <c r="K22" s="446">
        <f>SUM(K14:K21)</f>
        <v>9</v>
      </c>
      <c r="L22" s="446">
        <f>SUM(L14:L21)</f>
        <v>24</v>
      </c>
      <c r="M22" s="447">
        <f>SUM(M14:M21)</f>
        <v>24</v>
      </c>
      <c r="N22" s="425">
        <f t="shared" ref="N22" si="16">SUM(N14:N21)</f>
        <v>57</v>
      </c>
      <c r="O22" s="445"/>
      <c r="P22" s="422">
        <f>SUM(P14:P21)</f>
        <v>0</v>
      </c>
      <c r="Q22" s="446">
        <f>SUM(Q14:Q21)</f>
        <v>9</v>
      </c>
      <c r="R22" s="446">
        <f>SUM(R14:R21)</f>
        <v>24</v>
      </c>
      <c r="S22" s="447">
        <f>SUM(S14:S21)</f>
        <v>24</v>
      </c>
      <c r="T22" s="425">
        <f t="shared" ref="T22" si="17">SUM(T14:T21)</f>
        <v>57</v>
      </c>
      <c r="U22" s="445"/>
      <c r="V22" s="422">
        <f>SUM(V14:V21)</f>
        <v>0</v>
      </c>
      <c r="W22" s="446">
        <f>SUM(W14:W21)</f>
        <v>9</v>
      </c>
      <c r="X22" s="446">
        <f>SUM(X14:X21)</f>
        <v>24</v>
      </c>
      <c r="Y22" s="447">
        <f>SUM(Y14:Y21)</f>
        <v>24</v>
      </c>
      <c r="Z22" s="425">
        <f t="shared" ref="Z22" si="18">SUM(Z14:Z21)</f>
        <v>57</v>
      </c>
      <c r="AA22" s="445"/>
      <c r="AB22" s="422">
        <f>SUM(AB14:AB21)</f>
        <v>0</v>
      </c>
      <c r="AC22" s="446">
        <f>SUM(AC14:AC21)</f>
        <v>9</v>
      </c>
      <c r="AD22" s="446">
        <f>SUM(AD14:AD21)</f>
        <v>24</v>
      </c>
      <c r="AE22" s="447">
        <f>SUM(AE14:AE21)</f>
        <v>24</v>
      </c>
      <c r="AF22" s="425">
        <f>SUM(AF14:AF21)</f>
        <v>57</v>
      </c>
    </row>
    <row r="23" spans="1:37" ht="45" customHeight="1" thickBot="1">
      <c r="A23" s="844" t="s">
        <v>335</v>
      </c>
      <c r="B23" s="845"/>
      <c r="C23" s="448"/>
      <c r="D23" s="449"/>
      <c r="E23" s="450"/>
      <c r="F23" s="451"/>
      <c r="G23" s="452"/>
      <c r="H23" s="453">
        <f>SUM(C23:G23)</f>
        <v>0</v>
      </c>
      <c r="I23" s="448"/>
      <c r="J23" s="449"/>
      <c r="K23" s="450"/>
      <c r="L23" s="451"/>
      <c r="M23" s="452"/>
      <c r="N23" s="453">
        <f>SUM(I23:M23)</f>
        <v>0</v>
      </c>
      <c r="O23" s="448"/>
      <c r="P23" s="449"/>
      <c r="Q23" s="450"/>
      <c r="R23" s="451"/>
      <c r="S23" s="452"/>
      <c r="T23" s="453">
        <f>SUM(O23:S23)</f>
        <v>0</v>
      </c>
      <c r="U23" s="448"/>
      <c r="V23" s="449"/>
      <c r="W23" s="450"/>
      <c r="X23" s="451"/>
      <c r="Y23" s="452"/>
      <c r="Z23" s="453">
        <f>SUM(U23:Y23)</f>
        <v>0</v>
      </c>
      <c r="AA23" s="448"/>
      <c r="AB23" s="449"/>
      <c r="AC23" s="450"/>
      <c r="AD23" s="451"/>
      <c r="AE23" s="452"/>
      <c r="AF23" s="453">
        <f>SUM(AA23:AE23)</f>
        <v>0</v>
      </c>
    </row>
    <row r="24" spans="1:37" ht="45" customHeight="1" thickBot="1">
      <c r="A24" s="851" t="s">
        <v>336</v>
      </c>
      <c r="B24" s="852"/>
      <c r="C24" s="454"/>
      <c r="D24" s="455">
        <v>40</v>
      </c>
      <c r="E24" s="427"/>
      <c r="F24" s="428"/>
      <c r="G24" s="456"/>
      <c r="H24" s="430">
        <f>SUM(C24:G24)</f>
        <v>40</v>
      </c>
      <c r="I24" s="454"/>
      <c r="J24" s="455">
        <v>40</v>
      </c>
      <c r="K24" s="427"/>
      <c r="L24" s="428"/>
      <c r="M24" s="456"/>
      <c r="N24" s="430">
        <f>SUM(I24:M24)</f>
        <v>40</v>
      </c>
      <c r="O24" s="454"/>
      <c r="P24" s="455">
        <v>40</v>
      </c>
      <c r="Q24" s="427"/>
      <c r="R24" s="428"/>
      <c r="S24" s="456"/>
      <c r="T24" s="430">
        <f>SUM(O24:S24)</f>
        <v>40</v>
      </c>
      <c r="U24" s="454"/>
      <c r="V24" s="455">
        <v>40</v>
      </c>
      <c r="W24" s="427"/>
      <c r="X24" s="428"/>
      <c r="Y24" s="456"/>
      <c r="Z24" s="430">
        <f>SUM(U24:Y24)</f>
        <v>40</v>
      </c>
      <c r="AA24" s="454"/>
      <c r="AB24" s="455">
        <v>40</v>
      </c>
      <c r="AC24" s="427"/>
      <c r="AD24" s="428"/>
      <c r="AE24" s="456"/>
      <c r="AF24" s="430">
        <f>SUM(AA24:AE24)</f>
        <v>40</v>
      </c>
    </row>
    <row r="25" spans="1:37" ht="45" customHeight="1" thickBot="1">
      <c r="A25" s="842" t="s">
        <v>337</v>
      </c>
      <c r="B25" s="843"/>
      <c r="C25" s="457"/>
      <c r="D25" s="458"/>
      <c r="E25" s="459"/>
      <c r="F25" s="460">
        <v>18</v>
      </c>
      <c r="G25" s="461">
        <v>18</v>
      </c>
      <c r="H25" s="430">
        <f>SUM(C25:G25)</f>
        <v>36</v>
      </c>
      <c r="I25" s="457"/>
      <c r="J25" s="458"/>
      <c r="K25" s="459"/>
      <c r="L25" s="460">
        <v>18</v>
      </c>
      <c r="M25" s="461">
        <v>18</v>
      </c>
      <c r="N25" s="430">
        <f>SUM(I25:M25)</f>
        <v>36</v>
      </c>
      <c r="O25" s="457"/>
      <c r="P25" s="458"/>
      <c r="Q25" s="459"/>
      <c r="R25" s="460">
        <v>22</v>
      </c>
      <c r="S25" s="461">
        <v>14</v>
      </c>
      <c r="T25" s="430">
        <f>SUM(O25:S25)</f>
        <v>36</v>
      </c>
      <c r="U25" s="457"/>
      <c r="V25" s="458"/>
      <c r="W25" s="459"/>
      <c r="X25" s="460">
        <v>24</v>
      </c>
      <c r="Y25" s="461">
        <v>12</v>
      </c>
      <c r="Z25" s="430">
        <f>SUM(U25:Y25)</f>
        <v>36</v>
      </c>
      <c r="AA25" s="457"/>
      <c r="AB25" s="458"/>
      <c r="AC25" s="459"/>
      <c r="AD25" s="460">
        <v>24</v>
      </c>
      <c r="AE25" s="461">
        <v>12</v>
      </c>
      <c r="AF25" s="430">
        <f>SUM(AA25:AE25)</f>
        <v>36</v>
      </c>
    </row>
    <row r="26" spans="1:37" ht="45" customHeight="1" thickBot="1">
      <c r="A26" s="844" t="s">
        <v>338</v>
      </c>
      <c r="B26" s="845"/>
      <c r="C26" s="448"/>
      <c r="D26" s="462"/>
      <c r="E26" s="450"/>
      <c r="F26" s="451">
        <v>20</v>
      </c>
      <c r="G26" s="591">
        <v>35</v>
      </c>
      <c r="H26" s="453">
        <f>SUM(C26:G26)</f>
        <v>55</v>
      </c>
      <c r="I26" s="448"/>
      <c r="J26" s="462"/>
      <c r="K26" s="450"/>
      <c r="L26" s="451">
        <v>20</v>
      </c>
      <c r="M26" s="452">
        <v>35</v>
      </c>
      <c r="N26" s="453">
        <f>SUM(I26:M26)</f>
        <v>55</v>
      </c>
      <c r="O26" s="448"/>
      <c r="P26" s="462"/>
      <c r="Q26" s="450"/>
      <c r="R26" s="451">
        <v>20</v>
      </c>
      <c r="S26" s="452">
        <v>35</v>
      </c>
      <c r="T26" s="453">
        <f>SUM(O26:S26)</f>
        <v>55</v>
      </c>
      <c r="U26" s="448"/>
      <c r="V26" s="462"/>
      <c r="W26" s="450"/>
      <c r="X26" s="451">
        <v>30</v>
      </c>
      <c r="Y26" s="452">
        <v>25</v>
      </c>
      <c r="Z26" s="453">
        <f>SUM(U26:Y26)</f>
        <v>55</v>
      </c>
      <c r="AA26" s="448"/>
      <c r="AB26" s="462"/>
      <c r="AC26" s="450"/>
      <c r="AD26" s="451">
        <v>30</v>
      </c>
      <c r="AE26" s="452">
        <v>25</v>
      </c>
      <c r="AF26" s="453">
        <f>SUM(AA26:AE26)</f>
        <v>55</v>
      </c>
    </row>
    <row r="27" spans="1:37" ht="51" customHeight="1" thickTop="1" thickBot="1">
      <c r="A27" s="846" t="s">
        <v>6</v>
      </c>
      <c r="B27" s="847"/>
      <c r="C27" s="463">
        <f>SUM(C12,C13,C22,C23,C25,C26,C24)</f>
        <v>1646</v>
      </c>
      <c r="D27" s="464">
        <f>SUM(D12,,D22,D23,D25,D26,D24)</f>
        <v>677</v>
      </c>
      <c r="E27" s="465">
        <f>SUM(E12,E13,E22,E23,E25,E26)</f>
        <v>105</v>
      </c>
      <c r="F27" s="465">
        <f>SUM(F12,F13,F22,F23,F25,F26)</f>
        <v>227</v>
      </c>
      <c r="G27" s="466">
        <f>SUM(G12,G13,G22,G23,G25,G26)</f>
        <v>265</v>
      </c>
      <c r="H27" s="467">
        <f>SUM(H12,H13,H22,H23,H25,H26,H24)</f>
        <v>2920</v>
      </c>
      <c r="I27" s="463">
        <f>SUM(I12,I13,I22,I23,I25,I26,I24)</f>
        <v>1646</v>
      </c>
      <c r="J27" s="464">
        <f>SUM(J12,,J22,J23,J25,J26,J24)</f>
        <v>677</v>
      </c>
      <c r="K27" s="465">
        <f>SUM(K12,K13,K22,K23,K25,K26)</f>
        <v>105</v>
      </c>
      <c r="L27" s="465">
        <f>SUM(L12,L13,L22,L23,L25,L26)</f>
        <v>227</v>
      </c>
      <c r="M27" s="466">
        <f>SUM(M12,M13,M22,M23,M25,M26)</f>
        <v>265</v>
      </c>
      <c r="N27" s="467">
        <f>SUM(N12,N13,N22,N23,N25,N26,N24)</f>
        <v>2920</v>
      </c>
      <c r="O27" s="463">
        <f>SUM(O12,O13,O22,O23,O25,O26,O24)</f>
        <v>1646</v>
      </c>
      <c r="P27" s="464">
        <f>SUM(P12,,P22,P23,P25,P26,P24)</f>
        <v>677</v>
      </c>
      <c r="Q27" s="465">
        <f>SUM(Q12,Q13,Q22,Q23,Q25,Q26)</f>
        <v>95</v>
      </c>
      <c r="R27" s="465">
        <f>SUM(R12,R13,R22,R23,R25,R26)</f>
        <v>241</v>
      </c>
      <c r="S27" s="466">
        <f>SUM(S12,S13,S22,S23,S25,S26)</f>
        <v>261</v>
      </c>
      <c r="T27" s="467">
        <f>SUM(T12,T13,T22,T23,T25,T26,T24)</f>
        <v>2920</v>
      </c>
      <c r="U27" s="463">
        <f>SUM(U12,U13,U22,U23,U25,U26,U24)</f>
        <v>1646</v>
      </c>
      <c r="V27" s="464">
        <f>SUM(V12,,V22,V23,V25,V26,V24)</f>
        <v>677</v>
      </c>
      <c r="W27" s="465">
        <f>SUM(W12,W13,W22,W23,W25,W26)</f>
        <v>92</v>
      </c>
      <c r="X27" s="465">
        <f>SUM(X12,X13,X22,X23,X25,X26)</f>
        <v>256</v>
      </c>
      <c r="Y27" s="466">
        <f>SUM(Y12,Y13,Y22,Y23,Y25,Y26)</f>
        <v>249</v>
      </c>
      <c r="Z27" s="467">
        <f>SUM(Z12,Z13,Z22,Z23,Z25,Z26,Z24)</f>
        <v>2920</v>
      </c>
      <c r="AA27" s="463">
        <f>SUM(AA12,AA13,AA22,AA23,AA25,AA26,AA24)</f>
        <v>1646</v>
      </c>
      <c r="AB27" s="464">
        <f>SUM(AB12,,AB22,AB23,AB25,AB26,AB24)</f>
        <v>677</v>
      </c>
      <c r="AC27" s="465">
        <f>SUM(AC12,AC13,AC22,AC23,AC25,AC26)</f>
        <v>92</v>
      </c>
      <c r="AD27" s="465">
        <f>SUM(AD12,AD13,AD22,AD23,AD25,AD26)</f>
        <v>256</v>
      </c>
      <c r="AE27" s="466">
        <f>SUM(AE12,AE13,AE22,AE23,AE25,AE26)</f>
        <v>249</v>
      </c>
      <c r="AF27" s="467">
        <f>SUM(AF12,AF13,AF22,AF23,AF25,AF26,AF24)</f>
        <v>2920</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legacyDrawing r:id="rId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91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30"/>
      <c r="C3" s="927" t="s">
        <v>311</v>
      </c>
      <c r="D3" s="928"/>
      <c r="E3" s="928"/>
      <c r="F3" s="928"/>
      <c r="G3" s="928"/>
      <c r="H3" s="929"/>
      <c r="I3" s="927" t="s">
        <v>312</v>
      </c>
      <c r="J3" s="928"/>
      <c r="K3" s="928"/>
      <c r="L3" s="928"/>
      <c r="M3" s="928"/>
      <c r="N3" s="929"/>
      <c r="O3" s="927" t="s">
        <v>313</v>
      </c>
      <c r="P3" s="928"/>
      <c r="Q3" s="928"/>
      <c r="R3" s="928"/>
      <c r="S3" s="928"/>
      <c r="T3" s="929"/>
      <c r="U3" s="927" t="s">
        <v>314</v>
      </c>
      <c r="V3" s="928"/>
      <c r="W3" s="928"/>
      <c r="X3" s="928"/>
      <c r="Y3" s="928"/>
      <c r="Z3" s="929"/>
      <c r="AA3" s="927" t="s">
        <v>315</v>
      </c>
      <c r="AB3" s="928"/>
      <c r="AC3" s="928"/>
      <c r="AD3" s="928"/>
      <c r="AE3" s="928"/>
      <c r="AF3" s="929"/>
    </row>
    <row r="4" spans="1:32" ht="28.5" customHeight="1">
      <c r="A4" s="913"/>
      <c r="B4" s="931"/>
      <c r="C4" s="924" t="s">
        <v>1</v>
      </c>
      <c r="D4" s="894" t="s">
        <v>8</v>
      </c>
      <c r="E4" s="921" t="s">
        <v>2</v>
      </c>
      <c r="F4" s="922"/>
      <c r="G4" s="923"/>
      <c r="H4" s="898" t="s">
        <v>6</v>
      </c>
      <c r="I4" s="924" t="s">
        <v>1</v>
      </c>
      <c r="J4" s="894" t="s">
        <v>8</v>
      </c>
      <c r="K4" s="921" t="s">
        <v>2</v>
      </c>
      <c r="L4" s="922"/>
      <c r="M4" s="923"/>
      <c r="N4" s="898" t="s">
        <v>6</v>
      </c>
      <c r="O4" s="924" t="s">
        <v>1</v>
      </c>
      <c r="P4" s="894" t="s">
        <v>8</v>
      </c>
      <c r="Q4" s="921" t="s">
        <v>2</v>
      </c>
      <c r="R4" s="922"/>
      <c r="S4" s="923"/>
      <c r="T4" s="898" t="s">
        <v>6</v>
      </c>
      <c r="U4" s="924" t="s">
        <v>1</v>
      </c>
      <c r="V4" s="894" t="s">
        <v>8</v>
      </c>
      <c r="W4" s="921" t="s">
        <v>2</v>
      </c>
      <c r="X4" s="922"/>
      <c r="Y4" s="923"/>
      <c r="Z4" s="898" t="s">
        <v>6</v>
      </c>
      <c r="AA4" s="924" t="s">
        <v>1</v>
      </c>
      <c r="AB4" s="894" t="s">
        <v>8</v>
      </c>
      <c r="AC4" s="921" t="s">
        <v>2</v>
      </c>
      <c r="AD4" s="922"/>
      <c r="AE4" s="923"/>
      <c r="AF4" s="898" t="s">
        <v>6</v>
      </c>
    </row>
    <row r="5" spans="1:32" ht="28.5" customHeight="1" thickBot="1">
      <c r="A5" s="915"/>
      <c r="B5" s="932"/>
      <c r="C5" s="925"/>
      <c r="D5" s="920"/>
      <c r="E5" s="540" t="s">
        <v>4</v>
      </c>
      <c r="F5" s="541" t="s">
        <v>316</v>
      </c>
      <c r="G5" s="541" t="s">
        <v>22</v>
      </c>
      <c r="H5" s="899"/>
      <c r="I5" s="925"/>
      <c r="J5" s="920"/>
      <c r="K5" s="540" t="s">
        <v>4</v>
      </c>
      <c r="L5" s="541" t="s">
        <v>316</v>
      </c>
      <c r="M5" s="541" t="s">
        <v>22</v>
      </c>
      <c r="N5" s="899"/>
      <c r="O5" s="925"/>
      <c r="P5" s="920"/>
      <c r="Q5" s="540" t="s">
        <v>4</v>
      </c>
      <c r="R5" s="541" t="s">
        <v>316</v>
      </c>
      <c r="S5" s="541" t="s">
        <v>22</v>
      </c>
      <c r="T5" s="899"/>
      <c r="U5" s="925"/>
      <c r="V5" s="920"/>
      <c r="W5" s="540" t="s">
        <v>4</v>
      </c>
      <c r="X5" s="541" t="s">
        <v>316</v>
      </c>
      <c r="Y5" s="541" t="s">
        <v>22</v>
      </c>
      <c r="Z5" s="899"/>
      <c r="AA5" s="925"/>
      <c r="AB5" s="920"/>
      <c r="AC5" s="540" t="s">
        <v>4</v>
      </c>
      <c r="AD5" s="541" t="s">
        <v>316</v>
      </c>
      <c r="AE5" s="541" t="s">
        <v>22</v>
      </c>
      <c r="AF5" s="899"/>
    </row>
    <row r="6" spans="1:32" ht="39.75" customHeight="1">
      <c r="A6" s="902" t="s">
        <v>317</v>
      </c>
      <c r="B6" s="542" t="s">
        <v>318</v>
      </c>
      <c r="C6" s="398">
        <v>0</v>
      </c>
      <c r="D6" s="399">
        <v>0</v>
      </c>
      <c r="E6" s="400">
        <v>0</v>
      </c>
      <c r="F6" s="401">
        <v>0</v>
      </c>
      <c r="G6" s="402">
        <v>0</v>
      </c>
      <c r="H6" s="403">
        <f>SUM(C6:G6)</f>
        <v>0</v>
      </c>
      <c r="I6" s="398">
        <v>0</v>
      </c>
      <c r="J6" s="399">
        <v>0</v>
      </c>
      <c r="K6" s="400">
        <v>0</v>
      </c>
      <c r="L6" s="401">
        <v>0</v>
      </c>
      <c r="M6" s="402">
        <v>0</v>
      </c>
      <c r="N6" s="403">
        <f>SUM(I6:M6)</f>
        <v>0</v>
      </c>
      <c r="O6" s="398">
        <v>0</v>
      </c>
      <c r="P6" s="399">
        <v>0</v>
      </c>
      <c r="Q6" s="400">
        <v>0</v>
      </c>
      <c r="R6" s="401">
        <v>0</v>
      </c>
      <c r="S6" s="402">
        <v>0</v>
      </c>
      <c r="T6" s="403">
        <f>SUM(O6:S6)</f>
        <v>0</v>
      </c>
      <c r="U6" s="398">
        <v>0</v>
      </c>
      <c r="V6" s="399">
        <v>0</v>
      </c>
      <c r="W6" s="400">
        <v>0</v>
      </c>
      <c r="X6" s="401">
        <v>0</v>
      </c>
      <c r="Y6" s="402">
        <v>0</v>
      </c>
      <c r="Z6" s="403">
        <f>SUM(U6:Y6)</f>
        <v>0</v>
      </c>
      <c r="AA6" s="398">
        <v>0</v>
      </c>
      <c r="AB6" s="399">
        <v>0</v>
      </c>
      <c r="AC6" s="400">
        <v>0</v>
      </c>
      <c r="AD6" s="401">
        <v>0</v>
      </c>
      <c r="AE6" s="402">
        <v>0</v>
      </c>
      <c r="AF6" s="403">
        <f>SUM(AA6:AE6)</f>
        <v>0</v>
      </c>
    </row>
    <row r="7" spans="1:32" ht="39.75" customHeight="1">
      <c r="A7" s="903"/>
      <c r="B7" s="543" t="s">
        <v>319</v>
      </c>
      <c r="C7" s="404">
        <v>105</v>
      </c>
      <c r="D7" s="405">
        <v>39</v>
      </c>
      <c r="E7" s="406">
        <v>0</v>
      </c>
      <c r="F7" s="407">
        <v>0</v>
      </c>
      <c r="G7" s="408">
        <v>0</v>
      </c>
      <c r="H7" s="409">
        <f t="shared" ref="H7:H8" si="0">SUM(C7:G7)</f>
        <v>144</v>
      </c>
      <c r="I7" s="404">
        <v>86</v>
      </c>
      <c r="J7" s="405">
        <v>29</v>
      </c>
      <c r="K7" s="406">
        <v>0</v>
      </c>
      <c r="L7" s="407">
        <v>0</v>
      </c>
      <c r="M7" s="408">
        <v>0</v>
      </c>
      <c r="N7" s="409">
        <f t="shared" ref="N7:N11" si="1">SUM(I7:M7)</f>
        <v>115</v>
      </c>
      <c r="O7" s="404">
        <v>86</v>
      </c>
      <c r="P7" s="405">
        <v>29</v>
      </c>
      <c r="Q7" s="406">
        <v>0</v>
      </c>
      <c r="R7" s="407">
        <v>0</v>
      </c>
      <c r="S7" s="408">
        <v>0</v>
      </c>
      <c r="T7" s="409">
        <f t="shared" ref="T7:T11" si="2">SUM(O7:S7)</f>
        <v>115</v>
      </c>
      <c r="U7" s="404">
        <v>86</v>
      </c>
      <c r="V7" s="405">
        <v>29</v>
      </c>
      <c r="W7" s="406">
        <v>0</v>
      </c>
      <c r="X7" s="407">
        <v>0</v>
      </c>
      <c r="Y7" s="408">
        <v>0</v>
      </c>
      <c r="Z7" s="409">
        <f t="shared" ref="Z7:Z11" si="3">SUM(U7:Y7)</f>
        <v>115</v>
      </c>
      <c r="AA7" s="404">
        <v>86</v>
      </c>
      <c r="AB7" s="405">
        <v>29</v>
      </c>
      <c r="AC7" s="406">
        <v>0</v>
      </c>
      <c r="AD7" s="407">
        <v>0</v>
      </c>
      <c r="AE7" s="408">
        <v>0</v>
      </c>
      <c r="AF7" s="409">
        <f t="shared" ref="AF7:AF11" si="4">SUM(AA7:AE7)</f>
        <v>115</v>
      </c>
    </row>
    <row r="8" spans="1:32" ht="39.75" customHeight="1">
      <c r="A8" s="903"/>
      <c r="B8" s="543" t="s">
        <v>320</v>
      </c>
      <c r="C8" s="404">
        <v>0</v>
      </c>
      <c r="D8" s="405">
        <v>0</v>
      </c>
      <c r="E8" s="406">
        <v>0</v>
      </c>
      <c r="F8" s="407">
        <v>0</v>
      </c>
      <c r="G8" s="408">
        <v>0</v>
      </c>
      <c r="H8" s="409">
        <f t="shared" si="0"/>
        <v>0</v>
      </c>
      <c r="I8" s="404">
        <v>0</v>
      </c>
      <c r="J8" s="405">
        <v>0</v>
      </c>
      <c r="K8" s="406">
        <v>0</v>
      </c>
      <c r="L8" s="407">
        <v>0</v>
      </c>
      <c r="M8" s="408">
        <v>0</v>
      </c>
      <c r="N8" s="409">
        <f t="shared" si="1"/>
        <v>0</v>
      </c>
      <c r="O8" s="404">
        <v>0</v>
      </c>
      <c r="P8" s="405">
        <v>0</v>
      </c>
      <c r="Q8" s="406">
        <v>0</v>
      </c>
      <c r="R8" s="407">
        <v>0</v>
      </c>
      <c r="S8" s="408">
        <v>0</v>
      </c>
      <c r="T8" s="409">
        <f t="shared" si="2"/>
        <v>0</v>
      </c>
      <c r="U8" s="404">
        <v>0</v>
      </c>
      <c r="V8" s="405">
        <v>0</v>
      </c>
      <c r="W8" s="406">
        <v>0</v>
      </c>
      <c r="X8" s="407">
        <v>0</v>
      </c>
      <c r="Y8" s="408">
        <v>0</v>
      </c>
      <c r="Z8" s="409">
        <f t="shared" si="3"/>
        <v>0</v>
      </c>
      <c r="AA8" s="404">
        <v>0</v>
      </c>
      <c r="AB8" s="405">
        <v>0</v>
      </c>
      <c r="AC8" s="406">
        <v>0</v>
      </c>
      <c r="AD8" s="407">
        <v>0</v>
      </c>
      <c r="AE8" s="408">
        <v>0</v>
      </c>
      <c r="AF8" s="409">
        <f t="shared" si="4"/>
        <v>0</v>
      </c>
    </row>
    <row r="9" spans="1:32" ht="39.75" customHeight="1">
      <c r="A9" s="903"/>
      <c r="B9" s="543"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903"/>
      <c r="B10" s="543" t="s">
        <v>322</v>
      </c>
      <c r="C10" s="410"/>
      <c r="D10" s="411">
        <v>191</v>
      </c>
      <c r="E10" s="412">
        <v>30</v>
      </c>
      <c r="F10" s="413">
        <v>47</v>
      </c>
      <c r="G10" s="414">
        <v>54</v>
      </c>
      <c r="H10" s="415">
        <f>SUM(C10:G10)</f>
        <v>322</v>
      </c>
      <c r="I10" s="410"/>
      <c r="J10" s="411">
        <v>191</v>
      </c>
      <c r="K10" s="412">
        <v>30</v>
      </c>
      <c r="L10" s="413">
        <v>47</v>
      </c>
      <c r="M10" s="414">
        <v>54</v>
      </c>
      <c r="N10" s="415">
        <f t="shared" si="1"/>
        <v>322</v>
      </c>
      <c r="O10" s="410"/>
      <c r="P10" s="411">
        <v>191</v>
      </c>
      <c r="Q10" s="412">
        <v>30</v>
      </c>
      <c r="R10" s="413">
        <v>47</v>
      </c>
      <c r="S10" s="414">
        <v>54</v>
      </c>
      <c r="T10" s="415">
        <f t="shared" si="2"/>
        <v>322</v>
      </c>
      <c r="U10" s="410"/>
      <c r="V10" s="411">
        <v>191</v>
      </c>
      <c r="W10" s="412">
        <v>30</v>
      </c>
      <c r="X10" s="413">
        <v>47</v>
      </c>
      <c r="Y10" s="414">
        <v>54</v>
      </c>
      <c r="Z10" s="415">
        <f t="shared" si="3"/>
        <v>322</v>
      </c>
      <c r="AA10" s="410"/>
      <c r="AB10" s="411">
        <v>191</v>
      </c>
      <c r="AC10" s="412">
        <v>30</v>
      </c>
      <c r="AD10" s="413">
        <v>47</v>
      </c>
      <c r="AE10" s="414">
        <v>54</v>
      </c>
      <c r="AF10" s="415">
        <f t="shared" si="4"/>
        <v>322</v>
      </c>
    </row>
    <row r="11" spans="1:32" ht="39.75" customHeight="1">
      <c r="A11" s="903"/>
      <c r="B11" s="544" t="s">
        <v>323</v>
      </c>
      <c r="C11" s="416">
        <v>210</v>
      </c>
      <c r="D11" s="417"/>
      <c r="E11" s="417"/>
      <c r="F11" s="418"/>
      <c r="G11" s="419"/>
      <c r="H11" s="420">
        <f>SUM(C11:G11)</f>
        <v>210</v>
      </c>
      <c r="I11" s="416">
        <v>420</v>
      </c>
      <c r="J11" s="417"/>
      <c r="K11" s="417"/>
      <c r="L11" s="418"/>
      <c r="M11" s="419"/>
      <c r="N11" s="420">
        <f t="shared" si="1"/>
        <v>420</v>
      </c>
      <c r="O11" s="416">
        <v>420</v>
      </c>
      <c r="P11" s="417"/>
      <c r="Q11" s="417"/>
      <c r="R11" s="418"/>
      <c r="S11" s="419"/>
      <c r="T11" s="420">
        <f t="shared" si="2"/>
        <v>420</v>
      </c>
      <c r="U11" s="416">
        <v>420</v>
      </c>
      <c r="V11" s="417"/>
      <c r="W11" s="417"/>
      <c r="X11" s="418"/>
      <c r="Y11" s="419"/>
      <c r="Z11" s="420">
        <f t="shared" si="3"/>
        <v>420</v>
      </c>
      <c r="AA11" s="416">
        <v>420</v>
      </c>
      <c r="AB11" s="417"/>
      <c r="AC11" s="417"/>
      <c r="AD11" s="418"/>
      <c r="AE11" s="419"/>
      <c r="AF11" s="420">
        <f t="shared" si="4"/>
        <v>420</v>
      </c>
    </row>
    <row r="12" spans="1:32" ht="45" customHeight="1" thickBot="1">
      <c r="A12" s="904"/>
      <c r="B12" s="546" t="s">
        <v>324</v>
      </c>
      <c r="C12" s="421">
        <f>SUM(C6:C11)</f>
        <v>315</v>
      </c>
      <c r="D12" s="422">
        <f>SUM(D6:D11)</f>
        <v>230</v>
      </c>
      <c r="E12" s="423">
        <f t="shared" ref="E12:F12" si="5">SUM(E6:E11)</f>
        <v>30</v>
      </c>
      <c r="F12" s="423">
        <f t="shared" si="5"/>
        <v>47</v>
      </c>
      <c r="G12" s="424">
        <f>SUM(G6:G11)</f>
        <v>54</v>
      </c>
      <c r="H12" s="425">
        <f>SUM(H6:H11)</f>
        <v>676</v>
      </c>
      <c r="I12" s="421">
        <f>SUM(I6:I11)</f>
        <v>506</v>
      </c>
      <c r="J12" s="422">
        <f>SUM(J6:J11)</f>
        <v>220</v>
      </c>
      <c r="K12" s="423">
        <f t="shared" ref="K12:N12" si="6">SUM(K6:K11)</f>
        <v>30</v>
      </c>
      <c r="L12" s="423">
        <f t="shared" si="6"/>
        <v>47</v>
      </c>
      <c r="M12" s="424">
        <f t="shared" si="6"/>
        <v>54</v>
      </c>
      <c r="N12" s="425">
        <f t="shared" si="6"/>
        <v>857</v>
      </c>
      <c r="O12" s="421">
        <f>SUM(O6:O11)</f>
        <v>506</v>
      </c>
      <c r="P12" s="422">
        <f>SUM(P6:P11)</f>
        <v>220</v>
      </c>
      <c r="Q12" s="423">
        <f t="shared" ref="Q12:R12" si="7">SUM(Q6:Q11)</f>
        <v>30</v>
      </c>
      <c r="R12" s="423">
        <f t="shared" si="7"/>
        <v>47</v>
      </c>
      <c r="S12" s="424">
        <f>SUM(S6:S11)</f>
        <v>54</v>
      </c>
      <c r="T12" s="425">
        <f>SUM(T6:T11)</f>
        <v>857</v>
      </c>
      <c r="U12" s="421">
        <f>SUM(U6:U11)</f>
        <v>506</v>
      </c>
      <c r="V12" s="422">
        <f>SUM(V6:V11)</f>
        <v>220</v>
      </c>
      <c r="W12" s="423">
        <f t="shared" ref="W12:Z12" si="8">SUM(W6:W11)</f>
        <v>30</v>
      </c>
      <c r="X12" s="423">
        <f t="shared" si="8"/>
        <v>47</v>
      </c>
      <c r="Y12" s="424">
        <f t="shared" si="8"/>
        <v>54</v>
      </c>
      <c r="Z12" s="425">
        <f t="shared" si="8"/>
        <v>857</v>
      </c>
      <c r="AA12" s="421">
        <f>SUM(AA6:AA11)</f>
        <v>506</v>
      </c>
      <c r="AB12" s="422">
        <f>SUM(AB6:AB11)</f>
        <v>220</v>
      </c>
      <c r="AC12" s="423">
        <f t="shared" ref="AC12:AF12" si="9">SUM(AC6:AC11)</f>
        <v>30</v>
      </c>
      <c r="AD12" s="423">
        <f t="shared" si="9"/>
        <v>47</v>
      </c>
      <c r="AE12" s="424">
        <f t="shared" si="9"/>
        <v>54</v>
      </c>
      <c r="AF12" s="425">
        <f t="shared" si="9"/>
        <v>857</v>
      </c>
    </row>
    <row r="13" spans="1:32" ht="44.25" customHeight="1" thickBot="1">
      <c r="A13" s="905" t="s">
        <v>325</v>
      </c>
      <c r="B13" s="926"/>
      <c r="C13" s="426">
        <v>385</v>
      </c>
      <c r="D13" s="427"/>
      <c r="E13" s="427"/>
      <c r="F13" s="428"/>
      <c r="G13" s="429"/>
      <c r="H13" s="430">
        <f>C13</f>
        <v>385</v>
      </c>
      <c r="I13" s="426">
        <v>175</v>
      </c>
      <c r="J13" s="427"/>
      <c r="K13" s="427"/>
      <c r="L13" s="428"/>
      <c r="M13" s="429"/>
      <c r="N13" s="430">
        <f>I13</f>
        <v>175</v>
      </c>
      <c r="O13" s="426">
        <v>175</v>
      </c>
      <c r="P13" s="427"/>
      <c r="Q13" s="427"/>
      <c r="R13" s="428"/>
      <c r="S13" s="429"/>
      <c r="T13" s="430">
        <f>O13</f>
        <v>175</v>
      </c>
      <c r="U13" s="426">
        <v>175</v>
      </c>
      <c r="V13" s="427"/>
      <c r="W13" s="427"/>
      <c r="X13" s="428"/>
      <c r="Y13" s="429"/>
      <c r="Z13" s="430">
        <f>U13</f>
        <v>175</v>
      </c>
      <c r="AA13" s="426">
        <v>175</v>
      </c>
      <c r="AB13" s="427"/>
      <c r="AC13" s="427"/>
      <c r="AD13" s="428"/>
      <c r="AE13" s="429"/>
      <c r="AF13" s="430">
        <f>AA13</f>
        <v>175</v>
      </c>
    </row>
    <row r="14" spans="1:32" ht="39" customHeight="1">
      <c r="A14" s="902" t="s">
        <v>326</v>
      </c>
      <c r="B14" s="542" t="s">
        <v>327</v>
      </c>
      <c r="C14" s="431"/>
      <c r="D14" s="432">
        <v>0</v>
      </c>
      <c r="E14" s="433">
        <v>6</v>
      </c>
      <c r="F14" s="434">
        <v>14</v>
      </c>
      <c r="G14" s="435">
        <v>15</v>
      </c>
      <c r="H14" s="436">
        <f t="shared" ref="H14:H21" si="10">SUM(C14:G14)</f>
        <v>35</v>
      </c>
      <c r="I14" s="431"/>
      <c r="J14" s="432">
        <v>0</v>
      </c>
      <c r="K14" s="433">
        <v>6</v>
      </c>
      <c r="L14" s="434">
        <v>14</v>
      </c>
      <c r="M14" s="435">
        <v>15</v>
      </c>
      <c r="N14" s="436">
        <f t="shared" ref="N14:N21" si="11">SUM(I14:M14)</f>
        <v>35</v>
      </c>
      <c r="O14" s="431"/>
      <c r="P14" s="432">
        <v>0</v>
      </c>
      <c r="Q14" s="433">
        <v>9</v>
      </c>
      <c r="R14" s="434">
        <v>22</v>
      </c>
      <c r="S14" s="435">
        <v>23</v>
      </c>
      <c r="T14" s="436">
        <f t="shared" ref="T14:T21" si="12">SUM(O14:S14)</f>
        <v>54</v>
      </c>
      <c r="U14" s="431"/>
      <c r="V14" s="432">
        <v>0</v>
      </c>
      <c r="W14" s="433">
        <v>9</v>
      </c>
      <c r="X14" s="434">
        <v>22</v>
      </c>
      <c r="Y14" s="435">
        <v>23</v>
      </c>
      <c r="Z14" s="436">
        <f t="shared" ref="Z14:Z21" si="13">SUM(U14:Y14)</f>
        <v>54</v>
      </c>
      <c r="AA14" s="431"/>
      <c r="AB14" s="432">
        <v>0</v>
      </c>
      <c r="AC14" s="433">
        <v>9</v>
      </c>
      <c r="AD14" s="434">
        <v>22</v>
      </c>
      <c r="AE14" s="435">
        <v>23</v>
      </c>
      <c r="AF14" s="436">
        <f t="shared" ref="AF14:AF20" si="14">SUM(AA14:AE14)</f>
        <v>54</v>
      </c>
    </row>
    <row r="15" spans="1:32" ht="39" customHeight="1">
      <c r="A15" s="903"/>
      <c r="B15" s="548"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903"/>
      <c r="B16" s="543"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903"/>
      <c r="B17" s="549" t="s">
        <v>330</v>
      </c>
      <c r="C17" s="437"/>
      <c r="D17" s="439"/>
      <c r="E17" s="412">
        <v>0</v>
      </c>
      <c r="F17" s="413">
        <v>0</v>
      </c>
      <c r="G17" s="414">
        <v>0</v>
      </c>
      <c r="H17" s="415">
        <f t="shared" si="10"/>
        <v>0</v>
      </c>
      <c r="I17" s="437"/>
      <c r="J17" s="439"/>
      <c r="K17" s="412">
        <v>0</v>
      </c>
      <c r="L17" s="413">
        <v>0</v>
      </c>
      <c r="M17" s="414">
        <v>0</v>
      </c>
      <c r="N17" s="415">
        <f t="shared" si="11"/>
        <v>0</v>
      </c>
      <c r="O17" s="437"/>
      <c r="P17" s="439"/>
      <c r="Q17" s="412">
        <v>0</v>
      </c>
      <c r="R17" s="413">
        <v>0</v>
      </c>
      <c r="S17" s="414">
        <v>0</v>
      </c>
      <c r="T17" s="415">
        <f t="shared" si="12"/>
        <v>0</v>
      </c>
      <c r="U17" s="437"/>
      <c r="V17" s="439"/>
      <c r="W17" s="412">
        <v>0</v>
      </c>
      <c r="X17" s="413">
        <v>0</v>
      </c>
      <c r="Y17" s="414">
        <v>0</v>
      </c>
      <c r="Z17" s="415">
        <f t="shared" si="13"/>
        <v>0</v>
      </c>
      <c r="AA17" s="437"/>
      <c r="AB17" s="439"/>
      <c r="AC17" s="412">
        <v>0</v>
      </c>
      <c r="AD17" s="413">
        <v>0</v>
      </c>
      <c r="AE17" s="414">
        <v>0</v>
      </c>
      <c r="AF17" s="415">
        <f t="shared" si="14"/>
        <v>0</v>
      </c>
    </row>
    <row r="18" spans="1:37" ht="39" customHeight="1">
      <c r="A18" s="903"/>
      <c r="B18" s="549"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903"/>
      <c r="B19" s="543"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903"/>
      <c r="B20" s="543"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903"/>
      <c r="B21" s="550"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904"/>
      <c r="B22" s="551" t="s">
        <v>324</v>
      </c>
      <c r="C22" s="445"/>
      <c r="D22" s="422">
        <f>SUM(D14:D21)</f>
        <v>0</v>
      </c>
      <c r="E22" s="446">
        <f>SUM(E14:E21)</f>
        <v>6</v>
      </c>
      <c r="F22" s="538">
        <f>SUM(F14:F21)</f>
        <v>14</v>
      </c>
      <c r="G22" s="447">
        <f>SUM(G14:G21)</f>
        <v>15</v>
      </c>
      <c r="H22" s="425">
        <f t="shared" ref="H22" si="15">SUM(H14:H21)</f>
        <v>35</v>
      </c>
      <c r="I22" s="445"/>
      <c r="J22" s="422">
        <f>SUM(J14:J21)</f>
        <v>0</v>
      </c>
      <c r="K22" s="446">
        <f>SUM(K14:K21)</f>
        <v>6</v>
      </c>
      <c r="L22" s="446">
        <f>SUM(L14:L21)</f>
        <v>14</v>
      </c>
      <c r="M22" s="447">
        <f>SUM(M14:M21)</f>
        <v>15</v>
      </c>
      <c r="N22" s="425">
        <f t="shared" ref="N22" si="16">SUM(N14:N21)</f>
        <v>35</v>
      </c>
      <c r="O22" s="445"/>
      <c r="P22" s="422">
        <f>SUM(P14:P21)</f>
        <v>0</v>
      </c>
      <c r="Q22" s="446">
        <f>SUM(Q14:Q21)</f>
        <v>9</v>
      </c>
      <c r="R22" s="446">
        <f>SUM(R14:R21)</f>
        <v>22</v>
      </c>
      <c r="S22" s="447">
        <f>SUM(S14:S21)</f>
        <v>23</v>
      </c>
      <c r="T22" s="425">
        <f t="shared" ref="T22" si="17">SUM(T14:T21)</f>
        <v>54</v>
      </c>
      <c r="U22" s="445"/>
      <c r="V22" s="422">
        <f>SUM(V14:V21)</f>
        <v>0</v>
      </c>
      <c r="W22" s="446">
        <f>SUM(W14:W21)</f>
        <v>9</v>
      </c>
      <c r="X22" s="446">
        <f>SUM(X14:X21)</f>
        <v>22</v>
      </c>
      <c r="Y22" s="447">
        <f>SUM(Y14:Y21)</f>
        <v>23</v>
      </c>
      <c r="Z22" s="425">
        <f t="shared" ref="Z22" si="18">SUM(Z14:Z21)</f>
        <v>54</v>
      </c>
      <c r="AA22" s="445"/>
      <c r="AB22" s="422">
        <f>SUM(AB14:AB21)</f>
        <v>0</v>
      </c>
      <c r="AC22" s="446">
        <f>SUM(AC14:AC21)</f>
        <v>9</v>
      </c>
      <c r="AD22" s="446">
        <f>SUM(AD14:AD21)</f>
        <v>22</v>
      </c>
      <c r="AE22" s="447">
        <f>SUM(AE14:AE21)</f>
        <v>23</v>
      </c>
      <c r="AF22" s="425">
        <f>SUM(AF14:AF21)</f>
        <v>54</v>
      </c>
    </row>
    <row r="23" spans="1:37" ht="45" customHeight="1" thickBot="1">
      <c r="A23" s="892" t="s">
        <v>335</v>
      </c>
      <c r="B23" s="893"/>
      <c r="C23" s="448"/>
      <c r="D23" s="449">
        <v>50</v>
      </c>
      <c r="E23" s="450">
        <v>3</v>
      </c>
      <c r="F23" s="451">
        <v>6</v>
      </c>
      <c r="G23" s="452">
        <v>12</v>
      </c>
      <c r="H23" s="453">
        <f>SUM(C23:G23)</f>
        <v>71</v>
      </c>
      <c r="I23" s="448"/>
      <c r="J23" s="449">
        <v>50</v>
      </c>
      <c r="K23" s="450">
        <v>3</v>
      </c>
      <c r="L23" s="451">
        <v>6</v>
      </c>
      <c r="M23" s="452">
        <v>12</v>
      </c>
      <c r="N23" s="453">
        <f>SUM(I23:M23)</f>
        <v>71</v>
      </c>
      <c r="O23" s="448"/>
      <c r="P23" s="449">
        <v>50</v>
      </c>
      <c r="Q23" s="450">
        <v>3</v>
      </c>
      <c r="R23" s="451">
        <v>6</v>
      </c>
      <c r="S23" s="452">
        <v>12</v>
      </c>
      <c r="T23" s="453">
        <f>SUM(O23:S23)</f>
        <v>71</v>
      </c>
      <c r="U23" s="448"/>
      <c r="V23" s="449">
        <v>50</v>
      </c>
      <c r="W23" s="450">
        <v>3</v>
      </c>
      <c r="X23" s="451">
        <v>6</v>
      </c>
      <c r="Y23" s="452">
        <v>12</v>
      </c>
      <c r="Z23" s="453">
        <f>SUM(U23:Y23)</f>
        <v>71</v>
      </c>
      <c r="AA23" s="448"/>
      <c r="AB23" s="449">
        <v>50</v>
      </c>
      <c r="AC23" s="450">
        <v>3</v>
      </c>
      <c r="AD23" s="451">
        <v>6</v>
      </c>
      <c r="AE23" s="452">
        <v>12</v>
      </c>
      <c r="AF23" s="453">
        <f>SUM(AA23:AE23)</f>
        <v>71</v>
      </c>
    </row>
    <row r="24" spans="1:37" ht="45" customHeight="1" thickBot="1">
      <c r="A24" s="892" t="s">
        <v>336</v>
      </c>
      <c r="B24" s="893"/>
      <c r="C24" s="454"/>
      <c r="D24" s="455">
        <v>78</v>
      </c>
      <c r="E24" s="427"/>
      <c r="F24" s="428"/>
      <c r="G24" s="456"/>
      <c r="H24" s="430">
        <f>SUM(C24:G24)</f>
        <v>78</v>
      </c>
      <c r="I24" s="454"/>
      <c r="J24" s="455">
        <v>73</v>
      </c>
      <c r="K24" s="427"/>
      <c r="L24" s="428"/>
      <c r="M24" s="456"/>
      <c r="N24" s="430">
        <f>SUM(I24:M24)</f>
        <v>73</v>
      </c>
      <c r="O24" s="454"/>
      <c r="P24" s="455">
        <v>71</v>
      </c>
      <c r="Q24" s="427"/>
      <c r="R24" s="428"/>
      <c r="S24" s="456"/>
      <c r="T24" s="430">
        <f>SUM(O24:S24)</f>
        <v>71</v>
      </c>
      <c r="U24" s="454"/>
      <c r="V24" s="455">
        <v>70</v>
      </c>
      <c r="W24" s="427"/>
      <c r="X24" s="428"/>
      <c r="Y24" s="456"/>
      <c r="Z24" s="430">
        <f>SUM(U24:Y24)</f>
        <v>70</v>
      </c>
      <c r="AA24" s="454"/>
      <c r="AB24" s="455">
        <v>71</v>
      </c>
      <c r="AC24" s="427"/>
      <c r="AD24" s="428"/>
      <c r="AE24" s="456"/>
      <c r="AF24" s="430">
        <f>SUM(AA24:AE24)</f>
        <v>71</v>
      </c>
    </row>
    <row r="25" spans="1:37" ht="45" customHeight="1" thickBot="1">
      <c r="A25" s="884" t="s">
        <v>337</v>
      </c>
      <c r="B25" s="917"/>
      <c r="C25" s="457"/>
      <c r="D25" s="458">
        <v>0</v>
      </c>
      <c r="E25" s="459">
        <v>0</v>
      </c>
      <c r="F25" s="460">
        <v>0</v>
      </c>
      <c r="G25" s="461">
        <v>0</v>
      </c>
      <c r="H25" s="430">
        <f>SUM(C25:G25)</f>
        <v>0</v>
      </c>
      <c r="I25" s="457"/>
      <c r="J25" s="458">
        <v>0</v>
      </c>
      <c r="K25" s="459">
        <v>0</v>
      </c>
      <c r="L25" s="460">
        <v>0</v>
      </c>
      <c r="M25" s="461">
        <v>0</v>
      </c>
      <c r="N25" s="430">
        <f>SUM(I25:M25)</f>
        <v>0</v>
      </c>
      <c r="O25" s="457"/>
      <c r="P25" s="458">
        <v>0</v>
      </c>
      <c r="Q25" s="459">
        <v>0</v>
      </c>
      <c r="R25" s="460">
        <v>0</v>
      </c>
      <c r="S25" s="461">
        <v>0</v>
      </c>
      <c r="T25" s="430">
        <f>SUM(O25:S25)</f>
        <v>0</v>
      </c>
      <c r="U25" s="457"/>
      <c r="V25" s="458">
        <v>0</v>
      </c>
      <c r="W25" s="459">
        <v>0</v>
      </c>
      <c r="X25" s="460">
        <v>0</v>
      </c>
      <c r="Y25" s="461">
        <v>0</v>
      </c>
      <c r="Z25" s="430">
        <f>SUM(U25:Y25)</f>
        <v>0</v>
      </c>
      <c r="AA25" s="457"/>
      <c r="AB25" s="458">
        <v>0</v>
      </c>
      <c r="AC25" s="459">
        <v>0</v>
      </c>
      <c r="AD25" s="460">
        <v>0</v>
      </c>
      <c r="AE25" s="461">
        <v>0</v>
      </c>
      <c r="AF25" s="430">
        <f>SUM(AA25:AE25)</f>
        <v>0</v>
      </c>
    </row>
    <row r="26" spans="1:37" ht="45" customHeight="1" thickBot="1">
      <c r="A26" s="918" t="s">
        <v>338</v>
      </c>
      <c r="B26" s="919"/>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88" t="s">
        <v>6</v>
      </c>
      <c r="B27" s="727"/>
      <c r="C27" s="463">
        <f>SUM(C12,C13,C22,C23,C25,C26,C24)</f>
        <v>700</v>
      </c>
      <c r="D27" s="464">
        <f>SUM(D12,,D22,D23,D25,D26,D24)</f>
        <v>358</v>
      </c>
      <c r="E27" s="465">
        <f>SUM(E12,E13,E22,E23,E25,E26)</f>
        <v>39</v>
      </c>
      <c r="F27" s="465">
        <f>SUM(F12,F13,F22,F23,F25,F26)</f>
        <v>67</v>
      </c>
      <c r="G27" s="466">
        <f>SUM(G12,G13,G22,G23,G25,G26)</f>
        <v>81</v>
      </c>
      <c r="H27" s="467">
        <f>SUM(H12,H13,H22,H23,H25,H26,H24)</f>
        <v>1245</v>
      </c>
      <c r="I27" s="463">
        <f>SUM(I12,I13,I22,I23,I25,I26,I24)</f>
        <v>681</v>
      </c>
      <c r="J27" s="464">
        <f>SUM(J12,,J22,J23,J25,J26,J24)</f>
        <v>343</v>
      </c>
      <c r="K27" s="465">
        <f>SUM(K12,K13,K22,K23,K25,K26)</f>
        <v>39</v>
      </c>
      <c r="L27" s="465">
        <f>SUM(L12,L13,L22,L23,L25,L26)</f>
        <v>67</v>
      </c>
      <c r="M27" s="466">
        <f>SUM(M12,M13,M22,M23,M25,M26)</f>
        <v>81</v>
      </c>
      <c r="N27" s="467">
        <f>SUM(N12,N13,N22,N23,N25,N26,N24)</f>
        <v>1211</v>
      </c>
      <c r="O27" s="463">
        <f>SUM(O12,O13,O22,O23,O25,O26,O24)</f>
        <v>681</v>
      </c>
      <c r="P27" s="464">
        <f>SUM(P12,,P22,P23,P25,P26,P24)</f>
        <v>341</v>
      </c>
      <c r="Q27" s="465">
        <f>SUM(Q12,Q13,Q22,Q23,Q25,Q26)</f>
        <v>42</v>
      </c>
      <c r="R27" s="465">
        <f>SUM(R12,R13,R22,R23,R25,R26)</f>
        <v>75</v>
      </c>
      <c r="S27" s="466">
        <f>SUM(S12,S13,S22,S23,S25,S26)</f>
        <v>89</v>
      </c>
      <c r="T27" s="467">
        <f>SUM(T12,T13,T22,T23,T25,T26,T24)</f>
        <v>1228</v>
      </c>
      <c r="U27" s="463">
        <f>SUM(U12,U13,U22,U23,U25,U26,U24)</f>
        <v>681</v>
      </c>
      <c r="V27" s="464">
        <f>SUM(V12,,V22,V23,V25,V26,V24)</f>
        <v>340</v>
      </c>
      <c r="W27" s="465">
        <f>SUM(W12,W13,W22,W23,W25,W26)</f>
        <v>42</v>
      </c>
      <c r="X27" s="465">
        <f>SUM(X12,X13,X22,X23,X25,X26)</f>
        <v>75</v>
      </c>
      <c r="Y27" s="466">
        <f>SUM(Y12,Y13,Y22,Y23,Y25,Y26)</f>
        <v>89</v>
      </c>
      <c r="Z27" s="467">
        <f>SUM(Z12,Z13,Z22,Z23,Z25,Z26,Z24)</f>
        <v>1227</v>
      </c>
      <c r="AA27" s="463">
        <f>SUM(AA12,AA13,AA22,AA23,AA25,AA26,AA24)</f>
        <v>681</v>
      </c>
      <c r="AB27" s="464">
        <f>SUM(AB12,,AB22,AB23,AB25,AB26,AB24)</f>
        <v>341</v>
      </c>
      <c r="AC27" s="465">
        <f>SUM(AC12,AC13,AC22,AC23,AC25,AC26)</f>
        <v>42</v>
      </c>
      <c r="AD27" s="465">
        <f>SUM(AD12,AD13,AD22,AD23,AD25,AD26)</f>
        <v>75</v>
      </c>
      <c r="AE27" s="466">
        <f>SUM(AE12,AE13,AE22,AE23,AE25,AE26)</f>
        <v>89</v>
      </c>
      <c r="AF27" s="467">
        <f>SUM(AF12,AF13,AF22,AF23,AF25,AF26,AF24)</f>
        <v>1228</v>
      </c>
    </row>
    <row r="28" spans="1:37" ht="67.5" customHeight="1">
      <c r="A28" s="890" t="s">
        <v>339</v>
      </c>
      <c r="B28" s="890"/>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21"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328</v>
      </c>
      <c r="D6" s="399">
        <v>66</v>
      </c>
      <c r="E6" s="400">
        <v>6</v>
      </c>
      <c r="F6" s="401">
        <v>18</v>
      </c>
      <c r="G6" s="402">
        <v>20</v>
      </c>
      <c r="H6" s="403">
        <f>SUM(C6:G6)</f>
        <v>438</v>
      </c>
      <c r="I6" s="398">
        <v>328</v>
      </c>
      <c r="J6" s="399">
        <v>66</v>
      </c>
      <c r="K6" s="400">
        <v>6</v>
      </c>
      <c r="L6" s="401">
        <v>18</v>
      </c>
      <c r="M6" s="402">
        <v>20</v>
      </c>
      <c r="N6" s="403">
        <f>SUM(I6:M6)</f>
        <v>438</v>
      </c>
      <c r="O6" s="398">
        <v>328</v>
      </c>
      <c r="P6" s="399">
        <v>66</v>
      </c>
      <c r="Q6" s="400">
        <v>6</v>
      </c>
      <c r="R6" s="401">
        <v>18</v>
      </c>
      <c r="S6" s="402">
        <v>20</v>
      </c>
      <c r="T6" s="403">
        <f>SUM(O6:S6)</f>
        <v>438</v>
      </c>
      <c r="U6" s="398">
        <v>328</v>
      </c>
      <c r="V6" s="399">
        <v>66</v>
      </c>
      <c r="W6" s="400">
        <v>6</v>
      </c>
      <c r="X6" s="401">
        <v>18</v>
      </c>
      <c r="Y6" s="402">
        <v>20</v>
      </c>
      <c r="Z6" s="403">
        <f>SUM(U6:Y6)</f>
        <v>438</v>
      </c>
      <c r="AA6" s="398">
        <v>328</v>
      </c>
      <c r="AB6" s="399">
        <v>66</v>
      </c>
      <c r="AC6" s="400">
        <v>6</v>
      </c>
      <c r="AD6" s="401">
        <v>18</v>
      </c>
      <c r="AE6" s="402">
        <v>20</v>
      </c>
      <c r="AF6" s="403">
        <f>SUM(AA6:AE6)</f>
        <v>438</v>
      </c>
    </row>
    <row r="7" spans="1:32" ht="39.75" customHeight="1">
      <c r="A7" s="862"/>
      <c r="B7" s="300" t="s">
        <v>319</v>
      </c>
      <c r="C7" s="404">
        <v>206</v>
      </c>
      <c r="D7" s="405">
        <v>18</v>
      </c>
      <c r="E7" s="406">
        <v>0</v>
      </c>
      <c r="F7" s="407">
        <v>4</v>
      </c>
      <c r="G7" s="408">
        <v>6</v>
      </c>
      <c r="H7" s="409">
        <f t="shared" ref="H7:H8" si="0">SUM(C7:G7)</f>
        <v>234</v>
      </c>
      <c r="I7" s="404">
        <v>206</v>
      </c>
      <c r="J7" s="405">
        <v>18</v>
      </c>
      <c r="K7" s="406">
        <v>0</v>
      </c>
      <c r="L7" s="407">
        <v>4</v>
      </c>
      <c r="M7" s="408">
        <v>6</v>
      </c>
      <c r="N7" s="409">
        <f t="shared" ref="N7:N11" si="1">SUM(I7:M7)</f>
        <v>234</v>
      </c>
      <c r="O7" s="404">
        <v>206</v>
      </c>
      <c r="P7" s="405">
        <v>18</v>
      </c>
      <c r="Q7" s="406">
        <v>0</v>
      </c>
      <c r="R7" s="407">
        <v>4</v>
      </c>
      <c r="S7" s="408">
        <v>6</v>
      </c>
      <c r="T7" s="409">
        <f t="shared" ref="T7:T11" si="2">SUM(O7:S7)</f>
        <v>234</v>
      </c>
      <c r="U7" s="404">
        <v>206</v>
      </c>
      <c r="V7" s="405">
        <v>18</v>
      </c>
      <c r="W7" s="406">
        <v>0</v>
      </c>
      <c r="X7" s="407">
        <v>4</v>
      </c>
      <c r="Y7" s="408">
        <v>6</v>
      </c>
      <c r="Z7" s="409">
        <f t="shared" ref="Z7:Z11" si="3">SUM(U7:Y7)</f>
        <v>234</v>
      </c>
      <c r="AA7" s="404">
        <v>206</v>
      </c>
      <c r="AB7" s="405">
        <v>18</v>
      </c>
      <c r="AC7" s="406">
        <v>0</v>
      </c>
      <c r="AD7" s="407">
        <v>4</v>
      </c>
      <c r="AE7" s="408">
        <v>6</v>
      </c>
      <c r="AF7" s="409">
        <f t="shared" ref="AF7:AF11" si="4">SUM(AA7:AE7)</f>
        <v>234</v>
      </c>
    </row>
    <row r="8" spans="1:32" ht="39.75" customHeight="1">
      <c r="A8" s="862"/>
      <c r="B8" s="300" t="s">
        <v>320</v>
      </c>
      <c r="C8" s="404">
        <v>0</v>
      </c>
      <c r="D8" s="405">
        <v>0</v>
      </c>
      <c r="E8" s="406">
        <v>0</v>
      </c>
      <c r="F8" s="407">
        <v>0</v>
      </c>
      <c r="G8" s="408">
        <v>0</v>
      </c>
      <c r="H8" s="409">
        <f t="shared" si="0"/>
        <v>0</v>
      </c>
      <c r="I8" s="404">
        <v>0</v>
      </c>
      <c r="J8" s="405">
        <v>0</v>
      </c>
      <c r="K8" s="406">
        <v>0</v>
      </c>
      <c r="L8" s="407">
        <v>0</v>
      </c>
      <c r="M8" s="408">
        <v>0</v>
      </c>
      <c r="N8" s="409">
        <f t="shared" si="1"/>
        <v>0</v>
      </c>
      <c r="O8" s="404">
        <v>0</v>
      </c>
      <c r="P8" s="405">
        <v>0</v>
      </c>
      <c r="Q8" s="406">
        <v>0</v>
      </c>
      <c r="R8" s="407">
        <v>0</v>
      </c>
      <c r="S8" s="408">
        <v>0</v>
      </c>
      <c r="T8" s="409">
        <f t="shared" si="2"/>
        <v>0</v>
      </c>
      <c r="U8" s="404">
        <v>0</v>
      </c>
      <c r="V8" s="405">
        <v>0</v>
      </c>
      <c r="W8" s="406">
        <v>0</v>
      </c>
      <c r="X8" s="407">
        <v>0</v>
      </c>
      <c r="Y8" s="408">
        <v>0</v>
      </c>
      <c r="Z8" s="409">
        <f t="shared" si="3"/>
        <v>0</v>
      </c>
      <c r="AA8" s="404">
        <v>0</v>
      </c>
      <c r="AB8" s="405">
        <v>0</v>
      </c>
      <c r="AC8" s="406">
        <v>0</v>
      </c>
      <c r="AD8" s="407">
        <v>0</v>
      </c>
      <c r="AE8" s="408">
        <v>0</v>
      </c>
      <c r="AF8" s="409">
        <f t="shared" si="4"/>
        <v>0</v>
      </c>
    </row>
    <row r="9" spans="1:32" ht="39.75" customHeight="1">
      <c r="A9" s="862"/>
      <c r="B9" s="300"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862"/>
      <c r="B10" s="300" t="s">
        <v>322</v>
      </c>
      <c r="C10" s="410"/>
      <c r="D10" s="411">
        <v>378</v>
      </c>
      <c r="E10" s="412">
        <v>28</v>
      </c>
      <c r="F10" s="413">
        <v>104</v>
      </c>
      <c r="G10" s="414">
        <v>120</v>
      </c>
      <c r="H10" s="415">
        <f>SUM(C10:G10)</f>
        <v>630</v>
      </c>
      <c r="I10" s="410"/>
      <c r="J10" s="411">
        <v>360</v>
      </c>
      <c r="K10" s="412">
        <v>27</v>
      </c>
      <c r="L10" s="413">
        <v>119</v>
      </c>
      <c r="M10" s="414">
        <v>124</v>
      </c>
      <c r="N10" s="415">
        <f t="shared" si="1"/>
        <v>630</v>
      </c>
      <c r="O10" s="410"/>
      <c r="P10" s="411">
        <v>367</v>
      </c>
      <c r="Q10" s="412">
        <v>26</v>
      </c>
      <c r="R10" s="413">
        <v>117</v>
      </c>
      <c r="S10" s="414">
        <v>120</v>
      </c>
      <c r="T10" s="415">
        <f t="shared" si="2"/>
        <v>630</v>
      </c>
      <c r="U10" s="410"/>
      <c r="V10" s="411">
        <v>373</v>
      </c>
      <c r="W10" s="412">
        <v>25</v>
      </c>
      <c r="X10" s="413">
        <v>112</v>
      </c>
      <c r="Y10" s="414">
        <v>120</v>
      </c>
      <c r="Z10" s="415">
        <f t="shared" si="3"/>
        <v>630</v>
      </c>
      <c r="AA10" s="410"/>
      <c r="AB10" s="411">
        <v>377</v>
      </c>
      <c r="AC10" s="412">
        <v>24</v>
      </c>
      <c r="AD10" s="413">
        <v>109</v>
      </c>
      <c r="AE10" s="414">
        <v>120</v>
      </c>
      <c r="AF10" s="415">
        <f t="shared" si="4"/>
        <v>630</v>
      </c>
    </row>
    <row r="11" spans="1:32" ht="39.75" customHeight="1">
      <c r="A11" s="862"/>
      <c r="B11" s="322" t="s">
        <v>323</v>
      </c>
      <c r="C11" s="416">
        <v>0</v>
      </c>
      <c r="D11" s="417"/>
      <c r="E11" s="417"/>
      <c r="F11" s="418"/>
      <c r="G11" s="419"/>
      <c r="H11" s="420">
        <f>SUM(C11:G11)</f>
        <v>0</v>
      </c>
      <c r="I11" s="416">
        <v>0</v>
      </c>
      <c r="J11" s="417"/>
      <c r="K11" s="417"/>
      <c r="L11" s="418"/>
      <c r="M11" s="419"/>
      <c r="N11" s="420">
        <f t="shared" si="1"/>
        <v>0</v>
      </c>
      <c r="O11" s="416">
        <v>0</v>
      </c>
      <c r="P11" s="417"/>
      <c r="Q11" s="417"/>
      <c r="R11" s="418"/>
      <c r="S11" s="419"/>
      <c r="T11" s="420">
        <f t="shared" si="2"/>
        <v>0</v>
      </c>
      <c r="U11" s="416">
        <v>0</v>
      </c>
      <c r="V11" s="417"/>
      <c r="W11" s="417"/>
      <c r="X11" s="418"/>
      <c r="Y11" s="419"/>
      <c r="Z11" s="420">
        <f t="shared" si="3"/>
        <v>0</v>
      </c>
      <c r="AA11" s="416">
        <v>0</v>
      </c>
      <c r="AB11" s="417"/>
      <c r="AC11" s="417"/>
      <c r="AD11" s="418"/>
      <c r="AE11" s="419"/>
      <c r="AF11" s="420">
        <f t="shared" si="4"/>
        <v>0</v>
      </c>
    </row>
    <row r="12" spans="1:32" ht="45" customHeight="1" thickBot="1">
      <c r="A12" s="863"/>
      <c r="B12" s="329" t="s">
        <v>324</v>
      </c>
      <c r="C12" s="421">
        <f>SUM(C6:C11)</f>
        <v>534</v>
      </c>
      <c r="D12" s="422">
        <f>SUM(D6:D11)</f>
        <v>462</v>
      </c>
      <c r="E12" s="423">
        <f t="shared" ref="E12:F12" si="5">SUM(E6:E11)</f>
        <v>34</v>
      </c>
      <c r="F12" s="423">
        <f t="shared" si="5"/>
        <v>126</v>
      </c>
      <c r="G12" s="424">
        <f>SUM(G6:G11)</f>
        <v>146</v>
      </c>
      <c r="H12" s="425">
        <f>SUM(H6:H11)</f>
        <v>1302</v>
      </c>
      <c r="I12" s="421">
        <f>SUM(I6:I11)</f>
        <v>534</v>
      </c>
      <c r="J12" s="422">
        <f>SUM(J6:J11)</f>
        <v>444</v>
      </c>
      <c r="K12" s="423">
        <f t="shared" ref="K12:N12" si="6">SUM(K6:K11)</f>
        <v>33</v>
      </c>
      <c r="L12" s="423">
        <f t="shared" si="6"/>
        <v>141</v>
      </c>
      <c r="M12" s="424">
        <f t="shared" si="6"/>
        <v>150</v>
      </c>
      <c r="N12" s="425">
        <f t="shared" si="6"/>
        <v>1302</v>
      </c>
      <c r="O12" s="421">
        <f>SUM(O6:O11)</f>
        <v>534</v>
      </c>
      <c r="P12" s="422">
        <f>SUM(P6:P11)</f>
        <v>451</v>
      </c>
      <c r="Q12" s="423">
        <f t="shared" ref="Q12:R12" si="7">SUM(Q6:Q11)</f>
        <v>32</v>
      </c>
      <c r="R12" s="423">
        <f t="shared" si="7"/>
        <v>139</v>
      </c>
      <c r="S12" s="424">
        <f>SUM(S6:S11)</f>
        <v>146</v>
      </c>
      <c r="T12" s="425">
        <f>SUM(T6:T11)</f>
        <v>1302</v>
      </c>
      <c r="U12" s="421">
        <f>SUM(U6:U11)</f>
        <v>534</v>
      </c>
      <c r="V12" s="422">
        <f>SUM(V6:V11)</f>
        <v>457</v>
      </c>
      <c r="W12" s="423">
        <f t="shared" ref="W12:Z12" si="8">SUM(W6:W11)</f>
        <v>31</v>
      </c>
      <c r="X12" s="423">
        <f t="shared" si="8"/>
        <v>134</v>
      </c>
      <c r="Y12" s="424">
        <f t="shared" si="8"/>
        <v>146</v>
      </c>
      <c r="Z12" s="425">
        <f t="shared" si="8"/>
        <v>1302</v>
      </c>
      <c r="AA12" s="421">
        <f>SUM(AA6:AA11)</f>
        <v>534</v>
      </c>
      <c r="AB12" s="422">
        <f>SUM(AB6:AB11)</f>
        <v>461</v>
      </c>
      <c r="AC12" s="423">
        <f t="shared" ref="AC12:AF12" si="9">SUM(AC6:AC11)</f>
        <v>30</v>
      </c>
      <c r="AD12" s="423">
        <f t="shared" si="9"/>
        <v>131</v>
      </c>
      <c r="AE12" s="424">
        <f t="shared" si="9"/>
        <v>146</v>
      </c>
      <c r="AF12" s="425">
        <f t="shared" si="9"/>
        <v>1302</v>
      </c>
    </row>
    <row r="13" spans="1:32" ht="44.25" customHeight="1" thickBot="1">
      <c r="A13" s="864" t="s">
        <v>325</v>
      </c>
      <c r="B13" s="865"/>
      <c r="C13" s="426">
        <v>304</v>
      </c>
      <c r="D13" s="427"/>
      <c r="E13" s="427"/>
      <c r="F13" s="428"/>
      <c r="G13" s="429"/>
      <c r="H13" s="430">
        <f>C13</f>
        <v>304</v>
      </c>
      <c r="I13" s="426">
        <v>304</v>
      </c>
      <c r="J13" s="427"/>
      <c r="K13" s="427"/>
      <c r="L13" s="428"/>
      <c r="M13" s="429"/>
      <c r="N13" s="430">
        <f>I13</f>
        <v>304</v>
      </c>
      <c r="O13" s="426">
        <v>304</v>
      </c>
      <c r="P13" s="427"/>
      <c r="Q13" s="427"/>
      <c r="R13" s="428"/>
      <c r="S13" s="429"/>
      <c r="T13" s="430">
        <f>O13</f>
        <v>304</v>
      </c>
      <c r="U13" s="426">
        <v>304</v>
      </c>
      <c r="V13" s="427"/>
      <c r="W13" s="427"/>
      <c r="X13" s="428"/>
      <c r="Y13" s="429"/>
      <c r="Z13" s="430">
        <f>U13</f>
        <v>304</v>
      </c>
      <c r="AA13" s="426">
        <v>304</v>
      </c>
      <c r="AB13" s="427"/>
      <c r="AC13" s="427"/>
      <c r="AD13" s="428"/>
      <c r="AE13" s="429"/>
      <c r="AF13" s="430">
        <f>AA13</f>
        <v>304</v>
      </c>
    </row>
    <row r="14" spans="1:32" ht="39" customHeight="1">
      <c r="A14" s="861" t="s">
        <v>326</v>
      </c>
      <c r="B14" s="288" t="s">
        <v>327</v>
      </c>
      <c r="C14" s="431"/>
      <c r="D14" s="432">
        <v>0</v>
      </c>
      <c r="E14" s="433">
        <v>6</v>
      </c>
      <c r="F14" s="434">
        <v>14</v>
      </c>
      <c r="G14" s="435">
        <v>18</v>
      </c>
      <c r="H14" s="436">
        <f t="shared" ref="H14:H21" si="10">SUM(C14:G14)</f>
        <v>38</v>
      </c>
      <c r="I14" s="431"/>
      <c r="J14" s="432">
        <v>0</v>
      </c>
      <c r="K14" s="433">
        <v>6</v>
      </c>
      <c r="L14" s="434">
        <v>14</v>
      </c>
      <c r="M14" s="435">
        <v>18</v>
      </c>
      <c r="N14" s="436">
        <f t="shared" ref="N14:N21" si="11">SUM(I14:M14)</f>
        <v>38</v>
      </c>
      <c r="O14" s="431"/>
      <c r="P14" s="432">
        <v>0</v>
      </c>
      <c r="Q14" s="433">
        <v>6</v>
      </c>
      <c r="R14" s="434">
        <v>14</v>
      </c>
      <c r="S14" s="435">
        <v>18</v>
      </c>
      <c r="T14" s="436">
        <f t="shared" ref="T14:T21" si="12">SUM(O14:S14)</f>
        <v>38</v>
      </c>
      <c r="U14" s="431"/>
      <c r="V14" s="432">
        <v>0</v>
      </c>
      <c r="W14" s="433">
        <v>6</v>
      </c>
      <c r="X14" s="434">
        <v>14</v>
      </c>
      <c r="Y14" s="435">
        <v>18</v>
      </c>
      <c r="Z14" s="436">
        <f t="shared" ref="Z14:Z21" si="13">SUM(U14:Y14)</f>
        <v>38</v>
      </c>
      <c r="AA14" s="431"/>
      <c r="AB14" s="432">
        <v>0</v>
      </c>
      <c r="AC14" s="433">
        <v>6</v>
      </c>
      <c r="AD14" s="434">
        <v>14</v>
      </c>
      <c r="AE14" s="435">
        <v>18</v>
      </c>
      <c r="AF14" s="436">
        <f t="shared" ref="AF14:AF20" si="14">SUM(AA14:AE14)</f>
        <v>38</v>
      </c>
    </row>
    <row r="15" spans="1:32" ht="39" customHeight="1">
      <c r="A15" s="862"/>
      <c r="B15" s="353"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862"/>
      <c r="B16" s="300"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862"/>
      <c r="B17" s="357" t="s">
        <v>330</v>
      </c>
      <c r="C17" s="437"/>
      <c r="D17" s="439"/>
      <c r="E17" s="412">
        <v>1</v>
      </c>
      <c r="F17" s="413">
        <v>2</v>
      </c>
      <c r="G17" s="414">
        <v>2</v>
      </c>
      <c r="H17" s="415">
        <f t="shared" si="10"/>
        <v>5</v>
      </c>
      <c r="I17" s="437"/>
      <c r="J17" s="439"/>
      <c r="K17" s="412">
        <v>1</v>
      </c>
      <c r="L17" s="413">
        <v>2</v>
      </c>
      <c r="M17" s="414">
        <v>2</v>
      </c>
      <c r="N17" s="415">
        <f t="shared" si="11"/>
        <v>5</v>
      </c>
      <c r="O17" s="437"/>
      <c r="P17" s="439"/>
      <c r="Q17" s="412">
        <v>1</v>
      </c>
      <c r="R17" s="413">
        <v>2</v>
      </c>
      <c r="S17" s="414">
        <v>2</v>
      </c>
      <c r="T17" s="415">
        <f t="shared" si="12"/>
        <v>5</v>
      </c>
      <c r="U17" s="437"/>
      <c r="V17" s="439"/>
      <c r="W17" s="412">
        <v>1</v>
      </c>
      <c r="X17" s="413">
        <v>2</v>
      </c>
      <c r="Y17" s="414">
        <v>2</v>
      </c>
      <c r="Z17" s="415">
        <f t="shared" si="13"/>
        <v>5</v>
      </c>
      <c r="AA17" s="437"/>
      <c r="AB17" s="439"/>
      <c r="AC17" s="412">
        <v>1</v>
      </c>
      <c r="AD17" s="413">
        <v>2</v>
      </c>
      <c r="AE17" s="414">
        <v>2</v>
      </c>
      <c r="AF17" s="415">
        <f t="shared" si="14"/>
        <v>5</v>
      </c>
    </row>
    <row r="18" spans="1:37" ht="39" customHeight="1">
      <c r="A18" s="862"/>
      <c r="B18" s="357"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862"/>
      <c r="B19" s="300"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862"/>
      <c r="B20" s="300"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862"/>
      <c r="B21" s="359"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863"/>
      <c r="B22" s="365" t="s">
        <v>324</v>
      </c>
      <c r="C22" s="445"/>
      <c r="D22" s="422">
        <f>SUM(D14:D21)</f>
        <v>0</v>
      </c>
      <c r="E22" s="592">
        <f>SUM(E14:E21)</f>
        <v>7</v>
      </c>
      <c r="F22" s="593">
        <f>SUM(F14:F21)</f>
        <v>16</v>
      </c>
      <c r="G22" s="447">
        <f>SUM(G14:G21)</f>
        <v>20</v>
      </c>
      <c r="H22" s="425">
        <f t="shared" ref="H22" si="15">SUM(H14:H21)</f>
        <v>43</v>
      </c>
      <c r="I22" s="445"/>
      <c r="J22" s="422">
        <f>SUM(J14:J21)</f>
        <v>0</v>
      </c>
      <c r="K22" s="446">
        <f>SUM(K14:K21)</f>
        <v>7</v>
      </c>
      <c r="L22" s="446">
        <f>SUM(L14:L21)</f>
        <v>16</v>
      </c>
      <c r="M22" s="447">
        <f>SUM(M14:M21)</f>
        <v>20</v>
      </c>
      <c r="N22" s="425">
        <f t="shared" ref="N22" si="16">SUM(N14:N21)</f>
        <v>43</v>
      </c>
      <c r="O22" s="445"/>
      <c r="P22" s="422">
        <f>SUM(P14:P21)</f>
        <v>0</v>
      </c>
      <c r="Q22" s="446">
        <f>SUM(Q14:Q21)</f>
        <v>7</v>
      </c>
      <c r="R22" s="446">
        <f>SUM(R14:R21)</f>
        <v>16</v>
      </c>
      <c r="S22" s="447">
        <f>SUM(S14:S21)</f>
        <v>20</v>
      </c>
      <c r="T22" s="425">
        <f t="shared" ref="T22" si="17">SUM(T14:T21)</f>
        <v>43</v>
      </c>
      <c r="U22" s="445"/>
      <c r="V22" s="422">
        <f>SUM(V14:V21)</f>
        <v>0</v>
      </c>
      <c r="W22" s="446">
        <f>SUM(W14:W21)</f>
        <v>7</v>
      </c>
      <c r="X22" s="446">
        <f>SUM(X14:X21)</f>
        <v>16</v>
      </c>
      <c r="Y22" s="447">
        <f>SUM(Y14:Y21)</f>
        <v>20</v>
      </c>
      <c r="Z22" s="425">
        <f t="shared" ref="Z22" si="18">SUM(Z14:Z21)</f>
        <v>43</v>
      </c>
      <c r="AA22" s="445"/>
      <c r="AB22" s="422">
        <f>SUM(AB14:AB21)</f>
        <v>0</v>
      </c>
      <c r="AC22" s="446">
        <f>SUM(AC14:AC21)</f>
        <v>7</v>
      </c>
      <c r="AD22" s="446">
        <f>SUM(AD14:AD21)</f>
        <v>16</v>
      </c>
      <c r="AE22" s="447">
        <f>SUM(AE14:AE21)</f>
        <v>20</v>
      </c>
      <c r="AF22" s="425">
        <f>SUM(AF14:AF21)</f>
        <v>43</v>
      </c>
    </row>
    <row r="23" spans="1:37" ht="45" customHeight="1" thickBot="1">
      <c r="A23" s="844" t="s">
        <v>335</v>
      </c>
      <c r="B23" s="845"/>
      <c r="C23" s="448"/>
      <c r="D23" s="449">
        <v>0</v>
      </c>
      <c r="E23" s="450">
        <v>0</v>
      </c>
      <c r="F23" s="451">
        <v>0</v>
      </c>
      <c r="G23" s="452">
        <v>0</v>
      </c>
      <c r="H23" s="453">
        <f>SUM(C23:G23)</f>
        <v>0</v>
      </c>
      <c r="I23" s="448"/>
      <c r="J23" s="449">
        <v>0</v>
      </c>
      <c r="K23" s="450">
        <v>0</v>
      </c>
      <c r="L23" s="451">
        <v>0</v>
      </c>
      <c r="M23" s="452">
        <v>0</v>
      </c>
      <c r="N23" s="453">
        <f>SUM(I23:M23)</f>
        <v>0</v>
      </c>
      <c r="O23" s="448"/>
      <c r="P23" s="449">
        <v>0</v>
      </c>
      <c r="Q23" s="450">
        <v>0</v>
      </c>
      <c r="R23" s="451">
        <v>0</v>
      </c>
      <c r="S23" s="452">
        <v>0</v>
      </c>
      <c r="T23" s="453">
        <f>SUM(O23:S23)</f>
        <v>0</v>
      </c>
      <c r="U23" s="448"/>
      <c r="V23" s="449">
        <v>0</v>
      </c>
      <c r="W23" s="450">
        <v>0</v>
      </c>
      <c r="X23" s="451">
        <v>0</v>
      </c>
      <c r="Y23" s="452">
        <v>0</v>
      </c>
      <c r="Z23" s="453">
        <f>SUM(U23:Y23)</f>
        <v>0</v>
      </c>
      <c r="AA23" s="448"/>
      <c r="AB23" s="449">
        <v>0</v>
      </c>
      <c r="AC23" s="450">
        <v>0</v>
      </c>
      <c r="AD23" s="451">
        <v>0</v>
      </c>
      <c r="AE23" s="452">
        <v>0</v>
      </c>
      <c r="AF23" s="453">
        <f>SUM(AA23:AE23)</f>
        <v>0</v>
      </c>
    </row>
    <row r="24" spans="1:37" ht="45" customHeight="1" thickBot="1">
      <c r="A24" s="851" t="s">
        <v>336</v>
      </c>
      <c r="B24" s="852"/>
      <c r="C24" s="454">
        <v>0</v>
      </c>
      <c r="D24" s="455">
        <v>0</v>
      </c>
      <c r="E24" s="427"/>
      <c r="F24" s="428"/>
      <c r="G24" s="456"/>
      <c r="H24" s="430">
        <f>SUM(C24:G24)</f>
        <v>0</v>
      </c>
      <c r="I24" s="454">
        <v>0</v>
      </c>
      <c r="J24" s="455">
        <v>0</v>
      </c>
      <c r="K24" s="427"/>
      <c r="L24" s="428"/>
      <c r="M24" s="456"/>
      <c r="N24" s="430">
        <f>SUM(I24:M24)</f>
        <v>0</v>
      </c>
      <c r="O24" s="454">
        <v>0</v>
      </c>
      <c r="P24" s="455">
        <v>0</v>
      </c>
      <c r="Q24" s="427"/>
      <c r="R24" s="428"/>
      <c r="S24" s="456"/>
      <c r="T24" s="430">
        <f>SUM(O24:S24)</f>
        <v>0</v>
      </c>
      <c r="U24" s="454">
        <v>0</v>
      </c>
      <c r="V24" s="455">
        <v>0</v>
      </c>
      <c r="W24" s="427"/>
      <c r="X24" s="428"/>
      <c r="Y24" s="456"/>
      <c r="Z24" s="430">
        <f>SUM(U24:Y24)</f>
        <v>0</v>
      </c>
      <c r="AA24" s="454">
        <v>0</v>
      </c>
      <c r="AB24" s="455">
        <v>0</v>
      </c>
      <c r="AC24" s="427"/>
      <c r="AD24" s="428"/>
      <c r="AE24" s="456"/>
      <c r="AF24" s="430">
        <f>SUM(AA24:AE24)</f>
        <v>0</v>
      </c>
    </row>
    <row r="25" spans="1:37" ht="45" customHeight="1" thickBot="1">
      <c r="A25" s="842" t="s">
        <v>337</v>
      </c>
      <c r="B25" s="843"/>
      <c r="C25" s="457"/>
      <c r="D25" s="458">
        <v>0</v>
      </c>
      <c r="E25" s="459">
        <v>0</v>
      </c>
      <c r="F25" s="460">
        <v>0</v>
      </c>
      <c r="G25" s="461">
        <v>0</v>
      </c>
      <c r="H25" s="430">
        <f>SUM(C25:G25)</f>
        <v>0</v>
      </c>
      <c r="I25" s="457"/>
      <c r="J25" s="458">
        <v>0</v>
      </c>
      <c r="K25" s="459">
        <v>0</v>
      </c>
      <c r="L25" s="460">
        <v>0</v>
      </c>
      <c r="M25" s="461">
        <v>0</v>
      </c>
      <c r="N25" s="430">
        <f>SUM(I25:M25)</f>
        <v>0</v>
      </c>
      <c r="O25" s="457"/>
      <c r="P25" s="458">
        <v>0</v>
      </c>
      <c r="Q25" s="459">
        <v>0</v>
      </c>
      <c r="R25" s="460">
        <v>0</v>
      </c>
      <c r="S25" s="461">
        <v>0</v>
      </c>
      <c r="T25" s="430">
        <f>SUM(O25:S25)</f>
        <v>0</v>
      </c>
      <c r="U25" s="457"/>
      <c r="V25" s="458">
        <v>0</v>
      </c>
      <c r="W25" s="459">
        <v>0</v>
      </c>
      <c r="X25" s="460">
        <v>0</v>
      </c>
      <c r="Y25" s="461">
        <v>0</v>
      </c>
      <c r="Z25" s="430">
        <f>SUM(U25:Y25)</f>
        <v>0</v>
      </c>
      <c r="AA25" s="457"/>
      <c r="AB25" s="458">
        <v>0</v>
      </c>
      <c r="AC25" s="459">
        <v>0</v>
      </c>
      <c r="AD25" s="460">
        <v>0</v>
      </c>
      <c r="AE25" s="461">
        <v>0</v>
      </c>
      <c r="AF25" s="430">
        <f>SUM(AA25:AE25)</f>
        <v>0</v>
      </c>
    </row>
    <row r="26" spans="1:37" ht="45" customHeight="1" thickBot="1">
      <c r="A26" s="844" t="s">
        <v>338</v>
      </c>
      <c r="B26" s="845"/>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46" t="s">
        <v>6</v>
      </c>
      <c r="B27" s="847"/>
      <c r="C27" s="463">
        <f>SUM(C12,C13,C22,C23,C25,C26,C24)</f>
        <v>838</v>
      </c>
      <c r="D27" s="464">
        <f>SUM(D12,,D22,D23,D25,D26,D24)</f>
        <v>462</v>
      </c>
      <c r="E27" s="465">
        <f>SUM(E12,E13,E22,E23,E25,E26)</f>
        <v>41</v>
      </c>
      <c r="F27" s="465">
        <f>SUM(F12,F13,F22,F23,F25,F26)</f>
        <v>142</v>
      </c>
      <c r="G27" s="466">
        <f>SUM(G12,G13,G22,G23,G25,G26)</f>
        <v>166</v>
      </c>
      <c r="H27" s="467">
        <f>SUM(H12,H13,H22,H23,H25,H26,H24)</f>
        <v>1649</v>
      </c>
      <c r="I27" s="463">
        <f>SUM(I12,I13,I22,I23,I25,I26,I24)</f>
        <v>838</v>
      </c>
      <c r="J27" s="464">
        <f>SUM(J12,,J22,J23,J25,J26,J24)</f>
        <v>444</v>
      </c>
      <c r="K27" s="465">
        <f>SUM(K12,K13,K22,K23,K25,K26)</f>
        <v>40</v>
      </c>
      <c r="L27" s="465">
        <f>SUM(L12,L13,L22,L23,L25,L26)</f>
        <v>157</v>
      </c>
      <c r="M27" s="466">
        <f>SUM(M12,M13,M22,M23,M25,M26)</f>
        <v>170</v>
      </c>
      <c r="N27" s="467">
        <f>SUM(N12,N13,N22,N23,N25,N26,N24)</f>
        <v>1649</v>
      </c>
      <c r="O27" s="463">
        <f>SUM(O12,O13,O22,O23,O25,O26,O24)</f>
        <v>838</v>
      </c>
      <c r="P27" s="464">
        <f>SUM(P12,,P22,P23,P25,P26,P24)</f>
        <v>451</v>
      </c>
      <c r="Q27" s="465">
        <f>SUM(Q12,Q13,Q22,Q23,Q25,Q26)</f>
        <v>39</v>
      </c>
      <c r="R27" s="465">
        <f>SUM(R12,R13,R22,R23,R25,R26)</f>
        <v>155</v>
      </c>
      <c r="S27" s="466">
        <f>SUM(S12,S13,S22,S23,S25,S26)</f>
        <v>166</v>
      </c>
      <c r="T27" s="467">
        <f>SUM(T12,T13,T22,T23,T25,T26,T24)</f>
        <v>1649</v>
      </c>
      <c r="U27" s="463">
        <f>SUM(U12,U13,U22,U23,U25,U26,U24)</f>
        <v>838</v>
      </c>
      <c r="V27" s="464">
        <f>SUM(V12,,V22,V23,V25,V26,V24)</f>
        <v>457</v>
      </c>
      <c r="W27" s="465">
        <f>SUM(W12,W13,W22,W23,W25,W26)</f>
        <v>38</v>
      </c>
      <c r="X27" s="465">
        <f>SUM(X12,X13,X22,X23,X25,X26)</f>
        <v>150</v>
      </c>
      <c r="Y27" s="466">
        <f>SUM(Y12,Y13,Y22,Y23,Y25,Y26)</f>
        <v>166</v>
      </c>
      <c r="Z27" s="467">
        <f>SUM(Z12,Z13,Z22,Z23,Z25,Z26,Z24)</f>
        <v>1649</v>
      </c>
      <c r="AA27" s="463">
        <f>SUM(AA12,AA13,AA22,AA23,AA25,AA26,AA24)</f>
        <v>838</v>
      </c>
      <c r="AB27" s="464">
        <f>SUM(AB12,,AB22,AB23,AB25,AB26,AB24)</f>
        <v>461</v>
      </c>
      <c r="AC27" s="594">
        <f>SUM(AC12,AC13,AC22,AC23,AC25,AC26)</f>
        <v>37</v>
      </c>
      <c r="AD27" s="595">
        <f>SUM(AD12,AD13,AD22,AD23,AD25,AD26)</f>
        <v>147</v>
      </c>
      <c r="AE27" s="466">
        <f>SUM(AE12,AE13,AE22,AE23,AE25,AE26)</f>
        <v>166</v>
      </c>
      <c r="AF27" s="467">
        <f>SUM(AF12,AF13,AF22,AF23,AF25,AF26,AF24)</f>
        <v>1649</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51</v>
      </c>
      <c r="D6" s="471">
        <v>85</v>
      </c>
      <c r="E6" s="472">
        <v>11</v>
      </c>
      <c r="F6" s="473">
        <v>19</v>
      </c>
      <c r="G6" s="474">
        <v>23</v>
      </c>
      <c r="H6" s="475">
        <v>189</v>
      </c>
      <c r="I6" s="470">
        <v>51</v>
      </c>
      <c r="J6" s="471">
        <v>85</v>
      </c>
      <c r="K6" s="472">
        <v>11</v>
      </c>
      <c r="L6" s="473">
        <v>19</v>
      </c>
      <c r="M6" s="474">
        <v>23</v>
      </c>
      <c r="N6" s="475">
        <v>189</v>
      </c>
      <c r="O6" s="470">
        <v>115</v>
      </c>
      <c r="P6" s="471">
        <v>137</v>
      </c>
      <c r="Q6" s="472">
        <v>20</v>
      </c>
      <c r="R6" s="473">
        <v>31</v>
      </c>
      <c r="S6" s="474">
        <v>41</v>
      </c>
      <c r="T6" s="475">
        <v>344</v>
      </c>
      <c r="U6" s="470">
        <v>115</v>
      </c>
      <c r="V6" s="471">
        <v>137</v>
      </c>
      <c r="W6" s="472">
        <v>20</v>
      </c>
      <c r="X6" s="473">
        <v>31</v>
      </c>
      <c r="Y6" s="474">
        <v>41</v>
      </c>
      <c r="Z6" s="475">
        <v>344</v>
      </c>
      <c r="AA6" s="470">
        <v>115</v>
      </c>
      <c r="AB6" s="471">
        <v>137</v>
      </c>
      <c r="AC6" s="472">
        <v>20</v>
      </c>
      <c r="AD6" s="473">
        <v>31</v>
      </c>
      <c r="AE6" s="474">
        <v>41</v>
      </c>
      <c r="AF6" s="475">
        <v>344</v>
      </c>
    </row>
    <row r="7" spans="1:32" ht="39.75" customHeight="1">
      <c r="A7" s="862"/>
      <c r="B7" s="300" t="s">
        <v>319</v>
      </c>
      <c r="C7" s="476"/>
      <c r="D7" s="477"/>
      <c r="E7" s="478"/>
      <c r="F7" s="479"/>
      <c r="G7" s="480"/>
      <c r="H7" s="481">
        <v>0</v>
      </c>
      <c r="I7" s="476"/>
      <c r="J7" s="477"/>
      <c r="K7" s="478"/>
      <c r="L7" s="479"/>
      <c r="M7" s="480"/>
      <c r="N7" s="481">
        <v>0</v>
      </c>
      <c r="O7" s="476"/>
      <c r="P7" s="477"/>
      <c r="Q7" s="478"/>
      <c r="R7" s="479"/>
      <c r="S7" s="480"/>
      <c r="T7" s="481">
        <v>0</v>
      </c>
      <c r="U7" s="476"/>
      <c r="V7" s="477"/>
      <c r="W7" s="478"/>
      <c r="X7" s="479"/>
      <c r="Y7" s="480"/>
      <c r="Z7" s="481">
        <v>0</v>
      </c>
      <c r="AA7" s="476"/>
      <c r="AB7" s="477"/>
      <c r="AC7" s="478"/>
      <c r="AD7" s="479"/>
      <c r="AE7" s="480"/>
      <c r="AF7" s="481">
        <v>0</v>
      </c>
    </row>
    <row r="8" spans="1:32" ht="39.75" customHeight="1">
      <c r="A8" s="862"/>
      <c r="B8" s="300"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862"/>
      <c r="B9" s="300"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862"/>
      <c r="B10" s="300" t="s">
        <v>322</v>
      </c>
      <c r="C10" s="482"/>
      <c r="D10" s="483">
        <v>132</v>
      </c>
      <c r="E10" s="484">
        <v>17</v>
      </c>
      <c r="F10" s="485">
        <v>23</v>
      </c>
      <c r="G10" s="486">
        <v>38</v>
      </c>
      <c r="H10" s="487">
        <v>210</v>
      </c>
      <c r="I10" s="482"/>
      <c r="J10" s="483">
        <v>132</v>
      </c>
      <c r="K10" s="484">
        <v>17</v>
      </c>
      <c r="L10" s="485">
        <v>23</v>
      </c>
      <c r="M10" s="486">
        <v>38</v>
      </c>
      <c r="N10" s="487">
        <v>210</v>
      </c>
      <c r="O10" s="482"/>
      <c r="P10" s="483">
        <v>132</v>
      </c>
      <c r="Q10" s="484">
        <v>17</v>
      </c>
      <c r="R10" s="485">
        <v>23</v>
      </c>
      <c r="S10" s="486">
        <v>38</v>
      </c>
      <c r="T10" s="487">
        <v>210</v>
      </c>
      <c r="U10" s="482"/>
      <c r="V10" s="483">
        <v>132</v>
      </c>
      <c r="W10" s="484">
        <v>17</v>
      </c>
      <c r="X10" s="485">
        <v>23</v>
      </c>
      <c r="Y10" s="486">
        <v>38</v>
      </c>
      <c r="Z10" s="487">
        <v>210</v>
      </c>
      <c r="AA10" s="482"/>
      <c r="AB10" s="483">
        <v>132</v>
      </c>
      <c r="AC10" s="484">
        <v>17</v>
      </c>
      <c r="AD10" s="485">
        <v>23</v>
      </c>
      <c r="AE10" s="486">
        <v>38</v>
      </c>
      <c r="AF10" s="487">
        <v>210</v>
      </c>
    </row>
    <row r="11" spans="1:32" ht="39.75" customHeight="1">
      <c r="A11" s="862"/>
      <c r="B11" s="322" t="s">
        <v>323</v>
      </c>
      <c r="C11" s="488"/>
      <c r="D11" s="489"/>
      <c r="E11" s="489"/>
      <c r="F11" s="490"/>
      <c r="G11" s="491"/>
      <c r="H11" s="492">
        <v>0</v>
      </c>
      <c r="I11" s="488"/>
      <c r="J11" s="489"/>
      <c r="K11" s="489"/>
      <c r="L11" s="490"/>
      <c r="M11" s="491"/>
      <c r="N11" s="492">
        <v>0</v>
      </c>
      <c r="O11" s="488"/>
      <c r="P11" s="489"/>
      <c r="Q11" s="489"/>
      <c r="R11" s="490"/>
      <c r="S11" s="491"/>
      <c r="T11" s="492">
        <v>0</v>
      </c>
      <c r="U11" s="488"/>
      <c r="V11" s="489"/>
      <c r="W11" s="489"/>
      <c r="X11" s="490"/>
      <c r="Y11" s="491"/>
      <c r="Z11" s="492">
        <v>0</v>
      </c>
      <c r="AA11" s="488"/>
      <c r="AB11" s="489"/>
      <c r="AC11" s="489"/>
      <c r="AD11" s="490"/>
      <c r="AE11" s="491"/>
      <c r="AF11" s="492">
        <v>0</v>
      </c>
    </row>
    <row r="12" spans="1:32" ht="45" customHeight="1" thickBot="1">
      <c r="A12" s="863"/>
      <c r="B12" s="329" t="s">
        <v>324</v>
      </c>
      <c r="C12" s="493">
        <v>51</v>
      </c>
      <c r="D12" s="494">
        <v>217</v>
      </c>
      <c r="E12" s="495">
        <v>28</v>
      </c>
      <c r="F12" s="495">
        <v>42</v>
      </c>
      <c r="G12" s="496">
        <v>61</v>
      </c>
      <c r="H12" s="497">
        <v>399</v>
      </c>
      <c r="I12" s="493">
        <v>51</v>
      </c>
      <c r="J12" s="494">
        <v>217</v>
      </c>
      <c r="K12" s="495">
        <v>28</v>
      </c>
      <c r="L12" s="495">
        <v>42</v>
      </c>
      <c r="M12" s="496">
        <v>61</v>
      </c>
      <c r="N12" s="497">
        <v>399</v>
      </c>
      <c r="O12" s="493">
        <v>115</v>
      </c>
      <c r="P12" s="494">
        <v>269</v>
      </c>
      <c r="Q12" s="495">
        <v>37</v>
      </c>
      <c r="R12" s="495">
        <v>54</v>
      </c>
      <c r="S12" s="496">
        <v>79</v>
      </c>
      <c r="T12" s="497">
        <v>554</v>
      </c>
      <c r="U12" s="493">
        <v>115</v>
      </c>
      <c r="V12" s="494">
        <v>269</v>
      </c>
      <c r="W12" s="495">
        <v>37</v>
      </c>
      <c r="X12" s="495">
        <v>54</v>
      </c>
      <c r="Y12" s="496">
        <v>79</v>
      </c>
      <c r="Z12" s="497">
        <v>554</v>
      </c>
      <c r="AA12" s="493">
        <v>115</v>
      </c>
      <c r="AB12" s="494">
        <v>269</v>
      </c>
      <c r="AC12" s="495">
        <v>37</v>
      </c>
      <c r="AD12" s="495">
        <v>54</v>
      </c>
      <c r="AE12" s="496">
        <v>79</v>
      </c>
      <c r="AF12" s="497">
        <v>554</v>
      </c>
    </row>
    <row r="13" spans="1:32" ht="44.25" customHeight="1" thickBot="1">
      <c r="A13" s="864" t="s">
        <v>325</v>
      </c>
      <c r="B13" s="865"/>
      <c r="C13" s="498"/>
      <c r="D13" s="499"/>
      <c r="E13" s="499"/>
      <c r="F13" s="500"/>
      <c r="G13" s="501"/>
      <c r="H13" s="502">
        <v>0</v>
      </c>
      <c r="I13" s="498"/>
      <c r="J13" s="499"/>
      <c r="K13" s="499"/>
      <c r="L13" s="500"/>
      <c r="M13" s="501"/>
      <c r="N13" s="502">
        <v>0</v>
      </c>
      <c r="O13" s="498"/>
      <c r="P13" s="499"/>
      <c r="Q13" s="499"/>
      <c r="R13" s="500"/>
      <c r="S13" s="501"/>
      <c r="T13" s="502">
        <v>0</v>
      </c>
      <c r="U13" s="498"/>
      <c r="V13" s="499"/>
      <c r="W13" s="499"/>
      <c r="X13" s="500"/>
      <c r="Y13" s="501"/>
      <c r="Z13" s="502">
        <v>0</v>
      </c>
      <c r="AA13" s="498"/>
      <c r="AB13" s="499"/>
      <c r="AC13" s="499"/>
      <c r="AD13" s="500"/>
      <c r="AE13" s="501"/>
      <c r="AF13" s="502">
        <v>0</v>
      </c>
    </row>
    <row r="14" spans="1:32" ht="39" customHeight="1">
      <c r="A14" s="861" t="s">
        <v>326</v>
      </c>
      <c r="B14" s="288" t="s">
        <v>327</v>
      </c>
      <c r="C14" s="503"/>
      <c r="D14" s="504">
        <v>0</v>
      </c>
      <c r="E14" s="505">
        <v>7</v>
      </c>
      <c r="F14" s="506">
        <v>11</v>
      </c>
      <c r="G14" s="507">
        <v>12</v>
      </c>
      <c r="H14" s="508">
        <v>30</v>
      </c>
      <c r="I14" s="503"/>
      <c r="J14" s="504">
        <v>0</v>
      </c>
      <c r="K14" s="505">
        <v>7</v>
      </c>
      <c r="L14" s="506">
        <v>11</v>
      </c>
      <c r="M14" s="507">
        <v>12</v>
      </c>
      <c r="N14" s="508">
        <v>30</v>
      </c>
      <c r="O14" s="503"/>
      <c r="P14" s="504">
        <v>0</v>
      </c>
      <c r="Q14" s="505">
        <v>2</v>
      </c>
      <c r="R14" s="506">
        <v>5</v>
      </c>
      <c r="S14" s="507">
        <v>5</v>
      </c>
      <c r="T14" s="508">
        <v>12</v>
      </c>
      <c r="U14" s="503"/>
      <c r="V14" s="504">
        <v>0</v>
      </c>
      <c r="W14" s="505">
        <v>2</v>
      </c>
      <c r="X14" s="506">
        <v>5</v>
      </c>
      <c r="Y14" s="507">
        <v>5</v>
      </c>
      <c r="Z14" s="508">
        <v>12</v>
      </c>
      <c r="AA14" s="503"/>
      <c r="AB14" s="504">
        <v>0</v>
      </c>
      <c r="AC14" s="505">
        <v>2</v>
      </c>
      <c r="AD14" s="506">
        <v>5</v>
      </c>
      <c r="AE14" s="507">
        <v>5</v>
      </c>
      <c r="AF14" s="508">
        <v>12</v>
      </c>
    </row>
    <row r="15" spans="1:32" ht="39" customHeight="1">
      <c r="A15" s="862"/>
      <c r="B15" s="353"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862"/>
      <c r="B16" s="300"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862"/>
      <c r="B17" s="357" t="s">
        <v>330</v>
      </c>
      <c r="C17" s="509"/>
      <c r="D17" s="511"/>
      <c r="E17" s="484"/>
      <c r="F17" s="485"/>
      <c r="G17" s="486"/>
      <c r="H17" s="487">
        <v>0</v>
      </c>
      <c r="I17" s="509"/>
      <c r="J17" s="511"/>
      <c r="K17" s="484"/>
      <c r="L17" s="485"/>
      <c r="M17" s="486"/>
      <c r="N17" s="487">
        <v>0</v>
      </c>
      <c r="O17" s="509"/>
      <c r="P17" s="511"/>
      <c r="Q17" s="484"/>
      <c r="R17" s="485"/>
      <c r="S17" s="486"/>
      <c r="T17" s="487">
        <v>0</v>
      </c>
      <c r="U17" s="509"/>
      <c r="V17" s="511"/>
      <c r="W17" s="484"/>
      <c r="X17" s="485"/>
      <c r="Y17" s="486"/>
      <c r="Z17" s="487">
        <v>0</v>
      </c>
      <c r="AA17" s="509"/>
      <c r="AB17" s="511"/>
      <c r="AC17" s="484"/>
      <c r="AD17" s="485"/>
      <c r="AE17" s="486"/>
      <c r="AF17" s="487">
        <v>0</v>
      </c>
    </row>
    <row r="18" spans="1:37" ht="39" customHeight="1">
      <c r="A18" s="862"/>
      <c r="B18" s="357"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row>
    <row r="19" spans="1:37" ht="39" customHeight="1">
      <c r="A19" s="862"/>
      <c r="B19" s="300"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row>
    <row r="20" spans="1:37" ht="39" customHeight="1">
      <c r="A20" s="862"/>
      <c r="B20" s="300"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row>
    <row r="21" spans="1:37" ht="39" customHeight="1">
      <c r="A21" s="862"/>
      <c r="B21" s="359"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row>
    <row r="22" spans="1:37" ht="45" customHeight="1" thickBot="1">
      <c r="A22" s="863"/>
      <c r="B22" s="365" t="s">
        <v>324</v>
      </c>
      <c r="C22" s="517"/>
      <c r="D22" s="494">
        <v>0</v>
      </c>
      <c r="E22" s="332">
        <v>7</v>
      </c>
      <c r="F22" s="333">
        <v>11</v>
      </c>
      <c r="G22" s="334">
        <v>12</v>
      </c>
      <c r="H22" s="497">
        <v>30</v>
      </c>
      <c r="I22" s="517"/>
      <c r="J22" s="494">
        <v>0</v>
      </c>
      <c r="K22" s="596">
        <v>7</v>
      </c>
      <c r="L22" s="597">
        <v>11</v>
      </c>
      <c r="M22" s="334">
        <v>12</v>
      </c>
      <c r="N22" s="497">
        <v>30</v>
      </c>
      <c r="O22" s="517"/>
      <c r="P22" s="494">
        <v>0</v>
      </c>
      <c r="Q22" s="332">
        <v>2</v>
      </c>
      <c r="R22" s="333">
        <v>5</v>
      </c>
      <c r="S22" s="334">
        <v>5</v>
      </c>
      <c r="T22" s="497">
        <v>12</v>
      </c>
      <c r="U22" s="517"/>
      <c r="V22" s="494">
        <v>0</v>
      </c>
      <c r="W22" s="596">
        <v>2</v>
      </c>
      <c r="X22" s="597">
        <v>5</v>
      </c>
      <c r="Y22" s="334">
        <v>5</v>
      </c>
      <c r="Z22" s="497">
        <v>12</v>
      </c>
      <c r="AA22" s="517"/>
      <c r="AB22" s="494">
        <v>0</v>
      </c>
      <c r="AC22" s="332">
        <v>2</v>
      </c>
      <c r="AD22" s="333">
        <v>5</v>
      </c>
      <c r="AE22" s="334">
        <v>5</v>
      </c>
      <c r="AF22" s="497">
        <v>12</v>
      </c>
    </row>
    <row r="23" spans="1:37" ht="45" customHeight="1" thickBot="1">
      <c r="A23" s="844" t="s">
        <v>335</v>
      </c>
      <c r="B23" s="845"/>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row>
    <row r="24" spans="1:37" ht="45" customHeight="1" thickBot="1">
      <c r="A24" s="851" t="s">
        <v>336</v>
      </c>
      <c r="B24" s="852"/>
      <c r="C24" s="524">
        <v>345</v>
      </c>
      <c r="D24" s="525">
        <v>55</v>
      </c>
      <c r="E24" s="499"/>
      <c r="F24" s="500"/>
      <c r="G24" s="526"/>
      <c r="H24" s="502">
        <v>400</v>
      </c>
      <c r="I24" s="524">
        <v>345</v>
      </c>
      <c r="J24" s="525">
        <v>55</v>
      </c>
      <c r="K24" s="499"/>
      <c r="L24" s="500"/>
      <c r="M24" s="526"/>
      <c r="N24" s="502">
        <v>400</v>
      </c>
      <c r="O24" s="524">
        <v>205</v>
      </c>
      <c r="P24" s="525">
        <v>15</v>
      </c>
      <c r="Q24" s="499"/>
      <c r="R24" s="500"/>
      <c r="S24" s="526"/>
      <c r="T24" s="502">
        <v>220</v>
      </c>
      <c r="U24" s="524">
        <v>205</v>
      </c>
      <c r="V24" s="525">
        <v>15</v>
      </c>
      <c r="W24" s="499"/>
      <c r="X24" s="500"/>
      <c r="Y24" s="526"/>
      <c r="Z24" s="502">
        <v>220</v>
      </c>
      <c r="AA24" s="524">
        <v>205</v>
      </c>
      <c r="AB24" s="525">
        <v>15</v>
      </c>
      <c r="AC24" s="499"/>
      <c r="AD24" s="500"/>
      <c r="AE24" s="526"/>
      <c r="AF24" s="502">
        <v>220</v>
      </c>
    </row>
    <row r="25" spans="1:37" ht="45" customHeight="1" thickBot="1">
      <c r="A25" s="842" t="s">
        <v>337</v>
      </c>
      <c r="B25" s="843"/>
      <c r="C25" s="527"/>
      <c r="D25" s="528"/>
      <c r="E25" s="378"/>
      <c r="F25" s="379"/>
      <c r="G25" s="380"/>
      <c r="H25" s="502">
        <v>0</v>
      </c>
      <c r="I25" s="527"/>
      <c r="J25" s="528"/>
      <c r="K25" s="378"/>
      <c r="L25" s="379"/>
      <c r="M25" s="380"/>
      <c r="N25" s="502">
        <v>0</v>
      </c>
      <c r="O25" s="527"/>
      <c r="P25" s="528"/>
      <c r="Q25" s="378"/>
      <c r="R25" s="379"/>
      <c r="S25" s="380"/>
      <c r="T25" s="502">
        <v>0</v>
      </c>
      <c r="U25" s="527"/>
      <c r="V25" s="528"/>
      <c r="W25" s="378"/>
      <c r="X25" s="379"/>
      <c r="Y25" s="380"/>
      <c r="Z25" s="502">
        <v>0</v>
      </c>
      <c r="AA25" s="527"/>
      <c r="AB25" s="528"/>
      <c r="AC25" s="378"/>
      <c r="AD25" s="379"/>
      <c r="AE25" s="380"/>
      <c r="AF25" s="502">
        <v>0</v>
      </c>
    </row>
    <row r="26" spans="1:37" ht="45" customHeight="1" thickBot="1">
      <c r="A26" s="844" t="s">
        <v>338</v>
      </c>
      <c r="B26" s="845"/>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row>
    <row r="27" spans="1:37" ht="51" customHeight="1" thickTop="1" thickBot="1">
      <c r="A27" s="846" t="s">
        <v>6</v>
      </c>
      <c r="B27" s="847"/>
      <c r="C27" s="382">
        <v>396</v>
      </c>
      <c r="D27" s="383">
        <v>272</v>
      </c>
      <c r="E27" s="384">
        <v>35</v>
      </c>
      <c r="F27" s="384">
        <v>53</v>
      </c>
      <c r="G27" s="386">
        <v>73</v>
      </c>
      <c r="H27" s="387">
        <v>829</v>
      </c>
      <c r="I27" s="382">
        <v>396</v>
      </c>
      <c r="J27" s="383">
        <v>272</v>
      </c>
      <c r="K27" s="384">
        <v>35</v>
      </c>
      <c r="L27" s="384">
        <v>53</v>
      </c>
      <c r="M27" s="386">
        <v>73</v>
      </c>
      <c r="N27" s="387">
        <v>829</v>
      </c>
      <c r="O27" s="382">
        <v>320</v>
      </c>
      <c r="P27" s="383">
        <v>284</v>
      </c>
      <c r="Q27" s="384">
        <v>39</v>
      </c>
      <c r="R27" s="384">
        <v>59</v>
      </c>
      <c r="S27" s="386">
        <v>84</v>
      </c>
      <c r="T27" s="387">
        <v>786</v>
      </c>
      <c r="U27" s="382">
        <v>320</v>
      </c>
      <c r="V27" s="383">
        <v>284</v>
      </c>
      <c r="W27" s="384">
        <v>39</v>
      </c>
      <c r="X27" s="384">
        <v>59</v>
      </c>
      <c r="Y27" s="386">
        <v>84</v>
      </c>
      <c r="Z27" s="387">
        <v>786</v>
      </c>
      <c r="AA27" s="382">
        <v>320</v>
      </c>
      <c r="AB27" s="383">
        <v>284</v>
      </c>
      <c r="AC27" s="384">
        <v>39</v>
      </c>
      <c r="AD27" s="384">
        <v>59</v>
      </c>
      <c r="AE27" s="386">
        <v>84</v>
      </c>
      <c r="AF27" s="387">
        <v>786</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W69"/>
  <sheetViews>
    <sheetView showGridLines="0" tabSelected="1" view="pageBreakPreview" topLeftCell="A4" zoomScale="70" zoomScaleNormal="80" zoomScaleSheetLayoutView="70" workbookViewId="0">
      <selection activeCell="C23" sqref="C23:D23"/>
    </sheetView>
  </sheetViews>
  <sheetFormatPr defaultColWidth="9" defaultRowHeight="13.2"/>
  <cols>
    <col min="1" max="1" width="1.21875" style="4" customWidth="1"/>
    <col min="2" max="2" width="12.109375" style="4" customWidth="1"/>
    <col min="3" max="3" width="4.88671875" style="4" customWidth="1"/>
    <col min="4" max="4" width="13.88671875" style="4" customWidth="1"/>
    <col min="5" max="18" width="8.109375" style="4" customWidth="1"/>
    <col min="19" max="19" width="1.109375" style="4" customWidth="1"/>
    <col min="20" max="21" width="15.88671875" style="4" customWidth="1"/>
    <col min="22" max="25" width="8.109375" style="4" customWidth="1"/>
    <col min="26" max="16384" width="9" style="4"/>
  </cols>
  <sheetData>
    <row r="1" spans="1:23" ht="26.4" customHeight="1">
      <c r="A1" s="47" t="s">
        <v>20</v>
      </c>
      <c r="B1" s="46"/>
    </row>
    <row r="2" spans="1:23" ht="26.4" customHeight="1">
      <c r="A2" s="47" t="s">
        <v>21</v>
      </c>
      <c r="B2" s="46"/>
    </row>
    <row r="3" spans="1:23" s="3" customFormat="1" ht="27" customHeight="1" thickBot="1">
      <c r="B3" s="1" t="s">
        <v>348</v>
      </c>
      <c r="C3" s="2"/>
      <c r="D3" s="2"/>
      <c r="E3" s="2"/>
      <c r="F3" s="2"/>
      <c r="G3" s="2"/>
      <c r="H3" s="2"/>
      <c r="I3" s="2"/>
      <c r="J3" s="677"/>
      <c r="K3" s="678"/>
      <c r="L3" s="2"/>
      <c r="M3" s="2"/>
      <c r="N3" s="2"/>
      <c r="O3" s="2"/>
      <c r="P3" s="2"/>
      <c r="Q3" s="677" t="s">
        <v>0</v>
      </c>
      <c r="R3" s="678"/>
      <c r="W3" s="40"/>
    </row>
    <row r="4" spans="1:23" ht="17.25" customHeight="1">
      <c r="B4" s="651"/>
      <c r="C4" s="652"/>
      <c r="D4" s="653"/>
      <c r="E4" s="660" t="s">
        <v>24</v>
      </c>
      <c r="F4" s="661"/>
      <c r="G4" s="661"/>
      <c r="H4" s="661"/>
      <c r="I4" s="661"/>
      <c r="J4" s="661"/>
      <c r="K4" s="679"/>
      <c r="L4" s="660" t="s">
        <v>25</v>
      </c>
      <c r="M4" s="661"/>
      <c r="N4" s="661"/>
      <c r="O4" s="661"/>
      <c r="P4" s="661"/>
      <c r="Q4" s="661"/>
      <c r="R4" s="679"/>
    </row>
    <row r="5" spans="1:23" ht="17.25" customHeight="1">
      <c r="B5" s="654"/>
      <c r="C5" s="655"/>
      <c r="D5" s="656"/>
      <c r="E5" s="666" t="s">
        <v>1</v>
      </c>
      <c r="F5" s="668" t="s">
        <v>8</v>
      </c>
      <c r="G5" s="670" t="s">
        <v>2</v>
      </c>
      <c r="H5" s="671"/>
      <c r="I5" s="671"/>
      <c r="J5" s="672"/>
      <c r="K5" s="636" t="s">
        <v>3</v>
      </c>
      <c r="L5" s="666" t="s">
        <v>1</v>
      </c>
      <c r="M5" s="668" t="s">
        <v>8</v>
      </c>
      <c r="N5" s="670" t="s">
        <v>2</v>
      </c>
      <c r="O5" s="671"/>
      <c r="P5" s="671"/>
      <c r="Q5" s="672"/>
      <c r="R5" s="636" t="s">
        <v>3</v>
      </c>
    </row>
    <row r="6" spans="1:23" ht="27" customHeight="1" thickBot="1">
      <c r="B6" s="657"/>
      <c r="C6" s="658"/>
      <c r="D6" s="659"/>
      <c r="E6" s="667"/>
      <c r="F6" s="669"/>
      <c r="G6" s="5" t="s">
        <v>4</v>
      </c>
      <c r="H6" s="48" t="s">
        <v>23</v>
      </c>
      <c r="I6" s="6" t="s">
        <v>22</v>
      </c>
      <c r="J6" s="7" t="s">
        <v>5</v>
      </c>
      <c r="K6" s="637"/>
      <c r="L6" s="667"/>
      <c r="M6" s="669"/>
      <c r="N6" s="5" t="s">
        <v>4</v>
      </c>
      <c r="O6" s="48" t="s">
        <v>23</v>
      </c>
      <c r="P6" s="6" t="s">
        <v>22</v>
      </c>
      <c r="Q6" s="7" t="s">
        <v>5</v>
      </c>
      <c r="R6" s="637"/>
    </row>
    <row r="7" spans="1:23" ht="27" customHeight="1" thickBot="1">
      <c r="B7" s="638" t="s">
        <v>15</v>
      </c>
      <c r="C7" s="639"/>
      <c r="D7" s="640"/>
      <c r="E7" s="8">
        <f>'8小田原市総括表'!D22</f>
        <v>1333</v>
      </c>
      <c r="F7" s="9">
        <f>'8小田原市総括表'!D19</f>
        <v>2032</v>
      </c>
      <c r="G7" s="281">
        <f>'8小田原市総括表'!D16</f>
        <v>203</v>
      </c>
      <c r="H7" s="280">
        <f>'8小田原市総括表'!D17</f>
        <v>492</v>
      </c>
      <c r="I7" s="10">
        <f>'8小田原市総括表'!D18</f>
        <v>633</v>
      </c>
      <c r="J7" s="11">
        <f>G7+H7+I7</f>
        <v>1328</v>
      </c>
      <c r="K7" s="12">
        <f>'8小田原市総括表'!D23</f>
        <v>4693</v>
      </c>
      <c r="L7" s="8">
        <f>'8小田原市総括表'!$E$22</f>
        <v>1292</v>
      </c>
      <c r="M7" s="9">
        <f>'8小田原市総括表'!$E$19</f>
        <v>1969</v>
      </c>
      <c r="N7" s="281">
        <f>'8小田原市総括表'!$E$16</f>
        <v>202</v>
      </c>
      <c r="O7" s="280">
        <f>'8小田原市総括表'!$E$17</f>
        <v>535</v>
      </c>
      <c r="P7" s="10">
        <f>'8小田原市総括表'!$E$18</f>
        <v>547</v>
      </c>
      <c r="Q7" s="11">
        <f>N7+O7+P7</f>
        <v>1284</v>
      </c>
      <c r="R7" s="12">
        <f>'8小田原市総括表'!$E$23</f>
        <v>4545</v>
      </c>
      <c r="U7" s="41"/>
    </row>
    <row r="8" spans="1:23" ht="27" customHeight="1">
      <c r="B8" s="641" t="s">
        <v>14</v>
      </c>
      <c r="C8" s="645" t="s">
        <v>11</v>
      </c>
      <c r="D8" s="646"/>
      <c r="E8" s="13">
        <f>'8小田原市'!$C$12</f>
        <v>1188</v>
      </c>
      <c r="F8" s="14">
        <f>'8小田原市'!$D$12</f>
        <v>2089</v>
      </c>
      <c r="G8" s="15">
        <f>'8小田原市'!$E$12</f>
        <v>230</v>
      </c>
      <c r="H8" s="49">
        <f>'8小田原市'!$F$12</f>
        <v>409</v>
      </c>
      <c r="I8" s="16">
        <f>'8小田原市'!$G$12</f>
        <v>519</v>
      </c>
      <c r="J8" s="17">
        <f>G8+H8+I8</f>
        <v>1158</v>
      </c>
      <c r="K8" s="18">
        <f>'8小田原市'!$H$12</f>
        <v>4435</v>
      </c>
      <c r="L8" s="13">
        <f>'8小田原市'!$I$12</f>
        <v>1093</v>
      </c>
      <c r="M8" s="14">
        <f>'8小田原市'!$J$12</f>
        <v>2143</v>
      </c>
      <c r="N8" s="15">
        <f>'8小田原市'!$K$12</f>
        <v>236</v>
      </c>
      <c r="O8" s="49">
        <f>'8小田原市'!$L$12</f>
        <v>424</v>
      </c>
      <c r="P8" s="16">
        <f>'8小田原市'!$M$12</f>
        <v>537</v>
      </c>
      <c r="Q8" s="17">
        <f>N8+O8+P8</f>
        <v>1197</v>
      </c>
      <c r="R8" s="18">
        <f>'8小田原市'!$N$12</f>
        <v>4433</v>
      </c>
    </row>
    <row r="9" spans="1:23" ht="27" customHeight="1">
      <c r="B9" s="642"/>
      <c r="C9" s="647" t="s">
        <v>16</v>
      </c>
      <c r="D9" s="648"/>
      <c r="E9" s="19">
        <f>'8小田原市'!$C$13</f>
        <v>1063</v>
      </c>
      <c r="F9" s="20"/>
      <c r="G9" s="21"/>
      <c r="H9" s="50"/>
      <c r="I9" s="22"/>
      <c r="J9" s="20"/>
      <c r="K9" s="23">
        <f>'8小田原市'!$H$13</f>
        <v>1063</v>
      </c>
      <c r="L9" s="19">
        <f>'8小田原市'!$I$13</f>
        <v>1063</v>
      </c>
      <c r="M9" s="20"/>
      <c r="N9" s="21"/>
      <c r="O9" s="50"/>
      <c r="P9" s="22"/>
      <c r="Q9" s="20"/>
      <c r="R9" s="23">
        <f>'8小田原市'!$N$13</f>
        <v>1063</v>
      </c>
    </row>
    <row r="10" spans="1:23" ht="27" customHeight="1">
      <c r="B10" s="643"/>
      <c r="C10" s="647" t="s">
        <v>12</v>
      </c>
      <c r="D10" s="649"/>
      <c r="E10" s="24"/>
      <c r="F10" s="25">
        <f>'8小田原市'!$D$22</f>
        <v>0</v>
      </c>
      <c r="G10" s="26">
        <f>'8小田原市'!$E$22</f>
        <v>47</v>
      </c>
      <c r="H10" s="45">
        <f>'8小田原市'!$F$22</f>
        <v>90</v>
      </c>
      <c r="I10" s="27">
        <f>'8小田原市'!$G$22</f>
        <v>93</v>
      </c>
      <c r="J10" s="28">
        <f>G10+H10+I10</f>
        <v>230</v>
      </c>
      <c r="K10" s="23">
        <f>'8小田原市'!$H$22</f>
        <v>230</v>
      </c>
      <c r="L10" s="24"/>
      <c r="M10" s="25">
        <f>'8小田原市'!$J$22</f>
        <v>0</v>
      </c>
      <c r="N10" s="26">
        <f>'8小田原市'!$K$22</f>
        <v>47</v>
      </c>
      <c r="O10" s="45">
        <f>'8小田原市'!$L$22</f>
        <v>90</v>
      </c>
      <c r="P10" s="27">
        <f>'8小田原市'!$M$22</f>
        <v>93</v>
      </c>
      <c r="Q10" s="28">
        <f>N10+O10+P10</f>
        <v>230</v>
      </c>
      <c r="R10" s="23">
        <f>'8小田原市'!$N$22</f>
        <v>230</v>
      </c>
    </row>
    <row r="11" spans="1:23" ht="27" customHeight="1">
      <c r="B11" s="643"/>
      <c r="C11" s="647" t="s">
        <v>13</v>
      </c>
      <c r="D11" s="648"/>
      <c r="E11" s="29"/>
      <c r="F11" s="25">
        <f>'8小田原市'!$D$23</f>
        <v>0</v>
      </c>
      <c r="G11" s="26">
        <f>'8小田原市'!$E$23</f>
        <v>0</v>
      </c>
      <c r="H11" s="45">
        <f>'8小田原市'!$F$23</f>
        <v>0</v>
      </c>
      <c r="I11" s="27">
        <f>'8小田原市'!$G$23</f>
        <v>0</v>
      </c>
      <c r="J11" s="28">
        <f>G11+H11+I11</f>
        <v>0</v>
      </c>
      <c r="K11" s="23">
        <f>'8小田原市'!$H$23</f>
        <v>0</v>
      </c>
      <c r="L11" s="29"/>
      <c r="M11" s="25">
        <f>'8小田原市'!$J$23</f>
        <v>0</v>
      </c>
      <c r="N11" s="26">
        <f>'8小田原市'!$K$23</f>
        <v>0</v>
      </c>
      <c r="O11" s="45">
        <f>'8小田原市'!$L$23</f>
        <v>0</v>
      </c>
      <c r="P11" s="27">
        <f>'8小田原市'!$M$23</f>
        <v>0</v>
      </c>
      <c r="Q11" s="28">
        <f>N11+O11+P11</f>
        <v>0</v>
      </c>
      <c r="R11" s="23">
        <f>'8小田原市'!$N$23</f>
        <v>0</v>
      </c>
    </row>
    <row r="12" spans="1:23" ht="27" customHeight="1">
      <c r="B12" s="643"/>
      <c r="C12" s="647" t="s">
        <v>17</v>
      </c>
      <c r="D12" s="648"/>
      <c r="E12" s="29"/>
      <c r="F12" s="25">
        <f>'8小田原市'!$D$24</f>
        <v>0</v>
      </c>
      <c r="G12" s="21"/>
      <c r="H12" s="50"/>
      <c r="I12" s="22"/>
      <c r="J12" s="30"/>
      <c r="K12" s="23">
        <f>'8小田原市'!$H$24</f>
        <v>0</v>
      </c>
      <c r="L12" s="29"/>
      <c r="M12" s="25">
        <f>'8小田原市'!$J$24</f>
        <v>0</v>
      </c>
      <c r="N12" s="21"/>
      <c r="O12" s="50"/>
      <c r="P12" s="22"/>
      <c r="Q12" s="30"/>
      <c r="R12" s="23">
        <f>'8小田原市'!$N$24</f>
        <v>0</v>
      </c>
    </row>
    <row r="13" spans="1:23" ht="27" customHeight="1">
      <c r="B13" s="643"/>
      <c r="C13" s="647" t="s">
        <v>18</v>
      </c>
      <c r="D13" s="650"/>
      <c r="E13" s="29"/>
      <c r="F13" s="25">
        <f>'8小田原市'!$D$25</f>
        <v>9</v>
      </c>
      <c r="G13" s="26">
        <f>'8小田原市'!$E$25</f>
        <v>14</v>
      </c>
      <c r="H13" s="45">
        <f>'8小田原市'!$F$25</f>
        <v>17</v>
      </c>
      <c r="I13" s="27">
        <f>'8小田原市'!$G$25</f>
        <v>18</v>
      </c>
      <c r="J13" s="28">
        <f>G13+H13+I13</f>
        <v>49</v>
      </c>
      <c r="K13" s="23">
        <f>'8小田原市'!$H$25</f>
        <v>58</v>
      </c>
      <c r="L13" s="29"/>
      <c r="M13" s="25">
        <f>'8小田原市'!$J$25</f>
        <v>9</v>
      </c>
      <c r="N13" s="26">
        <f>'8小田原市'!$K$25</f>
        <v>14</v>
      </c>
      <c r="O13" s="45">
        <f>'8小田原市'!$L$25</f>
        <v>17</v>
      </c>
      <c r="P13" s="27">
        <f>'8小田原市'!$M$25</f>
        <v>18</v>
      </c>
      <c r="Q13" s="28">
        <f>N13+O13+P13</f>
        <v>49</v>
      </c>
      <c r="R13" s="23">
        <f>'8小田原市'!$N$25</f>
        <v>58</v>
      </c>
    </row>
    <row r="14" spans="1:23" ht="27" customHeight="1">
      <c r="B14" s="643"/>
      <c r="C14" s="647" t="s">
        <v>19</v>
      </c>
      <c r="D14" s="648"/>
      <c r="E14" s="29"/>
      <c r="F14" s="20"/>
      <c r="G14" s="26">
        <f>'8小田原市'!$E$26</f>
        <v>0</v>
      </c>
      <c r="H14" s="45">
        <f>'8小田原市'!$F$26</f>
        <v>0</v>
      </c>
      <c r="I14" s="27">
        <f>'8小田原市'!$G$26</f>
        <v>0</v>
      </c>
      <c r="J14" s="28">
        <f>G14+H14+I14</f>
        <v>0</v>
      </c>
      <c r="K14" s="23">
        <f>'8小田原市'!$H$26</f>
        <v>0</v>
      </c>
      <c r="L14" s="29"/>
      <c r="M14" s="20"/>
      <c r="N14" s="26">
        <f>'8小田原市'!$K$26</f>
        <v>0</v>
      </c>
      <c r="O14" s="45">
        <f>'8小田原市'!$L$26</f>
        <v>0</v>
      </c>
      <c r="P14" s="27">
        <f>'8小田原市'!$M$26</f>
        <v>0</v>
      </c>
      <c r="Q14" s="28">
        <f>N14+O14+P14</f>
        <v>0</v>
      </c>
      <c r="R14" s="23">
        <f>'8小田原市'!$N$26</f>
        <v>0</v>
      </c>
    </row>
    <row r="15" spans="1:23" ht="27" customHeight="1" thickBot="1">
      <c r="B15" s="644"/>
      <c r="C15" s="630" t="s">
        <v>6</v>
      </c>
      <c r="D15" s="630"/>
      <c r="E15" s="19">
        <f>'8小田原市'!$C$27</f>
        <v>2251</v>
      </c>
      <c r="F15" s="31">
        <f>'8小田原市'!$D$27</f>
        <v>2098</v>
      </c>
      <c r="G15" s="32">
        <f>'8小田原市'!$E$27</f>
        <v>291</v>
      </c>
      <c r="H15" s="51">
        <f>'8小田原市'!$F$27</f>
        <v>516</v>
      </c>
      <c r="I15" s="33">
        <f>'8小田原市'!$G$27</f>
        <v>630</v>
      </c>
      <c r="J15" s="31">
        <f>G15+H15+I15</f>
        <v>1437</v>
      </c>
      <c r="K15" s="34">
        <f>'8小田原市'!$H$27</f>
        <v>5786</v>
      </c>
      <c r="L15" s="19">
        <f>'8小田原市'!$I$27</f>
        <v>2156</v>
      </c>
      <c r="M15" s="31">
        <f>'8小田原市'!$J$27</f>
        <v>2152</v>
      </c>
      <c r="N15" s="32">
        <f>'8小田原市'!$K$27</f>
        <v>297</v>
      </c>
      <c r="O15" s="51">
        <f>'8小田原市'!$L$27</f>
        <v>531</v>
      </c>
      <c r="P15" s="33">
        <f>'8小田原市'!$M$27</f>
        <v>648</v>
      </c>
      <c r="Q15" s="31">
        <f>N15+O15+P15</f>
        <v>1476</v>
      </c>
      <c r="R15" s="34">
        <f>'8小田原市'!$N$27</f>
        <v>5784</v>
      </c>
    </row>
    <row r="16" spans="1:23" ht="27" customHeight="1" thickBot="1">
      <c r="B16" s="631" t="s">
        <v>7</v>
      </c>
      <c r="C16" s="632"/>
      <c r="D16" s="633"/>
      <c r="E16" s="35">
        <f>E15-E7</f>
        <v>918</v>
      </c>
      <c r="F16" s="37">
        <f t="shared" ref="F16:K16" si="0">F15-F7</f>
        <v>66</v>
      </c>
      <c r="G16" s="36">
        <f t="shared" si="0"/>
        <v>88</v>
      </c>
      <c r="H16" s="52">
        <f t="shared" si="0"/>
        <v>24</v>
      </c>
      <c r="I16" s="37">
        <f t="shared" si="0"/>
        <v>-3</v>
      </c>
      <c r="J16" s="38">
        <f t="shared" si="0"/>
        <v>109</v>
      </c>
      <c r="K16" s="39">
        <f t="shared" si="0"/>
        <v>1093</v>
      </c>
      <c r="L16" s="35">
        <f>L15-L7</f>
        <v>864</v>
      </c>
      <c r="M16" s="37">
        <f>M15-M7</f>
        <v>183</v>
      </c>
      <c r="N16" s="36">
        <f t="shared" ref="N16:R16" si="1">N15-N7</f>
        <v>95</v>
      </c>
      <c r="O16" s="52">
        <f t="shared" si="1"/>
        <v>-4</v>
      </c>
      <c r="P16" s="37">
        <f t="shared" si="1"/>
        <v>101</v>
      </c>
      <c r="Q16" s="38">
        <f t="shared" si="1"/>
        <v>192</v>
      </c>
      <c r="R16" s="39">
        <f t="shared" si="1"/>
        <v>1239</v>
      </c>
    </row>
    <row r="17" spans="2:23" ht="15" customHeight="1">
      <c r="B17" s="675"/>
      <c r="C17" s="676"/>
      <c r="D17" s="676"/>
      <c r="E17" s="676"/>
      <c r="F17" s="676"/>
      <c r="G17" s="676"/>
      <c r="H17" s="676"/>
      <c r="I17" s="676"/>
      <c r="J17" s="676"/>
      <c r="K17" s="676"/>
      <c r="L17" s="42"/>
      <c r="M17" s="42"/>
      <c r="N17" s="42"/>
      <c r="O17" s="42"/>
      <c r="P17" s="42"/>
      <c r="Q17" s="42"/>
      <c r="R17" s="42"/>
    </row>
    <row r="18" spans="2:23" s="3" customFormat="1" ht="17.25" customHeight="1" thickBot="1">
      <c r="B18" s="1"/>
      <c r="C18" s="2"/>
      <c r="D18" s="2"/>
      <c r="E18" s="2"/>
      <c r="F18" s="2"/>
      <c r="G18" s="2"/>
      <c r="H18" s="2"/>
      <c r="I18" s="2"/>
      <c r="J18" s="677"/>
      <c r="K18" s="678"/>
      <c r="L18" s="2"/>
      <c r="M18" s="2"/>
      <c r="N18" s="2"/>
      <c r="O18" s="2"/>
      <c r="P18" s="2"/>
      <c r="Q18" s="677" t="s">
        <v>0</v>
      </c>
      <c r="R18" s="678"/>
      <c r="W18" s="40"/>
    </row>
    <row r="19" spans="2:23" ht="18" customHeight="1">
      <c r="B19" s="651"/>
      <c r="C19" s="652"/>
      <c r="D19" s="653"/>
      <c r="E19" s="660" t="s">
        <v>26</v>
      </c>
      <c r="F19" s="661"/>
      <c r="G19" s="661"/>
      <c r="H19" s="661"/>
      <c r="I19" s="661"/>
      <c r="J19" s="661"/>
      <c r="K19" s="679"/>
      <c r="L19" s="660" t="s">
        <v>27</v>
      </c>
      <c r="M19" s="661"/>
      <c r="N19" s="661"/>
      <c r="O19" s="661"/>
      <c r="P19" s="661"/>
      <c r="Q19" s="661"/>
      <c r="R19" s="679"/>
    </row>
    <row r="20" spans="2:23" ht="18" customHeight="1">
      <c r="B20" s="654"/>
      <c r="C20" s="655"/>
      <c r="D20" s="656"/>
      <c r="E20" s="666" t="s">
        <v>1</v>
      </c>
      <c r="F20" s="668" t="s">
        <v>8</v>
      </c>
      <c r="G20" s="670" t="s">
        <v>2</v>
      </c>
      <c r="H20" s="671"/>
      <c r="I20" s="671"/>
      <c r="J20" s="672"/>
      <c r="K20" s="636" t="s">
        <v>3</v>
      </c>
      <c r="L20" s="666" t="s">
        <v>1</v>
      </c>
      <c r="M20" s="668" t="s">
        <v>8</v>
      </c>
      <c r="N20" s="670" t="s">
        <v>2</v>
      </c>
      <c r="O20" s="671"/>
      <c r="P20" s="671"/>
      <c r="Q20" s="672"/>
      <c r="R20" s="636" t="s">
        <v>3</v>
      </c>
    </row>
    <row r="21" spans="2:23" ht="27.75" customHeight="1" thickBot="1">
      <c r="B21" s="657"/>
      <c r="C21" s="658"/>
      <c r="D21" s="659"/>
      <c r="E21" s="667"/>
      <c r="F21" s="669"/>
      <c r="G21" s="5" t="s">
        <v>4</v>
      </c>
      <c r="H21" s="48" t="s">
        <v>23</v>
      </c>
      <c r="I21" s="6" t="s">
        <v>22</v>
      </c>
      <c r="J21" s="7" t="s">
        <v>5</v>
      </c>
      <c r="K21" s="637"/>
      <c r="L21" s="667"/>
      <c r="M21" s="669"/>
      <c r="N21" s="5" t="s">
        <v>4</v>
      </c>
      <c r="O21" s="48" t="s">
        <v>23</v>
      </c>
      <c r="P21" s="6" t="s">
        <v>22</v>
      </c>
      <c r="Q21" s="7" t="s">
        <v>5</v>
      </c>
      <c r="R21" s="637"/>
    </row>
    <row r="22" spans="2:23" ht="27.75" customHeight="1" thickBot="1">
      <c r="B22" s="638" t="s">
        <v>15</v>
      </c>
      <c r="C22" s="639"/>
      <c r="D22" s="640"/>
      <c r="E22" s="8">
        <f>'8小田原市総括表'!$F$22</f>
        <v>1233</v>
      </c>
      <c r="F22" s="9">
        <f>'8小田原市総括表'!$F$19</f>
        <v>1880</v>
      </c>
      <c r="G22" s="281">
        <f>'8小田原市総括表'!$F$16</f>
        <v>200</v>
      </c>
      <c r="H22" s="280">
        <f>'8小田原市総括表'!$F$17</f>
        <v>529</v>
      </c>
      <c r="I22" s="10">
        <f>'8小田原市総括表'!$F$18</f>
        <v>595</v>
      </c>
      <c r="J22" s="11">
        <f>G22+H22+I22</f>
        <v>1324</v>
      </c>
      <c r="K22" s="12">
        <f>'8小田原市総括表'!$F$23</f>
        <v>4437</v>
      </c>
      <c r="L22" s="8">
        <f>'8小田原市総括表'!$G$22</f>
        <v>1210</v>
      </c>
      <c r="M22" s="9">
        <f>'8小田原市総括表'!$G$19</f>
        <v>1844</v>
      </c>
      <c r="N22" s="281">
        <f>'8小田原市総括表'!$G$16</f>
        <v>198</v>
      </c>
      <c r="O22" s="280">
        <f>'8小田原市総括表'!$G$17</f>
        <v>524</v>
      </c>
      <c r="P22" s="10">
        <f>'8小田原市総括表'!$G$18</f>
        <v>589</v>
      </c>
      <c r="Q22" s="11">
        <f>N22+O22+P22</f>
        <v>1311</v>
      </c>
      <c r="R22" s="12">
        <f>'8小田原市総括表'!$G$23</f>
        <v>4365</v>
      </c>
    </row>
    <row r="23" spans="2:23" ht="27.75" customHeight="1">
      <c r="B23" s="641" t="s">
        <v>14</v>
      </c>
      <c r="C23" s="645" t="s">
        <v>11</v>
      </c>
      <c r="D23" s="646"/>
      <c r="E23" s="13">
        <f>'8小田原市'!$O$12</f>
        <v>1109</v>
      </c>
      <c r="F23" s="14">
        <f>'8小田原市'!$P$12</f>
        <v>2155</v>
      </c>
      <c r="G23" s="15">
        <f>'8小田原市'!$Q$12</f>
        <v>219</v>
      </c>
      <c r="H23" s="49">
        <f>'8小田原市'!$R$12</f>
        <v>456</v>
      </c>
      <c r="I23" s="16">
        <f>'8小田原市'!$S$12</f>
        <v>552</v>
      </c>
      <c r="J23" s="17">
        <f>G23+H23+I23</f>
        <v>1227</v>
      </c>
      <c r="K23" s="18">
        <f>'8小田原市'!$T$12</f>
        <v>4491</v>
      </c>
      <c r="L23" s="13">
        <f>'8小田原市'!$U$12</f>
        <v>1109</v>
      </c>
      <c r="M23" s="14">
        <f>'8小田原市'!$V$12</f>
        <v>2155</v>
      </c>
      <c r="N23" s="15">
        <f>'8小田原市'!$W$12</f>
        <v>219</v>
      </c>
      <c r="O23" s="49">
        <f>'8小田原市'!$X$12</f>
        <v>456</v>
      </c>
      <c r="P23" s="16">
        <f>'8小田原市'!$Y$12</f>
        <v>552</v>
      </c>
      <c r="Q23" s="17">
        <f>N23+O23+P23</f>
        <v>1227</v>
      </c>
      <c r="R23" s="18">
        <f>'8小田原市'!$Z$12</f>
        <v>4491</v>
      </c>
    </row>
    <row r="24" spans="2:23" ht="27.75" customHeight="1">
      <c r="B24" s="642"/>
      <c r="C24" s="647" t="s">
        <v>16</v>
      </c>
      <c r="D24" s="648"/>
      <c r="E24" s="19">
        <f>'8小田原市'!$O$13</f>
        <v>1023</v>
      </c>
      <c r="F24" s="20"/>
      <c r="G24" s="21"/>
      <c r="H24" s="50"/>
      <c r="I24" s="22"/>
      <c r="J24" s="20"/>
      <c r="K24" s="23">
        <f>'8小田原市'!$T$13</f>
        <v>1023</v>
      </c>
      <c r="L24" s="19">
        <f>'8小田原市'!$U$13</f>
        <v>1023</v>
      </c>
      <c r="M24" s="20"/>
      <c r="N24" s="21"/>
      <c r="O24" s="50"/>
      <c r="P24" s="22"/>
      <c r="Q24" s="20"/>
      <c r="R24" s="23">
        <f>'8小田原市'!$Z$13</f>
        <v>1023</v>
      </c>
    </row>
    <row r="25" spans="2:23" ht="27.75" customHeight="1">
      <c r="B25" s="643"/>
      <c r="C25" s="647" t="s">
        <v>12</v>
      </c>
      <c r="D25" s="649"/>
      <c r="E25" s="24"/>
      <c r="F25" s="25">
        <f>'8小田原市'!$P$22</f>
        <v>0</v>
      </c>
      <c r="G25" s="26">
        <f>'8小田原市'!$Q$22</f>
        <v>47</v>
      </c>
      <c r="H25" s="45">
        <f>'8小田原市'!$R$22</f>
        <v>99</v>
      </c>
      <c r="I25" s="27">
        <f>'8小田原市'!$S$22</f>
        <v>103</v>
      </c>
      <c r="J25" s="28">
        <f>G25+H25+I25</f>
        <v>249</v>
      </c>
      <c r="K25" s="23">
        <f>'8小田原市'!$T$22</f>
        <v>249</v>
      </c>
      <c r="L25" s="24"/>
      <c r="M25" s="25">
        <f>'8小田原市'!$V$22</f>
        <v>0</v>
      </c>
      <c r="N25" s="26">
        <f>'8小田原市'!$W$22</f>
        <v>47</v>
      </c>
      <c r="O25" s="45">
        <f>'8小田原市'!$X$22</f>
        <v>99</v>
      </c>
      <c r="P25" s="27">
        <f>'8小田原市'!$Y$22</f>
        <v>103</v>
      </c>
      <c r="Q25" s="28">
        <f>N25+O25+P25</f>
        <v>249</v>
      </c>
      <c r="R25" s="23">
        <f>'8小田原市'!$Z$22</f>
        <v>249</v>
      </c>
    </row>
    <row r="26" spans="2:23" ht="27.75" customHeight="1">
      <c r="B26" s="643"/>
      <c r="C26" s="647" t="s">
        <v>13</v>
      </c>
      <c r="D26" s="648"/>
      <c r="E26" s="29"/>
      <c r="F26" s="25">
        <f>'8小田原市'!$P$23</f>
        <v>0</v>
      </c>
      <c r="G26" s="26">
        <f>'8小田原市'!$Q$23</f>
        <v>0</v>
      </c>
      <c r="H26" s="45">
        <f>'8小田原市'!$R$23</f>
        <v>0</v>
      </c>
      <c r="I26" s="27">
        <f>'8小田原市'!$S$23</f>
        <v>0</v>
      </c>
      <c r="J26" s="28">
        <f>G26+H26+I26</f>
        <v>0</v>
      </c>
      <c r="K26" s="23">
        <f>'8小田原市'!$T$23</f>
        <v>0</v>
      </c>
      <c r="L26" s="29"/>
      <c r="M26" s="25">
        <f>'8小田原市'!$V$23</f>
        <v>0</v>
      </c>
      <c r="N26" s="26">
        <f>'8小田原市'!$W$23</f>
        <v>0</v>
      </c>
      <c r="O26" s="45">
        <f>'8小田原市'!$X$23</f>
        <v>0</v>
      </c>
      <c r="P26" s="27">
        <f>'8小田原市'!$Y$23</f>
        <v>0</v>
      </c>
      <c r="Q26" s="28">
        <f>N26+O26+P26</f>
        <v>0</v>
      </c>
      <c r="R26" s="23">
        <f>'8小田原市'!$Z$23</f>
        <v>0</v>
      </c>
    </row>
    <row r="27" spans="2:23" ht="27.75" customHeight="1">
      <c r="B27" s="643"/>
      <c r="C27" s="647" t="s">
        <v>17</v>
      </c>
      <c r="D27" s="648"/>
      <c r="E27" s="29"/>
      <c r="F27" s="25">
        <f>'8小田原市'!$P$24</f>
        <v>40</v>
      </c>
      <c r="G27" s="21"/>
      <c r="H27" s="50"/>
      <c r="I27" s="22"/>
      <c r="J27" s="30"/>
      <c r="K27" s="23">
        <f>'8小田原市'!$T$24</f>
        <v>40</v>
      </c>
      <c r="L27" s="29"/>
      <c r="M27" s="25">
        <f>'8小田原市'!$V$24</f>
        <v>40</v>
      </c>
      <c r="N27" s="21"/>
      <c r="O27" s="50"/>
      <c r="P27" s="22"/>
      <c r="Q27" s="30"/>
      <c r="R27" s="23">
        <f>'8小田原市'!$Z$24</f>
        <v>40</v>
      </c>
    </row>
    <row r="28" spans="2:23" ht="27.75" customHeight="1">
      <c r="B28" s="643"/>
      <c r="C28" s="647" t="s">
        <v>18</v>
      </c>
      <c r="D28" s="650"/>
      <c r="E28" s="29"/>
      <c r="F28" s="25">
        <f>'8小田原市'!$P$25</f>
        <v>9</v>
      </c>
      <c r="G28" s="26">
        <f>'8小田原市'!$Q$25</f>
        <v>14</v>
      </c>
      <c r="H28" s="45">
        <f>'8小田原市'!$R$25</f>
        <v>17</v>
      </c>
      <c r="I28" s="27">
        <f>'8小田原市'!$S$25</f>
        <v>18</v>
      </c>
      <c r="J28" s="28">
        <f>G28+H28+I28</f>
        <v>49</v>
      </c>
      <c r="K28" s="23">
        <f>'8小田原市'!$T$25</f>
        <v>58</v>
      </c>
      <c r="L28" s="29"/>
      <c r="M28" s="25">
        <f>'8小田原市'!$V$25</f>
        <v>9</v>
      </c>
      <c r="N28" s="26">
        <f>'8小田原市'!$W$25</f>
        <v>14</v>
      </c>
      <c r="O28" s="45">
        <f>'8小田原市'!$X$25</f>
        <v>17</v>
      </c>
      <c r="P28" s="27">
        <f>'8小田原市'!$Y$25</f>
        <v>18</v>
      </c>
      <c r="Q28" s="28">
        <f>N28+O28+P28</f>
        <v>49</v>
      </c>
      <c r="R28" s="23">
        <f>'8小田原市'!$Z$25</f>
        <v>58</v>
      </c>
    </row>
    <row r="29" spans="2:23" ht="27.75" customHeight="1">
      <c r="B29" s="643"/>
      <c r="C29" s="647" t="s">
        <v>19</v>
      </c>
      <c r="D29" s="648"/>
      <c r="E29" s="29"/>
      <c r="F29" s="20"/>
      <c r="G29" s="26">
        <f>'8小田原市'!$Q$26</f>
        <v>0</v>
      </c>
      <c r="H29" s="45">
        <f>'8小田原市'!$R$26</f>
        <v>0</v>
      </c>
      <c r="I29" s="27">
        <f>'8小田原市'!$S$26</f>
        <v>0</v>
      </c>
      <c r="J29" s="28">
        <f>G29+H29+I29</f>
        <v>0</v>
      </c>
      <c r="K29" s="23">
        <f>'8小田原市'!$T$26</f>
        <v>0</v>
      </c>
      <c r="L29" s="29"/>
      <c r="M29" s="20"/>
      <c r="N29" s="26">
        <f>'8小田原市'!$W$26</f>
        <v>0</v>
      </c>
      <c r="O29" s="45">
        <f>'8小田原市'!$X$26</f>
        <v>0</v>
      </c>
      <c r="P29" s="27">
        <f>'8小田原市'!$Y$26</f>
        <v>0</v>
      </c>
      <c r="Q29" s="28">
        <f>N29+O29+P29</f>
        <v>0</v>
      </c>
      <c r="R29" s="23">
        <f>'8小田原市'!$Z$26</f>
        <v>0</v>
      </c>
    </row>
    <row r="30" spans="2:23" ht="27.75" customHeight="1" thickBot="1">
      <c r="B30" s="644"/>
      <c r="C30" s="630" t="s">
        <v>6</v>
      </c>
      <c r="D30" s="630"/>
      <c r="E30" s="19">
        <f>'8小田原市'!$O$27</f>
        <v>2132</v>
      </c>
      <c r="F30" s="31">
        <f>'8小田原市'!$P$27</f>
        <v>2204</v>
      </c>
      <c r="G30" s="32">
        <f>'8小田原市'!$Q$27</f>
        <v>280</v>
      </c>
      <c r="H30" s="51">
        <f>'8小田原市'!$R$27</f>
        <v>572</v>
      </c>
      <c r="I30" s="33">
        <f>'8小田原市'!$S$27</f>
        <v>673</v>
      </c>
      <c r="J30" s="31">
        <f>G30+H30+I30</f>
        <v>1525</v>
      </c>
      <c r="K30" s="34">
        <f>'8小田原市'!$T$27</f>
        <v>5861</v>
      </c>
      <c r="L30" s="19">
        <f>'8小田原市'!$U$27</f>
        <v>2132</v>
      </c>
      <c r="M30" s="31">
        <f>'8小田原市'!$V$27</f>
        <v>2204</v>
      </c>
      <c r="N30" s="32">
        <f>'8小田原市'!$W$27</f>
        <v>280</v>
      </c>
      <c r="O30" s="51">
        <f>'8小田原市'!$X$27</f>
        <v>572</v>
      </c>
      <c r="P30" s="33">
        <f>'8小田原市'!$Y$27</f>
        <v>673</v>
      </c>
      <c r="Q30" s="31">
        <f>N30+O30+P30</f>
        <v>1525</v>
      </c>
      <c r="R30" s="34">
        <f>'8小田原市'!$Z$27</f>
        <v>5861</v>
      </c>
    </row>
    <row r="31" spans="2:23" ht="27.75" customHeight="1" thickBot="1">
      <c r="B31" s="631" t="s">
        <v>7</v>
      </c>
      <c r="C31" s="632"/>
      <c r="D31" s="633"/>
      <c r="E31" s="35">
        <f>E30-E22</f>
        <v>899</v>
      </c>
      <c r="F31" s="37">
        <f t="shared" ref="F31:K31" si="2">F30-F22</f>
        <v>324</v>
      </c>
      <c r="G31" s="36">
        <f t="shared" si="2"/>
        <v>80</v>
      </c>
      <c r="H31" s="52">
        <f t="shared" si="2"/>
        <v>43</v>
      </c>
      <c r="I31" s="37">
        <f t="shared" si="2"/>
        <v>78</v>
      </c>
      <c r="J31" s="38">
        <f t="shared" si="2"/>
        <v>201</v>
      </c>
      <c r="K31" s="39">
        <f t="shared" si="2"/>
        <v>1424</v>
      </c>
      <c r="L31" s="35">
        <f>L30-L22</f>
        <v>922</v>
      </c>
      <c r="M31" s="37">
        <f t="shared" ref="M31:R31" si="3">M30-M22</f>
        <v>360</v>
      </c>
      <c r="N31" s="36">
        <f t="shared" si="3"/>
        <v>82</v>
      </c>
      <c r="O31" s="52">
        <f t="shared" si="3"/>
        <v>48</v>
      </c>
      <c r="P31" s="37">
        <f t="shared" si="3"/>
        <v>84</v>
      </c>
      <c r="Q31" s="38">
        <f t="shared" si="3"/>
        <v>214</v>
      </c>
      <c r="R31" s="39">
        <f t="shared" si="3"/>
        <v>1496</v>
      </c>
    </row>
    <row r="32" spans="2:23" ht="15" customHeight="1">
      <c r="B32" s="675"/>
      <c r="C32" s="676"/>
      <c r="D32" s="676"/>
      <c r="E32" s="676"/>
      <c r="F32" s="676"/>
      <c r="G32" s="676"/>
      <c r="H32" s="676"/>
      <c r="I32" s="676"/>
      <c r="J32" s="676"/>
      <c r="K32" s="676"/>
      <c r="L32" s="42"/>
      <c r="M32" s="42"/>
      <c r="N32" s="42"/>
      <c r="O32" s="42"/>
      <c r="P32" s="42"/>
      <c r="Q32" s="42"/>
      <c r="R32" s="42"/>
    </row>
    <row r="33" spans="2:23" s="3" customFormat="1" ht="17.25" customHeight="1" thickBot="1">
      <c r="B33" s="1"/>
      <c r="C33" s="2"/>
      <c r="D33" s="2"/>
      <c r="E33" s="2"/>
      <c r="F33" s="2"/>
      <c r="G33" s="2"/>
      <c r="H33" s="2"/>
      <c r="I33" s="2"/>
      <c r="J33" s="677"/>
      <c r="K33" s="677"/>
      <c r="L33" s="2"/>
      <c r="M33" s="2"/>
      <c r="N33" s="2"/>
      <c r="O33" s="2"/>
      <c r="P33" s="2"/>
      <c r="Q33" s="677" t="s">
        <v>0</v>
      </c>
      <c r="R33" s="677"/>
      <c r="W33" s="40"/>
    </row>
    <row r="34" spans="2:23" ht="17.25" customHeight="1">
      <c r="B34" s="651"/>
      <c r="C34" s="652"/>
      <c r="D34" s="653"/>
      <c r="E34" s="660" t="s">
        <v>28</v>
      </c>
      <c r="F34" s="661"/>
      <c r="G34" s="661"/>
      <c r="H34" s="661"/>
      <c r="I34" s="661"/>
      <c r="J34" s="661"/>
      <c r="K34" s="662"/>
      <c r="L34" s="663" t="s">
        <v>29</v>
      </c>
      <c r="M34" s="664"/>
      <c r="N34" s="664"/>
      <c r="O34" s="664"/>
      <c r="P34" s="664"/>
      <c r="Q34" s="664"/>
      <c r="R34" s="665"/>
    </row>
    <row r="35" spans="2:23" ht="17.25" customHeight="1">
      <c r="B35" s="654"/>
      <c r="C35" s="655"/>
      <c r="D35" s="656"/>
      <c r="E35" s="666" t="s">
        <v>1</v>
      </c>
      <c r="F35" s="668" t="s">
        <v>8</v>
      </c>
      <c r="G35" s="670" t="s">
        <v>2</v>
      </c>
      <c r="H35" s="671"/>
      <c r="I35" s="671"/>
      <c r="J35" s="672"/>
      <c r="K35" s="670" t="s">
        <v>3</v>
      </c>
      <c r="L35" s="666" t="s">
        <v>1</v>
      </c>
      <c r="M35" s="668" t="s">
        <v>8</v>
      </c>
      <c r="N35" s="670" t="s">
        <v>2</v>
      </c>
      <c r="O35" s="671"/>
      <c r="P35" s="671"/>
      <c r="Q35" s="672"/>
      <c r="R35" s="636" t="s">
        <v>3</v>
      </c>
    </row>
    <row r="36" spans="2:23" ht="27.75" customHeight="1" thickBot="1">
      <c r="B36" s="657"/>
      <c r="C36" s="658"/>
      <c r="D36" s="659"/>
      <c r="E36" s="667"/>
      <c r="F36" s="669"/>
      <c r="G36" s="5" t="s">
        <v>4</v>
      </c>
      <c r="H36" s="48" t="s">
        <v>23</v>
      </c>
      <c r="I36" s="6" t="s">
        <v>22</v>
      </c>
      <c r="J36" s="7" t="s">
        <v>5</v>
      </c>
      <c r="K36" s="673"/>
      <c r="L36" s="674"/>
      <c r="M36" s="669"/>
      <c r="N36" s="5" t="s">
        <v>4</v>
      </c>
      <c r="O36" s="48" t="s">
        <v>23</v>
      </c>
      <c r="P36" s="6" t="s">
        <v>22</v>
      </c>
      <c r="Q36" s="7" t="s">
        <v>5</v>
      </c>
      <c r="R36" s="637"/>
    </row>
    <row r="37" spans="2:23" ht="27.75" customHeight="1" thickBot="1">
      <c r="B37" s="638" t="s">
        <v>15</v>
      </c>
      <c r="C37" s="639"/>
      <c r="D37" s="640"/>
      <c r="E37" s="8">
        <f>'8小田原市総括表'!$H$22</f>
        <v>1181</v>
      </c>
      <c r="F37" s="9">
        <f>'8小田原市総括表'!$H$19</f>
        <v>1798</v>
      </c>
      <c r="G37" s="281">
        <f>'8小田原市総括表'!$H$16</f>
        <v>196</v>
      </c>
      <c r="H37" s="280">
        <f>'8小田原市総括表'!$H$17</f>
        <v>520</v>
      </c>
      <c r="I37" s="10">
        <f>'8小田原市総括表'!$H$18</f>
        <v>583</v>
      </c>
      <c r="J37" s="11">
        <f>G37+H37+I37</f>
        <v>1299</v>
      </c>
      <c r="K37" s="12">
        <f>'8小田原市総括表'!$H$23</f>
        <v>4278</v>
      </c>
      <c r="L37" s="60">
        <f>E37-E7</f>
        <v>-152</v>
      </c>
      <c r="M37" s="53">
        <f t="shared" ref="M37:R37" si="4">F37-F7</f>
        <v>-234</v>
      </c>
      <c r="N37" s="71">
        <f t="shared" si="4"/>
        <v>-7</v>
      </c>
      <c r="O37" s="78">
        <f t="shared" si="4"/>
        <v>28</v>
      </c>
      <c r="P37" s="77">
        <f t="shared" si="4"/>
        <v>-50</v>
      </c>
      <c r="Q37" s="53">
        <f t="shared" si="4"/>
        <v>-29</v>
      </c>
      <c r="R37" s="61">
        <f t="shared" si="4"/>
        <v>-415</v>
      </c>
    </row>
    <row r="38" spans="2:23" ht="27.75" customHeight="1">
      <c r="B38" s="641" t="s">
        <v>14</v>
      </c>
      <c r="C38" s="645" t="s">
        <v>11</v>
      </c>
      <c r="D38" s="646"/>
      <c r="E38" s="13">
        <f>'8小田原市'!$AA$12</f>
        <v>1109</v>
      </c>
      <c r="F38" s="14">
        <f>'8小田原市'!$AB$12</f>
        <v>2155</v>
      </c>
      <c r="G38" s="15">
        <f>'8小田原市'!$AC$12</f>
        <v>219</v>
      </c>
      <c r="H38" s="49">
        <f>'8小田原市'!$AD$12</f>
        <v>462</v>
      </c>
      <c r="I38" s="16">
        <f>'8小田原市'!$AE$12</f>
        <v>552</v>
      </c>
      <c r="J38" s="17">
        <f>G38+H38+I38</f>
        <v>1233</v>
      </c>
      <c r="K38" s="18">
        <f>'8小田原市'!$AF$12</f>
        <v>4497</v>
      </c>
      <c r="L38" s="63">
        <f t="shared" ref="L38:R46" si="5">E38-E8</f>
        <v>-79</v>
      </c>
      <c r="M38" s="62">
        <f t="shared" si="5"/>
        <v>66</v>
      </c>
      <c r="N38" s="76">
        <f t="shared" si="5"/>
        <v>-11</v>
      </c>
      <c r="O38" s="79">
        <f t="shared" si="5"/>
        <v>53</v>
      </c>
      <c r="P38" s="72">
        <f t="shared" si="5"/>
        <v>33</v>
      </c>
      <c r="Q38" s="62">
        <f t="shared" si="5"/>
        <v>75</v>
      </c>
      <c r="R38" s="64">
        <f t="shared" si="5"/>
        <v>62</v>
      </c>
    </row>
    <row r="39" spans="2:23" ht="27.75" customHeight="1">
      <c r="B39" s="642"/>
      <c r="C39" s="647" t="s">
        <v>16</v>
      </c>
      <c r="D39" s="648"/>
      <c r="E39" s="19">
        <f>'8小田原市'!$AA$13</f>
        <v>1023</v>
      </c>
      <c r="F39" s="20"/>
      <c r="G39" s="21"/>
      <c r="H39" s="50"/>
      <c r="I39" s="22"/>
      <c r="J39" s="20"/>
      <c r="K39" s="23">
        <f>'8小田原市'!$AF$13</f>
        <v>1023</v>
      </c>
      <c r="L39" s="65">
        <f t="shared" si="5"/>
        <v>-40</v>
      </c>
      <c r="M39" s="56">
        <f t="shared" si="5"/>
        <v>0</v>
      </c>
      <c r="N39" s="55">
        <f t="shared" si="5"/>
        <v>0</v>
      </c>
      <c r="O39" s="80">
        <f t="shared" si="5"/>
        <v>0</v>
      </c>
      <c r="P39" s="73">
        <f t="shared" si="5"/>
        <v>0</v>
      </c>
      <c r="Q39" s="56">
        <f t="shared" si="5"/>
        <v>0</v>
      </c>
      <c r="R39" s="66">
        <f t="shared" si="5"/>
        <v>-40</v>
      </c>
    </row>
    <row r="40" spans="2:23" ht="27.75" customHeight="1">
      <c r="B40" s="643"/>
      <c r="C40" s="647" t="s">
        <v>12</v>
      </c>
      <c r="D40" s="649"/>
      <c r="E40" s="24"/>
      <c r="F40" s="25">
        <f>'8小田原市'!$AB$22</f>
        <v>0</v>
      </c>
      <c r="G40" s="26">
        <f>'8小田原市'!$AC$22</f>
        <v>47</v>
      </c>
      <c r="H40" s="45">
        <f>'8小田原市'!$AD$22</f>
        <v>99</v>
      </c>
      <c r="I40" s="27">
        <f>'8小田原市'!$AE$22</f>
        <v>103</v>
      </c>
      <c r="J40" s="28">
        <f>G40+H40+I40</f>
        <v>249</v>
      </c>
      <c r="K40" s="23">
        <f>'8小田原市'!$AF$22</f>
        <v>249</v>
      </c>
      <c r="L40" s="65">
        <f t="shared" si="5"/>
        <v>0</v>
      </c>
      <c r="M40" s="56">
        <f t="shared" si="5"/>
        <v>0</v>
      </c>
      <c r="N40" s="55">
        <f t="shared" si="5"/>
        <v>0</v>
      </c>
      <c r="O40" s="80">
        <f t="shared" si="5"/>
        <v>9</v>
      </c>
      <c r="P40" s="73">
        <f t="shared" si="5"/>
        <v>10</v>
      </c>
      <c r="Q40" s="56">
        <f t="shared" si="5"/>
        <v>19</v>
      </c>
      <c r="R40" s="66">
        <f t="shared" si="5"/>
        <v>19</v>
      </c>
    </row>
    <row r="41" spans="2:23" ht="27.75" customHeight="1">
      <c r="B41" s="643"/>
      <c r="C41" s="647" t="s">
        <v>13</v>
      </c>
      <c r="D41" s="648"/>
      <c r="E41" s="29"/>
      <c r="F41" s="25">
        <f>'8小田原市'!$AB$23</f>
        <v>0</v>
      </c>
      <c r="G41" s="26">
        <f>'8小田原市'!$AC$23</f>
        <v>0</v>
      </c>
      <c r="H41" s="45">
        <f>'8小田原市'!$AD$23</f>
        <v>0</v>
      </c>
      <c r="I41" s="27">
        <f>'8小田原市'!$AE$23</f>
        <v>0</v>
      </c>
      <c r="J41" s="28">
        <f>G41+H41+I41</f>
        <v>0</v>
      </c>
      <c r="K41" s="23">
        <f>'8小田原市'!$AF$23</f>
        <v>0</v>
      </c>
      <c r="L41" s="65">
        <f t="shared" si="5"/>
        <v>0</v>
      </c>
      <c r="M41" s="56">
        <f t="shared" si="5"/>
        <v>0</v>
      </c>
      <c r="N41" s="55">
        <f t="shared" si="5"/>
        <v>0</v>
      </c>
      <c r="O41" s="80">
        <f t="shared" si="5"/>
        <v>0</v>
      </c>
      <c r="P41" s="73">
        <f t="shared" si="5"/>
        <v>0</v>
      </c>
      <c r="Q41" s="56">
        <f t="shared" si="5"/>
        <v>0</v>
      </c>
      <c r="R41" s="66">
        <f t="shared" si="5"/>
        <v>0</v>
      </c>
    </row>
    <row r="42" spans="2:23" ht="27.75" customHeight="1">
      <c r="B42" s="643"/>
      <c r="C42" s="647" t="s">
        <v>17</v>
      </c>
      <c r="D42" s="648"/>
      <c r="E42" s="29"/>
      <c r="F42" s="25">
        <f>'8小田原市'!$AB$24</f>
        <v>40</v>
      </c>
      <c r="G42" s="21"/>
      <c r="H42" s="50"/>
      <c r="I42" s="22"/>
      <c r="J42" s="30"/>
      <c r="K42" s="23">
        <f>'8小田原市'!$AF$24</f>
        <v>40</v>
      </c>
      <c r="L42" s="65">
        <f t="shared" si="5"/>
        <v>0</v>
      </c>
      <c r="M42" s="56">
        <f t="shared" si="5"/>
        <v>40</v>
      </c>
      <c r="N42" s="55">
        <f t="shared" si="5"/>
        <v>0</v>
      </c>
      <c r="O42" s="80">
        <f t="shared" si="5"/>
        <v>0</v>
      </c>
      <c r="P42" s="73">
        <f t="shared" si="5"/>
        <v>0</v>
      </c>
      <c r="Q42" s="56">
        <f t="shared" si="5"/>
        <v>0</v>
      </c>
      <c r="R42" s="66">
        <f t="shared" si="5"/>
        <v>40</v>
      </c>
    </row>
    <row r="43" spans="2:23" ht="27.75" customHeight="1">
      <c r="B43" s="643"/>
      <c r="C43" s="647" t="s">
        <v>18</v>
      </c>
      <c r="D43" s="650"/>
      <c r="E43" s="29"/>
      <c r="F43" s="25">
        <f>'8小田原市'!$AB$25</f>
        <v>9</v>
      </c>
      <c r="G43" s="26">
        <f>'8小田原市'!$AC$25</f>
        <v>13</v>
      </c>
      <c r="H43" s="45">
        <f>'8小田原市'!$AD$25</f>
        <v>19</v>
      </c>
      <c r="I43" s="27">
        <f>'8小田原市'!$AE$25</f>
        <v>18</v>
      </c>
      <c r="J43" s="28">
        <f>G43+H43+I43</f>
        <v>50</v>
      </c>
      <c r="K43" s="23">
        <f>'8小田原市'!$AF$25</f>
        <v>59</v>
      </c>
      <c r="L43" s="65">
        <f t="shared" si="5"/>
        <v>0</v>
      </c>
      <c r="M43" s="56">
        <f t="shared" si="5"/>
        <v>0</v>
      </c>
      <c r="N43" s="55">
        <f t="shared" si="5"/>
        <v>-1</v>
      </c>
      <c r="O43" s="80">
        <f t="shared" si="5"/>
        <v>2</v>
      </c>
      <c r="P43" s="73">
        <f t="shared" si="5"/>
        <v>0</v>
      </c>
      <c r="Q43" s="56">
        <f t="shared" si="5"/>
        <v>1</v>
      </c>
      <c r="R43" s="66">
        <f t="shared" si="5"/>
        <v>1</v>
      </c>
    </row>
    <row r="44" spans="2:23" ht="27.75" customHeight="1">
      <c r="B44" s="643"/>
      <c r="C44" s="647" t="s">
        <v>19</v>
      </c>
      <c r="D44" s="648"/>
      <c r="E44" s="29"/>
      <c r="F44" s="20"/>
      <c r="G44" s="26">
        <f>'8小田原市'!$AC$26</f>
        <v>0</v>
      </c>
      <c r="H44" s="45">
        <f>'8小田原市'!$AD$26</f>
        <v>0</v>
      </c>
      <c r="I44" s="27">
        <f>'8小田原市'!$AE$26</f>
        <v>0</v>
      </c>
      <c r="J44" s="28">
        <f>G44+H44+I44</f>
        <v>0</v>
      </c>
      <c r="K44" s="23">
        <f>'8小田原市'!$AF$26</f>
        <v>0</v>
      </c>
      <c r="L44" s="65">
        <f t="shared" si="5"/>
        <v>0</v>
      </c>
      <c r="M44" s="56">
        <f t="shared" si="5"/>
        <v>0</v>
      </c>
      <c r="N44" s="55">
        <f t="shared" si="5"/>
        <v>0</v>
      </c>
      <c r="O44" s="80">
        <f t="shared" si="5"/>
        <v>0</v>
      </c>
      <c r="P44" s="73">
        <f t="shared" si="5"/>
        <v>0</v>
      </c>
      <c r="Q44" s="56">
        <f t="shared" si="5"/>
        <v>0</v>
      </c>
      <c r="R44" s="66">
        <f t="shared" si="5"/>
        <v>0</v>
      </c>
    </row>
    <row r="45" spans="2:23" ht="27.75" customHeight="1" thickBot="1">
      <c r="B45" s="644"/>
      <c r="C45" s="630" t="s">
        <v>6</v>
      </c>
      <c r="D45" s="630"/>
      <c r="E45" s="19">
        <f>'8小田原市'!$AA$27</f>
        <v>2132</v>
      </c>
      <c r="F45" s="31">
        <f>'8小田原市'!$AB$27</f>
        <v>2204</v>
      </c>
      <c r="G45" s="32">
        <f>'8小田原市'!$AC$27</f>
        <v>279</v>
      </c>
      <c r="H45" s="51">
        <f>'8小田原市'!$AD$27</f>
        <v>580</v>
      </c>
      <c r="I45" s="33">
        <f>'8小田原市'!$AE$27</f>
        <v>673</v>
      </c>
      <c r="J45" s="31">
        <f>G45+H45+I45</f>
        <v>1532</v>
      </c>
      <c r="K45" s="34">
        <f>'8小田原市'!$AF$27</f>
        <v>5868</v>
      </c>
      <c r="L45" s="67">
        <f t="shared" si="5"/>
        <v>-119</v>
      </c>
      <c r="M45" s="58">
        <f t="shared" si="5"/>
        <v>106</v>
      </c>
      <c r="N45" s="57">
        <f t="shared" si="5"/>
        <v>-12</v>
      </c>
      <c r="O45" s="81">
        <f t="shared" si="5"/>
        <v>64</v>
      </c>
      <c r="P45" s="74">
        <f t="shared" si="5"/>
        <v>43</v>
      </c>
      <c r="Q45" s="58">
        <f t="shared" si="5"/>
        <v>95</v>
      </c>
      <c r="R45" s="59">
        <f t="shared" si="5"/>
        <v>82</v>
      </c>
    </row>
    <row r="46" spans="2:23" ht="27.75" customHeight="1" thickBot="1">
      <c r="B46" s="631" t="s">
        <v>7</v>
      </c>
      <c r="C46" s="632"/>
      <c r="D46" s="633"/>
      <c r="E46" s="35">
        <f>E45-E37</f>
        <v>951</v>
      </c>
      <c r="F46" s="37">
        <f t="shared" ref="F46:K46" si="6">F45-F37</f>
        <v>406</v>
      </c>
      <c r="G46" s="36">
        <f t="shared" si="6"/>
        <v>83</v>
      </c>
      <c r="H46" s="52">
        <f t="shared" si="6"/>
        <v>60</v>
      </c>
      <c r="I46" s="37">
        <f t="shared" si="6"/>
        <v>90</v>
      </c>
      <c r="J46" s="38">
        <f t="shared" si="6"/>
        <v>233</v>
      </c>
      <c r="K46" s="39">
        <f t="shared" si="6"/>
        <v>1590</v>
      </c>
      <c r="L46" s="68">
        <f t="shared" si="5"/>
        <v>33</v>
      </c>
      <c r="M46" s="69">
        <f t="shared" si="5"/>
        <v>340</v>
      </c>
      <c r="N46" s="54">
        <f t="shared" si="5"/>
        <v>-5</v>
      </c>
      <c r="O46" s="82">
        <f t="shared" si="5"/>
        <v>36</v>
      </c>
      <c r="P46" s="75">
        <f t="shared" si="5"/>
        <v>93</v>
      </c>
      <c r="Q46" s="69">
        <f t="shared" si="5"/>
        <v>124</v>
      </c>
      <c r="R46" s="70">
        <f t="shared" si="5"/>
        <v>497</v>
      </c>
    </row>
    <row r="47" spans="2:23" ht="18" customHeight="1">
      <c r="B47" s="634"/>
      <c r="C47" s="634"/>
      <c r="D47" s="634"/>
      <c r="E47" s="634"/>
      <c r="F47" s="634"/>
      <c r="G47" s="634"/>
      <c r="H47" s="634"/>
      <c r="I47" s="634"/>
      <c r="J47" s="634"/>
      <c r="K47" s="634"/>
      <c r="L47" s="635"/>
      <c r="M47" s="635"/>
      <c r="N47" s="635"/>
      <c r="O47" s="635"/>
      <c r="P47" s="635"/>
      <c r="Q47" s="635"/>
      <c r="R47" s="635"/>
    </row>
    <row r="48" spans="2:23" ht="9.75" customHeight="1">
      <c r="B48" s="43"/>
      <c r="C48" s="42"/>
      <c r="D48" s="42"/>
      <c r="E48" s="42"/>
      <c r="F48" s="42"/>
      <c r="G48" s="42"/>
      <c r="H48" s="42"/>
      <c r="I48" s="42"/>
      <c r="J48" s="42"/>
      <c r="K48" s="42"/>
      <c r="L48" s="42"/>
      <c r="M48" s="42"/>
      <c r="N48" s="42"/>
      <c r="O48" s="42"/>
      <c r="P48" s="42"/>
      <c r="Q48" s="42"/>
      <c r="R48" s="42"/>
    </row>
    <row r="49" spans="2:2" ht="22.5" customHeight="1"/>
    <row r="50" spans="2:2" ht="22.5" customHeight="1"/>
    <row r="51" spans="2:2" ht="22.5" customHeight="1"/>
    <row r="52" spans="2:2" ht="22.5" customHeight="1"/>
    <row r="53" spans="2:2" ht="22.5" customHeight="1"/>
    <row r="54" spans="2:2" ht="30.75" customHeight="1"/>
    <row r="55" spans="2:2" ht="30.75" customHeight="1"/>
    <row r="56" spans="2:2" ht="16.5" customHeight="1"/>
    <row r="57" spans="2:2" ht="16.5" customHeight="1"/>
    <row r="58" spans="2:2" ht="16.5" customHeight="1"/>
    <row r="63" spans="2:2">
      <c r="B63" s="44"/>
    </row>
    <row r="64" spans="2:2">
      <c r="B64" s="44"/>
    </row>
    <row r="65" spans="2:2">
      <c r="B65" s="44"/>
    </row>
    <row r="66" spans="2:2">
      <c r="B66" s="44"/>
    </row>
    <row r="67" spans="2:2">
      <c r="B67" s="44"/>
    </row>
    <row r="68" spans="2:2">
      <c r="B68" s="44"/>
    </row>
    <row r="69" spans="2:2">
      <c r="B69" s="44"/>
    </row>
  </sheetData>
  <mergeCells count="75">
    <mergeCell ref="C29:D29"/>
    <mergeCell ref="C30:D30"/>
    <mergeCell ref="B31:D31"/>
    <mergeCell ref="B22:D22"/>
    <mergeCell ref="B23:B30"/>
    <mergeCell ref="C23:D23"/>
    <mergeCell ref="C24:D24"/>
    <mergeCell ref="C27:D27"/>
    <mergeCell ref="C28:D28"/>
    <mergeCell ref="C25:D25"/>
    <mergeCell ref="C26:D26"/>
    <mergeCell ref="G20:J20"/>
    <mergeCell ref="K20:K21"/>
    <mergeCell ref="B47:R47"/>
    <mergeCell ref="B37:D37"/>
    <mergeCell ref="B38:B45"/>
    <mergeCell ref="C38:D38"/>
    <mergeCell ref="C39:D39"/>
    <mergeCell ref="C40:D40"/>
    <mergeCell ref="C41:D41"/>
    <mergeCell ref="C42:D42"/>
    <mergeCell ref="C43:D43"/>
    <mergeCell ref="C44:D44"/>
    <mergeCell ref="C45:D45"/>
    <mergeCell ref="B46:D46"/>
    <mergeCell ref="B19:D21"/>
    <mergeCell ref="E20:E21"/>
    <mergeCell ref="B4:D6"/>
    <mergeCell ref="E5:E6"/>
    <mergeCell ref="F20:F21"/>
    <mergeCell ref="C12:D12"/>
    <mergeCell ref="C13:D13"/>
    <mergeCell ref="C14:D14"/>
    <mergeCell ref="C15:D15"/>
    <mergeCell ref="B16:D16"/>
    <mergeCell ref="J3:K3"/>
    <mergeCell ref="F5:F6"/>
    <mergeCell ref="G5:J5"/>
    <mergeCell ref="K5:K6"/>
    <mergeCell ref="Q3:R3"/>
    <mergeCell ref="E4:K4"/>
    <mergeCell ref="L4:R4"/>
    <mergeCell ref="N5:Q5"/>
    <mergeCell ref="R5:R6"/>
    <mergeCell ref="L5:L6"/>
    <mergeCell ref="Q18:R18"/>
    <mergeCell ref="E19:K19"/>
    <mergeCell ref="L19:R19"/>
    <mergeCell ref="M5:M6"/>
    <mergeCell ref="N20:Q20"/>
    <mergeCell ref="R20:R21"/>
    <mergeCell ref="M20:M21"/>
    <mergeCell ref="L20:L21"/>
    <mergeCell ref="B17:K17"/>
    <mergeCell ref="J18:K18"/>
    <mergeCell ref="B7:D7"/>
    <mergeCell ref="B8:B15"/>
    <mergeCell ref="C8:D8"/>
    <mergeCell ref="C9:D9"/>
    <mergeCell ref="C10:D10"/>
    <mergeCell ref="C11:D11"/>
    <mergeCell ref="N35:Q35"/>
    <mergeCell ref="R35:R36"/>
    <mergeCell ref="B32:K32"/>
    <mergeCell ref="J33:K33"/>
    <mergeCell ref="Q33:R33"/>
    <mergeCell ref="E34:K34"/>
    <mergeCell ref="L34:R34"/>
    <mergeCell ref="B34:D36"/>
    <mergeCell ref="E35:E36"/>
    <mergeCell ref="L35:L36"/>
    <mergeCell ref="M35:M36"/>
    <mergeCell ref="F35:F36"/>
    <mergeCell ref="G35:J35"/>
    <mergeCell ref="K35:K36"/>
  </mergeCells>
  <phoneticPr fontId="2"/>
  <printOptions horizontalCentered="1"/>
  <pageMargins left="0.59055118110236227" right="0.59055118110236227" top="0.39370078740157483" bottom="0.39370078740157483" header="0.31496062992125984" footer="0.31496062992125984"/>
  <pageSetup paperSize="9" scale="63"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21"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470"/>
      <c r="D6" s="471"/>
      <c r="E6" s="472"/>
      <c r="F6" s="473"/>
      <c r="G6" s="474"/>
      <c r="H6" s="475">
        <v>0</v>
      </c>
      <c r="I6" s="470"/>
      <c r="J6" s="471"/>
      <c r="K6" s="472"/>
      <c r="L6" s="473"/>
      <c r="M6" s="474"/>
      <c r="N6" s="475">
        <v>0</v>
      </c>
      <c r="O6" s="470"/>
      <c r="P6" s="471"/>
      <c r="Q6" s="472"/>
      <c r="R6" s="473"/>
      <c r="S6" s="474"/>
      <c r="T6" s="475">
        <v>0</v>
      </c>
      <c r="U6" s="470"/>
      <c r="V6" s="471"/>
      <c r="W6" s="472"/>
      <c r="X6" s="473"/>
      <c r="Y6" s="474"/>
      <c r="Z6" s="475">
        <v>0</v>
      </c>
      <c r="AA6" s="470"/>
      <c r="AB6" s="471"/>
      <c r="AC6" s="472"/>
      <c r="AD6" s="473"/>
      <c r="AE6" s="474"/>
      <c r="AF6" s="475">
        <v>0</v>
      </c>
    </row>
    <row r="7" spans="1:32" ht="39.75" customHeight="1">
      <c r="A7" s="903"/>
      <c r="B7" s="543" t="s">
        <v>319</v>
      </c>
      <c r="C7" s="476">
        <v>63</v>
      </c>
      <c r="D7" s="477">
        <v>27</v>
      </c>
      <c r="E7" s="478"/>
      <c r="F7" s="479"/>
      <c r="G7" s="480"/>
      <c r="H7" s="481">
        <v>90</v>
      </c>
      <c r="I7" s="476">
        <v>63</v>
      </c>
      <c r="J7" s="477">
        <v>27</v>
      </c>
      <c r="K7" s="478"/>
      <c r="L7" s="479"/>
      <c r="M7" s="480"/>
      <c r="N7" s="481">
        <v>90</v>
      </c>
      <c r="O7" s="476">
        <v>63</v>
      </c>
      <c r="P7" s="477">
        <v>27</v>
      </c>
      <c r="Q7" s="478"/>
      <c r="R7" s="479"/>
      <c r="S7" s="480"/>
      <c r="T7" s="481">
        <v>90</v>
      </c>
      <c r="U7" s="476">
        <v>63</v>
      </c>
      <c r="V7" s="477">
        <v>27</v>
      </c>
      <c r="W7" s="478"/>
      <c r="X7" s="479"/>
      <c r="Y7" s="480"/>
      <c r="Z7" s="481">
        <v>90</v>
      </c>
      <c r="AA7" s="476">
        <v>63</v>
      </c>
      <c r="AB7" s="477">
        <v>27</v>
      </c>
      <c r="AC7" s="478"/>
      <c r="AD7" s="479"/>
      <c r="AE7" s="480"/>
      <c r="AF7" s="481">
        <v>90</v>
      </c>
    </row>
    <row r="8" spans="1:32" ht="39.75" customHeight="1">
      <c r="A8" s="903"/>
      <c r="B8" s="543"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903"/>
      <c r="B9" s="543"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903"/>
      <c r="B10" s="543" t="s">
        <v>322</v>
      </c>
      <c r="C10" s="482"/>
      <c r="D10" s="483">
        <v>255</v>
      </c>
      <c r="E10" s="484">
        <v>24</v>
      </c>
      <c r="F10" s="485">
        <v>60</v>
      </c>
      <c r="G10" s="486">
        <v>71</v>
      </c>
      <c r="H10" s="487">
        <v>410</v>
      </c>
      <c r="I10" s="482"/>
      <c r="J10" s="483">
        <v>255</v>
      </c>
      <c r="K10" s="484">
        <v>24</v>
      </c>
      <c r="L10" s="485">
        <v>60</v>
      </c>
      <c r="M10" s="486">
        <v>71</v>
      </c>
      <c r="N10" s="487">
        <v>410</v>
      </c>
      <c r="O10" s="482"/>
      <c r="P10" s="483">
        <v>255</v>
      </c>
      <c r="Q10" s="484">
        <v>24</v>
      </c>
      <c r="R10" s="485">
        <v>60</v>
      </c>
      <c r="S10" s="486">
        <v>71</v>
      </c>
      <c r="T10" s="487">
        <v>410</v>
      </c>
      <c r="U10" s="482"/>
      <c r="V10" s="483">
        <v>255</v>
      </c>
      <c r="W10" s="484">
        <v>24</v>
      </c>
      <c r="X10" s="485">
        <v>60</v>
      </c>
      <c r="Y10" s="486">
        <v>71</v>
      </c>
      <c r="Z10" s="487">
        <v>410</v>
      </c>
      <c r="AA10" s="482"/>
      <c r="AB10" s="483">
        <v>255</v>
      </c>
      <c r="AC10" s="484">
        <v>24</v>
      </c>
      <c r="AD10" s="485">
        <v>60</v>
      </c>
      <c r="AE10" s="486">
        <v>71</v>
      </c>
      <c r="AF10" s="487">
        <v>410</v>
      </c>
    </row>
    <row r="11" spans="1:32" ht="39.75" customHeight="1">
      <c r="A11" s="903"/>
      <c r="B11" s="544" t="s">
        <v>323</v>
      </c>
      <c r="C11" s="488">
        <v>60</v>
      </c>
      <c r="D11" s="489"/>
      <c r="E11" s="489"/>
      <c r="F11" s="490"/>
      <c r="G11" s="491"/>
      <c r="H11" s="492">
        <v>60</v>
      </c>
      <c r="I11" s="488">
        <v>60</v>
      </c>
      <c r="J11" s="489"/>
      <c r="K11" s="489"/>
      <c r="L11" s="490"/>
      <c r="M11" s="491"/>
      <c r="N11" s="492">
        <v>60</v>
      </c>
      <c r="O11" s="488">
        <v>60</v>
      </c>
      <c r="P11" s="489"/>
      <c r="Q11" s="489"/>
      <c r="R11" s="490"/>
      <c r="S11" s="491"/>
      <c r="T11" s="492">
        <v>60</v>
      </c>
      <c r="U11" s="488">
        <v>60</v>
      </c>
      <c r="V11" s="489"/>
      <c r="W11" s="489"/>
      <c r="X11" s="490"/>
      <c r="Y11" s="491"/>
      <c r="Z11" s="492">
        <v>60</v>
      </c>
      <c r="AA11" s="488">
        <v>60</v>
      </c>
      <c r="AB11" s="489"/>
      <c r="AC11" s="489"/>
      <c r="AD11" s="490"/>
      <c r="AE11" s="491"/>
      <c r="AF11" s="492">
        <v>60</v>
      </c>
    </row>
    <row r="12" spans="1:32" ht="45" customHeight="1" thickBot="1">
      <c r="A12" s="904"/>
      <c r="B12" s="546" t="s">
        <v>324</v>
      </c>
      <c r="C12" s="493">
        <v>123</v>
      </c>
      <c r="D12" s="494">
        <v>282</v>
      </c>
      <c r="E12" s="495">
        <v>24</v>
      </c>
      <c r="F12" s="495">
        <v>60</v>
      </c>
      <c r="G12" s="496">
        <v>71</v>
      </c>
      <c r="H12" s="497">
        <v>560</v>
      </c>
      <c r="I12" s="493">
        <v>123</v>
      </c>
      <c r="J12" s="494">
        <v>282</v>
      </c>
      <c r="K12" s="495">
        <v>24</v>
      </c>
      <c r="L12" s="495">
        <v>60</v>
      </c>
      <c r="M12" s="496">
        <v>71</v>
      </c>
      <c r="N12" s="497">
        <v>560</v>
      </c>
      <c r="O12" s="493">
        <v>123</v>
      </c>
      <c r="P12" s="494">
        <v>282</v>
      </c>
      <c r="Q12" s="495">
        <v>24</v>
      </c>
      <c r="R12" s="495">
        <v>60</v>
      </c>
      <c r="S12" s="496">
        <v>71</v>
      </c>
      <c r="T12" s="497">
        <v>560</v>
      </c>
      <c r="U12" s="493">
        <v>123</v>
      </c>
      <c r="V12" s="494">
        <v>282</v>
      </c>
      <c r="W12" s="495">
        <v>24</v>
      </c>
      <c r="X12" s="495">
        <v>60</v>
      </c>
      <c r="Y12" s="496">
        <v>71</v>
      </c>
      <c r="Z12" s="497">
        <v>560</v>
      </c>
      <c r="AA12" s="493">
        <v>123</v>
      </c>
      <c r="AB12" s="494">
        <v>282</v>
      </c>
      <c r="AC12" s="495">
        <v>24</v>
      </c>
      <c r="AD12" s="495">
        <v>60</v>
      </c>
      <c r="AE12" s="496">
        <v>71</v>
      </c>
      <c r="AF12" s="497">
        <v>560</v>
      </c>
    </row>
    <row r="13" spans="1:32" ht="44.25" customHeight="1" thickBot="1">
      <c r="A13" s="905" t="s">
        <v>325</v>
      </c>
      <c r="B13" s="906"/>
      <c r="C13" s="498">
        <v>645</v>
      </c>
      <c r="D13" s="499"/>
      <c r="E13" s="499"/>
      <c r="F13" s="500"/>
      <c r="G13" s="501"/>
      <c r="H13" s="502">
        <v>645</v>
      </c>
      <c r="I13" s="498">
        <v>645</v>
      </c>
      <c r="J13" s="499"/>
      <c r="K13" s="499"/>
      <c r="L13" s="500"/>
      <c r="M13" s="501"/>
      <c r="N13" s="502">
        <v>645</v>
      </c>
      <c r="O13" s="498">
        <v>645</v>
      </c>
      <c r="P13" s="499"/>
      <c r="Q13" s="499"/>
      <c r="R13" s="500"/>
      <c r="S13" s="501"/>
      <c r="T13" s="502">
        <v>645</v>
      </c>
      <c r="U13" s="498">
        <v>645</v>
      </c>
      <c r="V13" s="499"/>
      <c r="W13" s="499"/>
      <c r="X13" s="500"/>
      <c r="Y13" s="501"/>
      <c r="Z13" s="502">
        <v>645</v>
      </c>
      <c r="AA13" s="498">
        <v>645</v>
      </c>
      <c r="AB13" s="499"/>
      <c r="AC13" s="499"/>
      <c r="AD13" s="500"/>
      <c r="AE13" s="501"/>
      <c r="AF13" s="502">
        <v>645</v>
      </c>
    </row>
    <row r="14" spans="1:32" ht="39" customHeight="1">
      <c r="A14" s="902" t="s">
        <v>326</v>
      </c>
      <c r="B14" s="542" t="s">
        <v>327</v>
      </c>
      <c r="C14" s="503"/>
      <c r="D14" s="504"/>
      <c r="E14" s="505"/>
      <c r="F14" s="506"/>
      <c r="G14" s="507"/>
      <c r="H14" s="508">
        <v>0</v>
      </c>
      <c r="I14" s="503"/>
      <c r="J14" s="504"/>
      <c r="K14" s="505"/>
      <c r="L14" s="506"/>
      <c r="M14" s="507"/>
      <c r="N14" s="508">
        <v>0</v>
      </c>
      <c r="O14" s="503"/>
      <c r="P14" s="504"/>
      <c r="Q14" s="505"/>
      <c r="R14" s="506"/>
      <c r="S14" s="507"/>
      <c r="T14" s="508">
        <v>0</v>
      </c>
      <c r="U14" s="503"/>
      <c r="V14" s="504"/>
      <c r="W14" s="505"/>
      <c r="X14" s="506"/>
      <c r="Y14" s="507"/>
      <c r="Z14" s="508">
        <v>0</v>
      </c>
      <c r="AA14" s="503"/>
      <c r="AB14" s="504"/>
      <c r="AC14" s="505"/>
      <c r="AD14" s="506"/>
      <c r="AE14" s="507"/>
      <c r="AF14" s="508">
        <v>0</v>
      </c>
    </row>
    <row r="15" spans="1:32" ht="39" customHeight="1">
      <c r="A15" s="903"/>
      <c r="B15" s="548"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903"/>
      <c r="B16" s="543"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903"/>
      <c r="B17" s="549" t="s">
        <v>330</v>
      </c>
      <c r="C17" s="509"/>
      <c r="D17" s="511"/>
      <c r="E17" s="484"/>
      <c r="F17" s="485"/>
      <c r="G17" s="486"/>
      <c r="H17" s="487">
        <v>0</v>
      </c>
      <c r="I17" s="509"/>
      <c r="J17" s="511"/>
      <c r="K17" s="484"/>
      <c r="L17" s="485"/>
      <c r="M17" s="486"/>
      <c r="N17" s="487">
        <v>0</v>
      </c>
      <c r="O17" s="509"/>
      <c r="P17" s="511"/>
      <c r="Q17" s="484"/>
      <c r="R17" s="485"/>
      <c r="S17" s="486"/>
      <c r="T17" s="487">
        <v>0</v>
      </c>
      <c r="U17" s="509"/>
      <c r="V17" s="511"/>
      <c r="W17" s="484"/>
      <c r="X17" s="485"/>
      <c r="Y17" s="486"/>
      <c r="Z17" s="487">
        <v>0</v>
      </c>
      <c r="AA17" s="509"/>
      <c r="AB17" s="511"/>
      <c r="AC17" s="484"/>
      <c r="AD17" s="485"/>
      <c r="AE17" s="486"/>
      <c r="AF17" s="487">
        <v>0</v>
      </c>
    </row>
    <row r="18" spans="1:37" ht="39" customHeight="1">
      <c r="A18" s="903"/>
      <c r="B18" s="549"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row>
    <row r="19" spans="1:37" ht="39" customHeight="1">
      <c r="A19" s="903"/>
      <c r="B19" s="543"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row>
    <row r="20" spans="1:37" ht="39" customHeight="1">
      <c r="A20" s="903"/>
      <c r="B20" s="543"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row>
    <row r="21" spans="1:37" ht="39" customHeight="1">
      <c r="A21" s="903"/>
      <c r="B21" s="550"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row>
    <row r="22" spans="1:37" ht="45" customHeight="1" thickBot="1">
      <c r="A22" s="904"/>
      <c r="B22" s="551" t="s">
        <v>324</v>
      </c>
      <c r="C22" s="517"/>
      <c r="D22" s="494">
        <v>0</v>
      </c>
      <c r="E22" s="332">
        <v>0</v>
      </c>
      <c r="F22" s="530"/>
      <c r="G22" s="334">
        <v>0</v>
      </c>
      <c r="H22" s="497">
        <v>0</v>
      </c>
      <c r="I22" s="517"/>
      <c r="J22" s="494">
        <v>0</v>
      </c>
      <c r="K22" s="332">
        <v>0</v>
      </c>
      <c r="L22" s="332">
        <v>0</v>
      </c>
      <c r="M22" s="334">
        <v>0</v>
      </c>
      <c r="N22" s="497">
        <v>0</v>
      </c>
      <c r="O22" s="517"/>
      <c r="P22" s="494">
        <v>0</v>
      </c>
      <c r="Q22" s="332">
        <v>0</v>
      </c>
      <c r="R22" s="332">
        <v>0</v>
      </c>
      <c r="S22" s="334">
        <v>0</v>
      </c>
      <c r="T22" s="497">
        <v>0</v>
      </c>
      <c r="U22" s="517"/>
      <c r="V22" s="494">
        <v>0</v>
      </c>
      <c r="W22" s="332">
        <v>0</v>
      </c>
      <c r="X22" s="332">
        <v>0</v>
      </c>
      <c r="Y22" s="334">
        <v>0</v>
      </c>
      <c r="Z22" s="497">
        <v>0</v>
      </c>
      <c r="AA22" s="517"/>
      <c r="AB22" s="494">
        <v>0</v>
      </c>
      <c r="AC22" s="332">
        <v>0</v>
      </c>
      <c r="AD22" s="332">
        <v>0</v>
      </c>
      <c r="AE22" s="334">
        <v>0</v>
      </c>
      <c r="AF22" s="497">
        <v>0</v>
      </c>
    </row>
    <row r="23" spans="1:37" ht="45" customHeight="1" thickBot="1">
      <c r="A23" s="886" t="s">
        <v>335</v>
      </c>
      <c r="B23" s="887"/>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row>
    <row r="24" spans="1:37" ht="45" customHeight="1" thickBot="1">
      <c r="A24" s="892" t="s">
        <v>336</v>
      </c>
      <c r="B24" s="893"/>
      <c r="C24" s="524"/>
      <c r="D24" s="525"/>
      <c r="E24" s="499"/>
      <c r="F24" s="500"/>
      <c r="G24" s="526"/>
      <c r="H24" s="502">
        <v>0</v>
      </c>
      <c r="I24" s="524"/>
      <c r="J24" s="525"/>
      <c r="K24" s="499"/>
      <c r="L24" s="500"/>
      <c r="M24" s="526"/>
      <c r="N24" s="502">
        <v>0</v>
      </c>
      <c r="O24" s="524"/>
      <c r="P24" s="525"/>
      <c r="Q24" s="499"/>
      <c r="R24" s="500"/>
      <c r="S24" s="526"/>
      <c r="T24" s="502">
        <v>0</v>
      </c>
      <c r="U24" s="524"/>
      <c r="V24" s="525"/>
      <c r="W24" s="499"/>
      <c r="X24" s="500"/>
      <c r="Y24" s="526"/>
      <c r="Z24" s="502">
        <v>0</v>
      </c>
      <c r="AA24" s="524"/>
      <c r="AB24" s="525"/>
      <c r="AC24" s="499"/>
      <c r="AD24" s="500"/>
      <c r="AE24" s="526"/>
      <c r="AF24" s="502">
        <v>0</v>
      </c>
    </row>
    <row r="25" spans="1:37" ht="45" customHeight="1" thickBot="1">
      <c r="A25" s="884" t="s">
        <v>337</v>
      </c>
      <c r="B25" s="885"/>
      <c r="C25" s="527"/>
      <c r="D25" s="528"/>
      <c r="E25" s="378"/>
      <c r="F25" s="379"/>
      <c r="G25" s="380"/>
      <c r="H25" s="502">
        <v>0</v>
      </c>
      <c r="I25" s="527"/>
      <c r="J25" s="528"/>
      <c r="K25" s="378"/>
      <c r="L25" s="379"/>
      <c r="M25" s="380"/>
      <c r="N25" s="502">
        <v>0</v>
      </c>
      <c r="O25" s="527"/>
      <c r="P25" s="528"/>
      <c r="Q25" s="378"/>
      <c r="R25" s="379"/>
      <c r="S25" s="380"/>
      <c r="T25" s="502">
        <v>0</v>
      </c>
      <c r="U25" s="527"/>
      <c r="V25" s="528"/>
      <c r="W25" s="378"/>
      <c r="X25" s="379"/>
      <c r="Y25" s="380"/>
      <c r="Z25" s="502">
        <v>0</v>
      </c>
      <c r="AA25" s="527"/>
      <c r="AB25" s="528"/>
      <c r="AC25" s="378"/>
      <c r="AD25" s="379"/>
      <c r="AE25" s="380"/>
      <c r="AF25" s="502">
        <v>0</v>
      </c>
    </row>
    <row r="26" spans="1:37" ht="45" customHeight="1" thickBot="1">
      <c r="A26" s="886" t="s">
        <v>338</v>
      </c>
      <c r="B26" s="887"/>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row>
    <row r="27" spans="1:37" ht="51" customHeight="1" thickTop="1" thickBot="1">
      <c r="A27" s="888" t="s">
        <v>6</v>
      </c>
      <c r="B27" s="889"/>
      <c r="C27" s="382">
        <v>768</v>
      </c>
      <c r="D27" s="383">
        <v>282</v>
      </c>
      <c r="E27" s="384">
        <v>24</v>
      </c>
      <c r="F27" s="384">
        <v>60</v>
      </c>
      <c r="G27" s="386">
        <v>71</v>
      </c>
      <c r="H27" s="387">
        <v>1205</v>
      </c>
      <c r="I27" s="382">
        <v>768</v>
      </c>
      <c r="J27" s="383">
        <v>282</v>
      </c>
      <c r="K27" s="384">
        <v>24</v>
      </c>
      <c r="L27" s="384">
        <v>60</v>
      </c>
      <c r="M27" s="386">
        <v>71</v>
      </c>
      <c r="N27" s="387">
        <v>1205</v>
      </c>
      <c r="O27" s="382">
        <v>768</v>
      </c>
      <c r="P27" s="383">
        <v>282</v>
      </c>
      <c r="Q27" s="384">
        <v>24</v>
      </c>
      <c r="R27" s="384">
        <v>60</v>
      </c>
      <c r="S27" s="386">
        <v>71</v>
      </c>
      <c r="T27" s="387">
        <v>1205</v>
      </c>
      <c r="U27" s="382">
        <v>768</v>
      </c>
      <c r="V27" s="383">
        <v>282</v>
      </c>
      <c r="W27" s="384">
        <v>24</v>
      </c>
      <c r="X27" s="384">
        <v>60</v>
      </c>
      <c r="Y27" s="386">
        <v>71</v>
      </c>
      <c r="Z27" s="387">
        <v>1205</v>
      </c>
      <c r="AA27" s="382">
        <v>768</v>
      </c>
      <c r="AB27" s="383">
        <v>282</v>
      </c>
      <c r="AC27" s="384">
        <v>24</v>
      </c>
      <c r="AD27" s="384">
        <v>60</v>
      </c>
      <c r="AE27" s="386">
        <v>71</v>
      </c>
      <c r="AF27" s="387">
        <v>1205</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8"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22</v>
      </c>
      <c r="D6" s="399">
        <v>83</v>
      </c>
      <c r="E6" s="400">
        <v>11</v>
      </c>
      <c r="F6" s="401">
        <v>21</v>
      </c>
      <c r="G6" s="402">
        <v>35</v>
      </c>
      <c r="H6" s="403">
        <f>SUM(C6:G6)</f>
        <v>172</v>
      </c>
      <c r="I6" s="398">
        <v>24</v>
      </c>
      <c r="J6" s="399">
        <v>87</v>
      </c>
      <c r="K6" s="400">
        <v>11</v>
      </c>
      <c r="L6" s="401">
        <v>22</v>
      </c>
      <c r="M6" s="402">
        <v>27</v>
      </c>
      <c r="N6" s="403">
        <f>SUM(I6:M6)</f>
        <v>171</v>
      </c>
      <c r="O6" s="398">
        <v>23</v>
      </c>
      <c r="P6" s="399">
        <v>87</v>
      </c>
      <c r="Q6" s="400">
        <v>11</v>
      </c>
      <c r="R6" s="401">
        <v>21</v>
      </c>
      <c r="S6" s="402">
        <v>28</v>
      </c>
      <c r="T6" s="403">
        <f>SUM(O6:S6)</f>
        <v>170</v>
      </c>
      <c r="U6" s="398">
        <v>23</v>
      </c>
      <c r="V6" s="399">
        <v>85</v>
      </c>
      <c r="W6" s="400">
        <v>10</v>
      </c>
      <c r="X6" s="401">
        <v>21</v>
      </c>
      <c r="Y6" s="402">
        <v>28</v>
      </c>
      <c r="Z6" s="403">
        <f>SUM(U6:Y6)</f>
        <v>167</v>
      </c>
      <c r="AA6" s="398">
        <v>21</v>
      </c>
      <c r="AB6" s="399">
        <v>78</v>
      </c>
      <c r="AC6" s="400">
        <v>10</v>
      </c>
      <c r="AD6" s="401">
        <v>21</v>
      </c>
      <c r="AE6" s="402">
        <v>28</v>
      </c>
      <c r="AF6" s="403">
        <f>SUM(AA6:AE6)</f>
        <v>158</v>
      </c>
    </row>
    <row r="7" spans="1:32" ht="39.75" customHeight="1">
      <c r="A7" s="862"/>
      <c r="B7" s="300" t="s">
        <v>319</v>
      </c>
      <c r="C7" s="404">
        <v>0</v>
      </c>
      <c r="D7" s="405">
        <v>0</v>
      </c>
      <c r="E7" s="406">
        <v>0</v>
      </c>
      <c r="F7" s="407">
        <v>0</v>
      </c>
      <c r="G7" s="408">
        <v>0</v>
      </c>
      <c r="H7" s="409">
        <f t="shared" ref="H7:H8" si="0">SUM(C7:G7)</f>
        <v>0</v>
      </c>
      <c r="I7" s="404">
        <v>0</v>
      </c>
      <c r="J7" s="405">
        <v>0</v>
      </c>
      <c r="K7" s="406">
        <v>0</v>
      </c>
      <c r="L7" s="407">
        <v>0</v>
      </c>
      <c r="M7" s="408">
        <v>0</v>
      </c>
      <c r="N7" s="409">
        <f t="shared" ref="N7:N11" si="1">SUM(I7:M7)</f>
        <v>0</v>
      </c>
      <c r="O7" s="404">
        <v>0</v>
      </c>
      <c r="P7" s="405">
        <v>0</v>
      </c>
      <c r="Q7" s="406">
        <v>0</v>
      </c>
      <c r="R7" s="407">
        <v>0</v>
      </c>
      <c r="S7" s="408">
        <v>0</v>
      </c>
      <c r="T7" s="409">
        <f t="shared" ref="T7:T11" si="2">SUM(O7:S7)</f>
        <v>0</v>
      </c>
      <c r="U7" s="404">
        <v>0</v>
      </c>
      <c r="V7" s="405">
        <v>0</v>
      </c>
      <c r="W7" s="406">
        <v>0</v>
      </c>
      <c r="X7" s="407">
        <v>0</v>
      </c>
      <c r="Y7" s="408">
        <v>0</v>
      </c>
      <c r="Z7" s="409">
        <f t="shared" ref="Z7:Z11" si="3">SUM(U7:Y7)</f>
        <v>0</v>
      </c>
      <c r="AA7" s="404">
        <v>0</v>
      </c>
      <c r="AB7" s="405">
        <v>0</v>
      </c>
      <c r="AC7" s="406">
        <v>0</v>
      </c>
      <c r="AD7" s="407">
        <v>0</v>
      </c>
      <c r="AE7" s="408">
        <v>0</v>
      </c>
      <c r="AF7" s="409">
        <f t="shared" ref="AF7:AF11" si="4">SUM(AA7:AE7)</f>
        <v>0</v>
      </c>
    </row>
    <row r="8" spans="1:32" ht="39.75" customHeight="1">
      <c r="A8" s="862"/>
      <c r="B8" s="300" t="s">
        <v>320</v>
      </c>
      <c r="C8" s="404">
        <v>0</v>
      </c>
      <c r="D8" s="405">
        <v>0</v>
      </c>
      <c r="E8" s="406">
        <v>0</v>
      </c>
      <c r="F8" s="407">
        <v>0</v>
      </c>
      <c r="G8" s="408">
        <v>0</v>
      </c>
      <c r="H8" s="409">
        <f t="shared" si="0"/>
        <v>0</v>
      </c>
      <c r="I8" s="404">
        <v>0</v>
      </c>
      <c r="J8" s="405">
        <v>0</v>
      </c>
      <c r="K8" s="406">
        <v>0</v>
      </c>
      <c r="L8" s="407">
        <v>0</v>
      </c>
      <c r="M8" s="408">
        <v>0</v>
      </c>
      <c r="N8" s="409">
        <f t="shared" si="1"/>
        <v>0</v>
      </c>
      <c r="O8" s="404">
        <v>0</v>
      </c>
      <c r="P8" s="405">
        <v>0</v>
      </c>
      <c r="Q8" s="406">
        <v>0</v>
      </c>
      <c r="R8" s="407">
        <v>0</v>
      </c>
      <c r="S8" s="408">
        <v>0</v>
      </c>
      <c r="T8" s="409">
        <f t="shared" si="2"/>
        <v>0</v>
      </c>
      <c r="U8" s="404">
        <v>0</v>
      </c>
      <c r="V8" s="405">
        <v>0</v>
      </c>
      <c r="W8" s="406">
        <v>0</v>
      </c>
      <c r="X8" s="407">
        <v>0</v>
      </c>
      <c r="Y8" s="408">
        <v>0</v>
      </c>
      <c r="Z8" s="409">
        <f t="shared" si="3"/>
        <v>0</v>
      </c>
      <c r="AA8" s="404">
        <v>0</v>
      </c>
      <c r="AB8" s="405">
        <v>0</v>
      </c>
      <c r="AC8" s="406">
        <v>0</v>
      </c>
      <c r="AD8" s="407">
        <v>0</v>
      </c>
      <c r="AE8" s="408">
        <v>0</v>
      </c>
      <c r="AF8" s="409">
        <f t="shared" si="4"/>
        <v>0</v>
      </c>
    </row>
    <row r="9" spans="1:32" ht="39.75" customHeight="1">
      <c r="A9" s="862"/>
      <c r="B9" s="300"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862"/>
      <c r="B10" s="300" t="s">
        <v>322</v>
      </c>
      <c r="C10" s="410"/>
      <c r="D10" s="411">
        <v>0</v>
      </c>
      <c r="E10" s="412">
        <v>0</v>
      </c>
      <c r="F10" s="413">
        <v>0</v>
      </c>
      <c r="G10" s="414">
        <v>0</v>
      </c>
      <c r="H10" s="415">
        <f>SUM(C10:G10)</f>
        <v>0</v>
      </c>
      <c r="I10" s="410"/>
      <c r="J10" s="411">
        <v>0</v>
      </c>
      <c r="K10" s="412">
        <v>0</v>
      </c>
      <c r="L10" s="413">
        <v>0</v>
      </c>
      <c r="M10" s="414">
        <v>0</v>
      </c>
      <c r="N10" s="415">
        <f t="shared" si="1"/>
        <v>0</v>
      </c>
      <c r="O10" s="410"/>
      <c r="P10" s="411">
        <v>0</v>
      </c>
      <c r="Q10" s="412">
        <v>0</v>
      </c>
      <c r="R10" s="413">
        <v>0</v>
      </c>
      <c r="S10" s="414">
        <v>0</v>
      </c>
      <c r="T10" s="415">
        <f t="shared" si="2"/>
        <v>0</v>
      </c>
      <c r="U10" s="410"/>
      <c r="V10" s="411">
        <v>0</v>
      </c>
      <c r="W10" s="412">
        <v>0</v>
      </c>
      <c r="X10" s="413">
        <v>0</v>
      </c>
      <c r="Y10" s="414">
        <v>0</v>
      </c>
      <c r="Z10" s="415">
        <f t="shared" si="3"/>
        <v>0</v>
      </c>
      <c r="AA10" s="410"/>
      <c r="AB10" s="411">
        <v>0</v>
      </c>
      <c r="AC10" s="412">
        <v>0</v>
      </c>
      <c r="AD10" s="413">
        <v>0</v>
      </c>
      <c r="AE10" s="414">
        <v>0</v>
      </c>
      <c r="AF10" s="415">
        <f t="shared" si="4"/>
        <v>0</v>
      </c>
    </row>
    <row r="11" spans="1:32" ht="39.75" customHeight="1">
      <c r="A11" s="862"/>
      <c r="B11" s="322" t="s">
        <v>323</v>
      </c>
      <c r="C11" s="416">
        <v>0</v>
      </c>
      <c r="D11" s="417"/>
      <c r="E11" s="417"/>
      <c r="F11" s="418"/>
      <c r="G11" s="419"/>
      <c r="H11" s="420">
        <f>SUM(C11:G11)</f>
        <v>0</v>
      </c>
      <c r="I11" s="416">
        <v>0</v>
      </c>
      <c r="J11" s="417"/>
      <c r="K11" s="417"/>
      <c r="L11" s="418"/>
      <c r="M11" s="419"/>
      <c r="N11" s="420">
        <f t="shared" si="1"/>
        <v>0</v>
      </c>
      <c r="O11" s="416">
        <v>0</v>
      </c>
      <c r="P11" s="417"/>
      <c r="Q11" s="417"/>
      <c r="R11" s="418"/>
      <c r="S11" s="419"/>
      <c r="T11" s="420">
        <f t="shared" si="2"/>
        <v>0</v>
      </c>
      <c r="U11" s="416">
        <v>0</v>
      </c>
      <c r="V11" s="417"/>
      <c r="W11" s="417"/>
      <c r="X11" s="418"/>
      <c r="Y11" s="419"/>
      <c r="Z11" s="420">
        <f t="shared" si="3"/>
        <v>0</v>
      </c>
      <c r="AA11" s="416">
        <v>0</v>
      </c>
      <c r="AB11" s="417"/>
      <c r="AC11" s="417"/>
      <c r="AD11" s="418"/>
      <c r="AE11" s="419"/>
      <c r="AF11" s="420">
        <f t="shared" si="4"/>
        <v>0</v>
      </c>
    </row>
    <row r="12" spans="1:32" ht="45" customHeight="1" thickBot="1">
      <c r="A12" s="863"/>
      <c r="B12" s="329" t="s">
        <v>324</v>
      </c>
      <c r="C12" s="421">
        <f>SUM(C6:C11)</f>
        <v>22</v>
      </c>
      <c r="D12" s="422">
        <f>SUM(D6:D11)</f>
        <v>83</v>
      </c>
      <c r="E12" s="423">
        <f t="shared" ref="E12:F12" si="5">SUM(E6:E11)</f>
        <v>11</v>
      </c>
      <c r="F12" s="423">
        <f t="shared" si="5"/>
        <v>21</v>
      </c>
      <c r="G12" s="424">
        <f>SUM(G6:G11)</f>
        <v>35</v>
      </c>
      <c r="H12" s="425">
        <f>SUM(H6:H11)</f>
        <v>172</v>
      </c>
      <c r="I12" s="421">
        <f>SUM(I6:I11)</f>
        <v>24</v>
      </c>
      <c r="J12" s="422">
        <f>SUM(J6:J11)</f>
        <v>87</v>
      </c>
      <c r="K12" s="423">
        <f t="shared" ref="K12:N12" si="6">SUM(K6:K11)</f>
        <v>11</v>
      </c>
      <c r="L12" s="423">
        <f t="shared" si="6"/>
        <v>22</v>
      </c>
      <c r="M12" s="424">
        <f t="shared" si="6"/>
        <v>27</v>
      </c>
      <c r="N12" s="425">
        <f t="shared" si="6"/>
        <v>171</v>
      </c>
      <c r="O12" s="421">
        <f>SUM(O6:O11)</f>
        <v>23</v>
      </c>
      <c r="P12" s="422">
        <f>SUM(P6:P11)</f>
        <v>87</v>
      </c>
      <c r="Q12" s="423">
        <f t="shared" ref="Q12:R12" si="7">SUM(Q6:Q11)</f>
        <v>11</v>
      </c>
      <c r="R12" s="423">
        <f t="shared" si="7"/>
        <v>21</v>
      </c>
      <c r="S12" s="424">
        <f>SUM(S6:S11)</f>
        <v>28</v>
      </c>
      <c r="T12" s="425">
        <f>SUM(T6:T11)</f>
        <v>170</v>
      </c>
      <c r="U12" s="421">
        <f>SUM(U6:U11)</f>
        <v>23</v>
      </c>
      <c r="V12" s="422">
        <f>SUM(V6:V11)</f>
        <v>85</v>
      </c>
      <c r="W12" s="423">
        <f t="shared" ref="W12:Z12" si="8">SUM(W6:W11)</f>
        <v>10</v>
      </c>
      <c r="X12" s="423">
        <f t="shared" si="8"/>
        <v>21</v>
      </c>
      <c r="Y12" s="424">
        <f t="shared" si="8"/>
        <v>28</v>
      </c>
      <c r="Z12" s="425">
        <f t="shared" si="8"/>
        <v>167</v>
      </c>
      <c r="AA12" s="421">
        <f>SUM(AA6:AA11)</f>
        <v>21</v>
      </c>
      <c r="AB12" s="422">
        <f>SUM(AB6:AB11)</f>
        <v>78</v>
      </c>
      <c r="AC12" s="423">
        <f t="shared" ref="AC12:AF12" si="9">SUM(AC6:AC11)</f>
        <v>10</v>
      </c>
      <c r="AD12" s="423">
        <f t="shared" si="9"/>
        <v>21</v>
      </c>
      <c r="AE12" s="424">
        <f t="shared" si="9"/>
        <v>28</v>
      </c>
      <c r="AF12" s="425">
        <f t="shared" si="9"/>
        <v>158</v>
      </c>
    </row>
    <row r="13" spans="1:32" ht="44.25" customHeight="1" thickBot="1">
      <c r="A13" s="864" t="s">
        <v>325</v>
      </c>
      <c r="B13" s="865"/>
      <c r="C13" s="426">
        <v>0</v>
      </c>
      <c r="D13" s="427"/>
      <c r="E13" s="427"/>
      <c r="F13" s="428"/>
      <c r="G13" s="429"/>
      <c r="H13" s="430">
        <f>C13</f>
        <v>0</v>
      </c>
      <c r="I13" s="426">
        <v>0</v>
      </c>
      <c r="J13" s="427"/>
      <c r="K13" s="427"/>
      <c r="L13" s="428"/>
      <c r="M13" s="429"/>
      <c r="N13" s="430">
        <f>I13</f>
        <v>0</v>
      </c>
      <c r="O13" s="426">
        <v>0</v>
      </c>
      <c r="P13" s="427"/>
      <c r="Q13" s="427"/>
      <c r="R13" s="428"/>
      <c r="S13" s="429"/>
      <c r="T13" s="430">
        <f>O13</f>
        <v>0</v>
      </c>
      <c r="U13" s="426">
        <v>0</v>
      </c>
      <c r="V13" s="427"/>
      <c r="W13" s="427"/>
      <c r="X13" s="428"/>
      <c r="Y13" s="429"/>
      <c r="Z13" s="430">
        <f>U13</f>
        <v>0</v>
      </c>
      <c r="AA13" s="426">
        <v>0</v>
      </c>
      <c r="AB13" s="427"/>
      <c r="AC13" s="427"/>
      <c r="AD13" s="428"/>
      <c r="AE13" s="429"/>
      <c r="AF13" s="430">
        <f>AA13</f>
        <v>0</v>
      </c>
    </row>
    <row r="14" spans="1:32" ht="39" customHeight="1">
      <c r="A14" s="861" t="s">
        <v>326</v>
      </c>
      <c r="B14" s="288" t="s">
        <v>327</v>
      </c>
      <c r="C14" s="431"/>
      <c r="D14" s="432">
        <v>0</v>
      </c>
      <c r="E14" s="433">
        <v>0</v>
      </c>
      <c r="F14" s="434">
        <v>0</v>
      </c>
      <c r="G14" s="435">
        <v>0</v>
      </c>
      <c r="H14" s="436">
        <f t="shared" ref="H14:H21" si="10">SUM(C14:G14)</f>
        <v>0</v>
      </c>
      <c r="I14" s="431"/>
      <c r="J14" s="432">
        <v>0</v>
      </c>
      <c r="K14" s="433">
        <v>0</v>
      </c>
      <c r="L14" s="434">
        <v>0</v>
      </c>
      <c r="M14" s="435">
        <v>0</v>
      </c>
      <c r="N14" s="436">
        <f t="shared" ref="N14:N21" si="11">SUM(I14:M14)</f>
        <v>0</v>
      </c>
      <c r="O14" s="431"/>
      <c r="P14" s="432">
        <v>0</v>
      </c>
      <c r="Q14" s="433">
        <v>0</v>
      </c>
      <c r="R14" s="434">
        <v>0</v>
      </c>
      <c r="S14" s="435">
        <v>0</v>
      </c>
      <c r="T14" s="436">
        <f t="shared" ref="T14:T21" si="12">SUM(O14:S14)</f>
        <v>0</v>
      </c>
      <c r="U14" s="431"/>
      <c r="V14" s="432">
        <v>0</v>
      </c>
      <c r="W14" s="433">
        <v>0</v>
      </c>
      <c r="X14" s="434">
        <v>0</v>
      </c>
      <c r="Y14" s="435">
        <v>0</v>
      </c>
      <c r="Z14" s="436">
        <f t="shared" ref="Z14:Z21" si="13">SUM(U14:Y14)</f>
        <v>0</v>
      </c>
      <c r="AA14" s="431"/>
      <c r="AB14" s="432">
        <v>0</v>
      </c>
      <c r="AC14" s="433">
        <v>0</v>
      </c>
      <c r="AD14" s="434">
        <v>0</v>
      </c>
      <c r="AE14" s="435">
        <v>0</v>
      </c>
      <c r="AF14" s="436">
        <f t="shared" ref="AF14:AF20" si="14">SUM(AA14:AE14)</f>
        <v>0</v>
      </c>
    </row>
    <row r="15" spans="1:32" ht="39" customHeight="1">
      <c r="A15" s="862"/>
      <c r="B15" s="353"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862"/>
      <c r="B16" s="300"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862"/>
      <c r="B17" s="357" t="s">
        <v>330</v>
      </c>
      <c r="C17" s="437"/>
      <c r="D17" s="439"/>
      <c r="E17" s="412">
        <v>0</v>
      </c>
      <c r="F17" s="413">
        <v>0</v>
      </c>
      <c r="G17" s="414">
        <v>0</v>
      </c>
      <c r="H17" s="415">
        <f t="shared" si="10"/>
        <v>0</v>
      </c>
      <c r="I17" s="437"/>
      <c r="J17" s="439"/>
      <c r="K17" s="412">
        <v>0</v>
      </c>
      <c r="L17" s="413">
        <v>0</v>
      </c>
      <c r="M17" s="414">
        <v>0</v>
      </c>
      <c r="N17" s="415">
        <f t="shared" si="11"/>
        <v>0</v>
      </c>
      <c r="O17" s="437"/>
      <c r="P17" s="439"/>
      <c r="Q17" s="412">
        <v>0</v>
      </c>
      <c r="R17" s="413">
        <v>0</v>
      </c>
      <c r="S17" s="414">
        <v>0</v>
      </c>
      <c r="T17" s="415">
        <f t="shared" si="12"/>
        <v>0</v>
      </c>
      <c r="U17" s="437"/>
      <c r="V17" s="439"/>
      <c r="W17" s="412">
        <v>0</v>
      </c>
      <c r="X17" s="413">
        <v>0</v>
      </c>
      <c r="Y17" s="414">
        <v>0</v>
      </c>
      <c r="Z17" s="415">
        <f t="shared" si="13"/>
        <v>0</v>
      </c>
      <c r="AA17" s="437"/>
      <c r="AB17" s="439"/>
      <c r="AC17" s="412">
        <v>0</v>
      </c>
      <c r="AD17" s="413">
        <v>0</v>
      </c>
      <c r="AE17" s="414">
        <v>0</v>
      </c>
      <c r="AF17" s="415">
        <f t="shared" si="14"/>
        <v>0</v>
      </c>
    </row>
    <row r="18" spans="1:37" ht="39" customHeight="1">
      <c r="A18" s="862"/>
      <c r="B18" s="357"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862"/>
      <c r="B19" s="300"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862"/>
      <c r="B20" s="300"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862"/>
      <c r="B21" s="359"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863"/>
      <c r="B22" s="365" t="s">
        <v>324</v>
      </c>
      <c r="C22" s="445"/>
      <c r="D22" s="422">
        <f>SUM(D14:D21)</f>
        <v>0</v>
      </c>
      <c r="E22" s="446">
        <f>SUM(E14:E21)</f>
        <v>0</v>
      </c>
      <c r="F22" s="446">
        <f>SUM(F14:F21)</f>
        <v>0</v>
      </c>
      <c r="G22" s="447">
        <f>SUM(G14:G21)</f>
        <v>0</v>
      </c>
      <c r="H22" s="425">
        <f t="shared" ref="H22" si="15">SUM(H14:H21)</f>
        <v>0</v>
      </c>
      <c r="I22" s="445"/>
      <c r="J22" s="422">
        <f>SUM(J14:J21)</f>
        <v>0</v>
      </c>
      <c r="K22" s="446">
        <f>SUM(K14:K21)</f>
        <v>0</v>
      </c>
      <c r="L22" s="446">
        <f>SUM(L14:L21)</f>
        <v>0</v>
      </c>
      <c r="M22" s="447">
        <f>SUM(M14:M21)</f>
        <v>0</v>
      </c>
      <c r="N22" s="425">
        <f t="shared" ref="N22" si="16">SUM(N14:N21)</f>
        <v>0</v>
      </c>
      <c r="O22" s="445"/>
      <c r="P22" s="422">
        <f>SUM(P14:P21)</f>
        <v>0</v>
      </c>
      <c r="Q22" s="446">
        <f>SUM(Q14:Q21)</f>
        <v>0</v>
      </c>
      <c r="R22" s="446">
        <f>SUM(R14:R21)</f>
        <v>0</v>
      </c>
      <c r="S22" s="447">
        <f>SUM(S14:S21)</f>
        <v>0</v>
      </c>
      <c r="T22" s="425">
        <f t="shared" ref="T22" si="17">SUM(T14:T21)</f>
        <v>0</v>
      </c>
      <c r="U22" s="445"/>
      <c r="V22" s="422">
        <f>SUM(V14:V21)</f>
        <v>0</v>
      </c>
      <c r="W22" s="446">
        <f>SUM(W14:W21)</f>
        <v>0</v>
      </c>
      <c r="X22" s="446">
        <f>SUM(X14:X21)</f>
        <v>0</v>
      </c>
      <c r="Y22" s="447">
        <f>SUM(Y14:Y21)</f>
        <v>0</v>
      </c>
      <c r="Z22" s="425">
        <f t="shared" ref="Z22" si="18">SUM(Z14:Z21)</f>
        <v>0</v>
      </c>
      <c r="AA22" s="445"/>
      <c r="AB22" s="422">
        <f>SUM(AB14:AB21)</f>
        <v>0</v>
      </c>
      <c r="AC22" s="446">
        <f>SUM(AC14:AC21)</f>
        <v>0</v>
      </c>
      <c r="AD22" s="446">
        <f>SUM(AD14:AD21)</f>
        <v>0</v>
      </c>
      <c r="AE22" s="447">
        <f>SUM(AE14:AE21)</f>
        <v>0</v>
      </c>
      <c r="AF22" s="425">
        <f>SUM(AF14:AF21)</f>
        <v>0</v>
      </c>
    </row>
    <row r="23" spans="1:37" ht="45" customHeight="1" thickBot="1">
      <c r="A23" s="844" t="s">
        <v>335</v>
      </c>
      <c r="B23" s="845"/>
      <c r="C23" s="448"/>
      <c r="D23" s="449">
        <v>0</v>
      </c>
      <c r="E23" s="450">
        <v>0</v>
      </c>
      <c r="F23" s="451">
        <v>0</v>
      </c>
      <c r="G23" s="452">
        <v>0</v>
      </c>
      <c r="H23" s="453">
        <f>SUM(C23:G23)</f>
        <v>0</v>
      </c>
      <c r="I23" s="448"/>
      <c r="J23" s="449">
        <v>0</v>
      </c>
      <c r="K23" s="450">
        <v>0</v>
      </c>
      <c r="L23" s="451">
        <v>0</v>
      </c>
      <c r="M23" s="452">
        <v>0</v>
      </c>
      <c r="N23" s="453">
        <f>SUM(I23:M23)</f>
        <v>0</v>
      </c>
      <c r="O23" s="448"/>
      <c r="P23" s="449">
        <v>0</v>
      </c>
      <c r="Q23" s="450">
        <v>0</v>
      </c>
      <c r="R23" s="451">
        <v>0</v>
      </c>
      <c r="S23" s="452">
        <v>0</v>
      </c>
      <c r="T23" s="453">
        <f>SUM(O23:S23)</f>
        <v>0</v>
      </c>
      <c r="U23" s="448"/>
      <c r="V23" s="449">
        <v>0</v>
      </c>
      <c r="W23" s="450">
        <v>0</v>
      </c>
      <c r="X23" s="451">
        <v>0</v>
      </c>
      <c r="Y23" s="452">
        <v>0</v>
      </c>
      <c r="Z23" s="453">
        <f>SUM(U23:Y23)</f>
        <v>0</v>
      </c>
      <c r="AA23" s="448"/>
      <c r="AB23" s="449">
        <v>0</v>
      </c>
      <c r="AC23" s="450">
        <v>0</v>
      </c>
      <c r="AD23" s="451">
        <v>0</v>
      </c>
      <c r="AE23" s="452">
        <v>0</v>
      </c>
      <c r="AF23" s="453">
        <f>SUM(AA23:AE23)</f>
        <v>0</v>
      </c>
    </row>
    <row r="24" spans="1:37" ht="45" customHeight="1" thickBot="1">
      <c r="A24" s="851" t="s">
        <v>336</v>
      </c>
      <c r="B24" s="852"/>
      <c r="C24" s="454">
        <v>296</v>
      </c>
      <c r="D24" s="455">
        <v>0</v>
      </c>
      <c r="E24" s="427"/>
      <c r="F24" s="428"/>
      <c r="G24" s="456"/>
      <c r="H24" s="430">
        <f>SUM(C24:G24)</f>
        <v>296</v>
      </c>
      <c r="I24" s="454">
        <v>310</v>
      </c>
      <c r="J24" s="455">
        <v>0</v>
      </c>
      <c r="K24" s="427"/>
      <c r="L24" s="428"/>
      <c r="M24" s="456"/>
      <c r="N24" s="430">
        <f>SUM(I24:M24)</f>
        <v>310</v>
      </c>
      <c r="O24" s="454">
        <v>307</v>
      </c>
      <c r="P24" s="455">
        <v>0</v>
      </c>
      <c r="Q24" s="427"/>
      <c r="R24" s="428"/>
      <c r="S24" s="456"/>
      <c r="T24" s="430">
        <f>SUM(O24:S24)</f>
        <v>307</v>
      </c>
      <c r="U24" s="454">
        <v>302</v>
      </c>
      <c r="V24" s="455">
        <v>0</v>
      </c>
      <c r="W24" s="427"/>
      <c r="X24" s="428"/>
      <c r="Y24" s="456"/>
      <c r="Z24" s="430">
        <f>SUM(U24:Y24)</f>
        <v>302</v>
      </c>
      <c r="AA24" s="454">
        <v>276</v>
      </c>
      <c r="AB24" s="455">
        <v>0</v>
      </c>
      <c r="AC24" s="427"/>
      <c r="AD24" s="428"/>
      <c r="AE24" s="456"/>
      <c r="AF24" s="430">
        <f>SUM(AA24:AE24)</f>
        <v>276</v>
      </c>
    </row>
    <row r="25" spans="1:37" ht="45" customHeight="1" thickBot="1">
      <c r="A25" s="842" t="s">
        <v>337</v>
      </c>
      <c r="B25" s="843"/>
      <c r="C25" s="457"/>
      <c r="D25" s="458">
        <v>0</v>
      </c>
      <c r="E25" s="459">
        <v>0</v>
      </c>
      <c r="F25" s="460">
        <v>0</v>
      </c>
      <c r="G25" s="461">
        <v>0</v>
      </c>
      <c r="H25" s="430">
        <f>SUM(C25:G25)</f>
        <v>0</v>
      </c>
      <c r="I25" s="457"/>
      <c r="J25" s="458">
        <v>0</v>
      </c>
      <c r="K25" s="459">
        <v>0</v>
      </c>
      <c r="L25" s="460">
        <v>0</v>
      </c>
      <c r="M25" s="461">
        <v>0</v>
      </c>
      <c r="N25" s="430">
        <f>SUM(I25:M25)</f>
        <v>0</v>
      </c>
      <c r="O25" s="457"/>
      <c r="P25" s="458">
        <v>0</v>
      </c>
      <c r="Q25" s="459">
        <v>0</v>
      </c>
      <c r="R25" s="460">
        <v>0</v>
      </c>
      <c r="S25" s="461">
        <v>0</v>
      </c>
      <c r="T25" s="430">
        <f>SUM(O25:S25)</f>
        <v>0</v>
      </c>
      <c r="U25" s="457"/>
      <c r="V25" s="458">
        <v>0</v>
      </c>
      <c r="W25" s="459">
        <v>0</v>
      </c>
      <c r="X25" s="460">
        <v>0</v>
      </c>
      <c r="Y25" s="461">
        <v>0</v>
      </c>
      <c r="Z25" s="430">
        <f>SUM(U25:Y25)</f>
        <v>0</v>
      </c>
      <c r="AA25" s="457"/>
      <c r="AB25" s="458">
        <v>0</v>
      </c>
      <c r="AC25" s="459">
        <v>0</v>
      </c>
      <c r="AD25" s="460">
        <v>0</v>
      </c>
      <c r="AE25" s="461">
        <v>0</v>
      </c>
      <c r="AF25" s="430">
        <f>SUM(AA25:AE25)</f>
        <v>0</v>
      </c>
    </row>
    <row r="26" spans="1:37" ht="45" customHeight="1" thickBot="1">
      <c r="A26" s="844" t="s">
        <v>338</v>
      </c>
      <c r="B26" s="845"/>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46" t="s">
        <v>6</v>
      </c>
      <c r="B27" s="847"/>
      <c r="C27" s="463">
        <f>SUM(C12,C13,C22,C23,C25,C26,C24)</f>
        <v>318</v>
      </c>
      <c r="D27" s="464">
        <f>SUM(D12,,D22,D23,D25,D26,D24)</f>
        <v>83</v>
      </c>
      <c r="E27" s="465">
        <f>SUM(E12,E13,E22,E23,E25,E26)</f>
        <v>11</v>
      </c>
      <c r="F27" s="465">
        <f>SUM(F12,F13,F22,F23,F25,F26)</f>
        <v>21</v>
      </c>
      <c r="G27" s="466">
        <f>SUM(G12,G13,G22,G23,G25,G26)</f>
        <v>35</v>
      </c>
      <c r="H27" s="467">
        <f>SUM(H12,H13,H22,H23,H25,H26,H24)</f>
        <v>468</v>
      </c>
      <c r="I27" s="463">
        <f>SUM(I12,I13,I22,I23,I25,I26,I24)</f>
        <v>334</v>
      </c>
      <c r="J27" s="464">
        <f>SUM(J12,,J22,J23,J25,J26,J24)</f>
        <v>87</v>
      </c>
      <c r="K27" s="465">
        <f>SUM(K12,K13,K22,K23,K25,K26)</f>
        <v>11</v>
      </c>
      <c r="L27" s="465">
        <f>SUM(L12,L13,L22,L23,L25,L26)</f>
        <v>22</v>
      </c>
      <c r="M27" s="466">
        <f>SUM(M12,M13,M22,M23,M25,M26)</f>
        <v>27</v>
      </c>
      <c r="N27" s="467">
        <f>SUM(N12,N13,N22,N23,N25,N26,N24)</f>
        <v>481</v>
      </c>
      <c r="O27" s="463">
        <f>SUM(O12,O13,O22,O23,O25,O26,O24)</f>
        <v>330</v>
      </c>
      <c r="P27" s="464">
        <f>SUM(P12,,P22,P23,P25,P26,P24)</f>
        <v>87</v>
      </c>
      <c r="Q27" s="465">
        <f>SUM(Q12,Q13,Q22,Q23,Q25,Q26)</f>
        <v>11</v>
      </c>
      <c r="R27" s="465">
        <f>SUM(R12,R13,R22,R23,R25,R26)</f>
        <v>21</v>
      </c>
      <c r="S27" s="466">
        <f>SUM(S12,S13,S22,S23,S25,S26)</f>
        <v>28</v>
      </c>
      <c r="T27" s="467">
        <f>SUM(T12,T13,T22,T23,T25,T26,T24)</f>
        <v>477</v>
      </c>
      <c r="U27" s="463">
        <f>SUM(U12,U13,U22,U23,U25,U26,U24)</f>
        <v>325</v>
      </c>
      <c r="V27" s="464">
        <f>SUM(V12,,V22,V23,V25,V26,V24)</f>
        <v>85</v>
      </c>
      <c r="W27" s="465">
        <f>SUM(W12,W13,W22,W23,W25,W26)</f>
        <v>10</v>
      </c>
      <c r="X27" s="465">
        <f>SUM(X12,X13,X22,X23,X25,X26)</f>
        <v>21</v>
      </c>
      <c r="Y27" s="466">
        <f>SUM(Y12,Y13,Y22,Y23,Y25,Y26)</f>
        <v>28</v>
      </c>
      <c r="Z27" s="467">
        <f>SUM(Z12,Z13,Z22,Z23,Z25,Z26,Z24)</f>
        <v>469</v>
      </c>
      <c r="AA27" s="463">
        <f>SUM(AA12,AA13,AA22,AA23,AA25,AA26,AA24)</f>
        <v>297</v>
      </c>
      <c r="AB27" s="464">
        <f>SUM(AB12,,AB22,AB23,AB25,AB26,AB24)</f>
        <v>78</v>
      </c>
      <c r="AC27" s="465">
        <f>SUM(AC12,AC13,AC22,AC23,AC25,AC26)</f>
        <v>10</v>
      </c>
      <c r="AD27" s="465">
        <f>SUM(AD12,AD13,AD22,AD23,AD25,AD26)</f>
        <v>21</v>
      </c>
      <c r="AE27" s="466">
        <f>SUM(AE12,AE13,AE22,AE23,AE25,AE26)</f>
        <v>28</v>
      </c>
      <c r="AF27" s="467">
        <f>SUM(AF12,AF13,AF22,AF23,AF25,AF26,AF24)</f>
        <v>434</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398"/>
      <c r="D6" s="399"/>
      <c r="E6" s="400"/>
      <c r="F6" s="401"/>
      <c r="G6" s="402"/>
      <c r="H6" s="403">
        <f>SUM(C6:G6)</f>
        <v>0</v>
      </c>
      <c r="I6" s="398"/>
      <c r="J6" s="399"/>
      <c r="K6" s="400"/>
      <c r="L6" s="401"/>
      <c r="M6" s="402"/>
      <c r="N6" s="403">
        <f>SUM(I6:M6)</f>
        <v>0</v>
      </c>
      <c r="O6" s="398"/>
      <c r="P6" s="399"/>
      <c r="Q6" s="400"/>
      <c r="R6" s="401"/>
      <c r="S6" s="402"/>
      <c r="T6" s="403">
        <f>SUM(O6:S6)</f>
        <v>0</v>
      </c>
      <c r="U6" s="398"/>
      <c r="V6" s="399"/>
      <c r="W6" s="400"/>
      <c r="X6" s="401"/>
      <c r="Y6" s="402"/>
      <c r="Z6" s="403">
        <f>SUM(U6:Y6)</f>
        <v>0</v>
      </c>
      <c r="AA6" s="398"/>
      <c r="AB6" s="399"/>
      <c r="AC6" s="400"/>
      <c r="AD6" s="401"/>
      <c r="AE6" s="402"/>
      <c r="AF6" s="403">
        <f>SUM(AA6:AE6)</f>
        <v>0</v>
      </c>
    </row>
    <row r="7" spans="1:32" ht="39.75" customHeight="1">
      <c r="A7" s="903"/>
      <c r="B7" s="543" t="s">
        <v>319</v>
      </c>
      <c r="C7" s="404"/>
      <c r="D7" s="405"/>
      <c r="E7" s="406"/>
      <c r="F7" s="407"/>
      <c r="G7" s="408"/>
      <c r="H7" s="409">
        <f t="shared" ref="H7:H8" si="0">SUM(C7:G7)</f>
        <v>0</v>
      </c>
      <c r="I7" s="404"/>
      <c r="J7" s="405"/>
      <c r="K7" s="406"/>
      <c r="L7" s="407"/>
      <c r="M7" s="408"/>
      <c r="N7" s="409">
        <f t="shared" ref="N7:N11" si="1">SUM(I7:M7)</f>
        <v>0</v>
      </c>
      <c r="O7" s="404"/>
      <c r="P7" s="405"/>
      <c r="Q7" s="406"/>
      <c r="R7" s="407"/>
      <c r="S7" s="408"/>
      <c r="T7" s="409">
        <f t="shared" ref="T7:T11" si="2">SUM(O7:S7)</f>
        <v>0</v>
      </c>
      <c r="U7" s="404"/>
      <c r="V7" s="405"/>
      <c r="W7" s="406"/>
      <c r="X7" s="407"/>
      <c r="Y7" s="408"/>
      <c r="Z7" s="409">
        <f t="shared" ref="Z7:Z11" si="3">SUM(U7:Y7)</f>
        <v>0</v>
      </c>
      <c r="AA7" s="404"/>
      <c r="AB7" s="405"/>
      <c r="AC7" s="406"/>
      <c r="AD7" s="407"/>
      <c r="AE7" s="408"/>
      <c r="AF7" s="409">
        <f t="shared" ref="AF7:AF11" si="4">SUM(AA7:AE7)</f>
        <v>0</v>
      </c>
    </row>
    <row r="8" spans="1:32" ht="39.75" customHeight="1">
      <c r="A8" s="903"/>
      <c r="B8" s="543" t="s">
        <v>320</v>
      </c>
      <c r="C8" s="404">
        <v>12</v>
      </c>
      <c r="D8" s="405">
        <v>48</v>
      </c>
      <c r="E8" s="406">
        <v>9</v>
      </c>
      <c r="F8" s="407">
        <v>12</v>
      </c>
      <c r="G8" s="408">
        <v>12</v>
      </c>
      <c r="H8" s="409">
        <f t="shared" si="0"/>
        <v>93</v>
      </c>
      <c r="I8" s="404">
        <v>12</v>
      </c>
      <c r="J8" s="405">
        <v>48</v>
      </c>
      <c r="K8" s="406">
        <v>9</v>
      </c>
      <c r="L8" s="407">
        <v>12</v>
      </c>
      <c r="M8" s="408">
        <v>12</v>
      </c>
      <c r="N8" s="409">
        <f t="shared" si="1"/>
        <v>93</v>
      </c>
      <c r="O8" s="404">
        <v>12</v>
      </c>
      <c r="P8" s="405">
        <v>48</v>
      </c>
      <c r="Q8" s="406">
        <v>9</v>
      </c>
      <c r="R8" s="407">
        <v>12</v>
      </c>
      <c r="S8" s="408">
        <v>12</v>
      </c>
      <c r="T8" s="409">
        <f t="shared" si="2"/>
        <v>93</v>
      </c>
      <c r="U8" s="404">
        <v>12</v>
      </c>
      <c r="V8" s="405">
        <v>48</v>
      </c>
      <c r="W8" s="406">
        <v>9</v>
      </c>
      <c r="X8" s="407">
        <v>12</v>
      </c>
      <c r="Y8" s="408">
        <v>12</v>
      </c>
      <c r="Z8" s="409">
        <f t="shared" si="3"/>
        <v>93</v>
      </c>
      <c r="AA8" s="404">
        <v>12</v>
      </c>
      <c r="AB8" s="405">
        <v>48</v>
      </c>
      <c r="AC8" s="406">
        <v>9</v>
      </c>
      <c r="AD8" s="407">
        <v>12</v>
      </c>
      <c r="AE8" s="408">
        <v>12</v>
      </c>
      <c r="AF8" s="409">
        <f t="shared" si="4"/>
        <v>93</v>
      </c>
    </row>
    <row r="9" spans="1:32" ht="39.75" customHeight="1">
      <c r="A9" s="903"/>
      <c r="B9" s="543" t="s">
        <v>321</v>
      </c>
      <c r="C9" s="404"/>
      <c r="D9" s="405"/>
      <c r="E9" s="406"/>
      <c r="F9" s="407"/>
      <c r="G9" s="408"/>
      <c r="H9" s="409">
        <f>SUM(C9:G9)</f>
        <v>0</v>
      </c>
      <c r="I9" s="404"/>
      <c r="J9" s="405"/>
      <c r="K9" s="406"/>
      <c r="L9" s="407"/>
      <c r="M9" s="408"/>
      <c r="N9" s="409">
        <f t="shared" si="1"/>
        <v>0</v>
      </c>
      <c r="O9" s="404"/>
      <c r="P9" s="405"/>
      <c r="Q9" s="406"/>
      <c r="R9" s="407"/>
      <c r="S9" s="408"/>
      <c r="T9" s="409">
        <f t="shared" si="2"/>
        <v>0</v>
      </c>
      <c r="U9" s="404"/>
      <c r="V9" s="405"/>
      <c r="W9" s="406"/>
      <c r="X9" s="407"/>
      <c r="Y9" s="408"/>
      <c r="Z9" s="409">
        <f t="shared" si="3"/>
        <v>0</v>
      </c>
      <c r="AA9" s="404"/>
      <c r="AB9" s="405"/>
      <c r="AC9" s="406"/>
      <c r="AD9" s="407"/>
      <c r="AE9" s="408"/>
      <c r="AF9" s="409">
        <f t="shared" si="4"/>
        <v>0</v>
      </c>
    </row>
    <row r="10" spans="1:32" ht="39.75" customHeight="1">
      <c r="A10" s="903"/>
      <c r="B10" s="543" t="s">
        <v>322</v>
      </c>
      <c r="C10" s="410"/>
      <c r="D10" s="411">
        <v>183</v>
      </c>
      <c r="E10" s="598">
        <v>13</v>
      </c>
      <c r="F10" s="599">
        <v>22</v>
      </c>
      <c r="G10" s="600">
        <v>27</v>
      </c>
      <c r="H10" s="415">
        <f>SUM(C10:G10)</f>
        <v>245</v>
      </c>
      <c r="I10" s="410"/>
      <c r="J10" s="411">
        <v>183</v>
      </c>
      <c r="K10" s="598">
        <v>13</v>
      </c>
      <c r="L10" s="599">
        <v>22</v>
      </c>
      <c r="M10" s="600">
        <v>27</v>
      </c>
      <c r="N10" s="415">
        <f t="shared" si="1"/>
        <v>245</v>
      </c>
      <c r="O10" s="410"/>
      <c r="P10" s="411">
        <v>183</v>
      </c>
      <c r="Q10" s="598">
        <v>13</v>
      </c>
      <c r="R10" s="599">
        <v>22</v>
      </c>
      <c r="S10" s="600">
        <v>27</v>
      </c>
      <c r="T10" s="415">
        <f t="shared" si="2"/>
        <v>245</v>
      </c>
      <c r="U10" s="410"/>
      <c r="V10" s="411">
        <v>183</v>
      </c>
      <c r="W10" s="598">
        <v>13</v>
      </c>
      <c r="X10" s="599">
        <v>22</v>
      </c>
      <c r="Y10" s="600">
        <v>27</v>
      </c>
      <c r="Z10" s="415">
        <f t="shared" si="3"/>
        <v>245</v>
      </c>
      <c r="AA10" s="410"/>
      <c r="AB10" s="411">
        <v>183</v>
      </c>
      <c r="AC10" s="598">
        <v>13</v>
      </c>
      <c r="AD10" s="599">
        <v>22</v>
      </c>
      <c r="AE10" s="600">
        <v>27</v>
      </c>
      <c r="AF10" s="415">
        <f t="shared" si="4"/>
        <v>245</v>
      </c>
    </row>
    <row r="11" spans="1:32" ht="39.75" customHeight="1">
      <c r="A11" s="903"/>
      <c r="B11" s="544" t="s">
        <v>323</v>
      </c>
      <c r="C11" s="416">
        <v>200</v>
      </c>
      <c r="D11" s="417"/>
      <c r="E11" s="417"/>
      <c r="F11" s="418"/>
      <c r="G11" s="419"/>
      <c r="H11" s="420">
        <f>SUM(C11:G11)</f>
        <v>200</v>
      </c>
      <c r="I11" s="416">
        <v>180</v>
      </c>
      <c r="J11" s="417"/>
      <c r="K11" s="417"/>
      <c r="L11" s="418"/>
      <c r="M11" s="419"/>
      <c r="N11" s="420">
        <f t="shared" si="1"/>
        <v>180</v>
      </c>
      <c r="O11" s="416">
        <v>180</v>
      </c>
      <c r="P11" s="417"/>
      <c r="Q11" s="417"/>
      <c r="R11" s="418"/>
      <c r="S11" s="419"/>
      <c r="T11" s="420">
        <f t="shared" si="2"/>
        <v>180</v>
      </c>
      <c r="U11" s="416">
        <v>180</v>
      </c>
      <c r="V11" s="417"/>
      <c r="W11" s="417"/>
      <c r="X11" s="418"/>
      <c r="Y11" s="419"/>
      <c r="Z11" s="420">
        <f t="shared" si="3"/>
        <v>180</v>
      </c>
      <c r="AA11" s="416">
        <v>180</v>
      </c>
      <c r="AB11" s="417"/>
      <c r="AC11" s="417"/>
      <c r="AD11" s="418"/>
      <c r="AE11" s="419"/>
      <c r="AF11" s="420">
        <f t="shared" si="4"/>
        <v>180</v>
      </c>
    </row>
    <row r="12" spans="1:32" ht="45" customHeight="1" thickBot="1">
      <c r="A12" s="904"/>
      <c r="B12" s="546" t="s">
        <v>324</v>
      </c>
      <c r="C12" s="421">
        <f>SUM(C6:C11)</f>
        <v>212</v>
      </c>
      <c r="D12" s="422">
        <f>SUM(D6:D11)</f>
        <v>231</v>
      </c>
      <c r="E12" s="423">
        <f t="shared" ref="E12:F12" si="5">SUM(E6:E11)</f>
        <v>22</v>
      </c>
      <c r="F12" s="423">
        <f t="shared" si="5"/>
        <v>34</v>
      </c>
      <c r="G12" s="424">
        <f>SUM(G6:G11)</f>
        <v>39</v>
      </c>
      <c r="H12" s="425">
        <f>SUM(H6:H11)</f>
        <v>538</v>
      </c>
      <c r="I12" s="421">
        <f>SUM(I6:I11)</f>
        <v>192</v>
      </c>
      <c r="J12" s="422">
        <f>SUM(J6:J11)</f>
        <v>231</v>
      </c>
      <c r="K12" s="423">
        <f t="shared" ref="K12:N12" si="6">SUM(K6:K11)</f>
        <v>22</v>
      </c>
      <c r="L12" s="423">
        <f t="shared" si="6"/>
        <v>34</v>
      </c>
      <c r="M12" s="424">
        <f t="shared" si="6"/>
        <v>39</v>
      </c>
      <c r="N12" s="425">
        <f t="shared" si="6"/>
        <v>518</v>
      </c>
      <c r="O12" s="421">
        <f>SUM(O6:O11)</f>
        <v>192</v>
      </c>
      <c r="P12" s="422">
        <f>SUM(P6:P11)</f>
        <v>231</v>
      </c>
      <c r="Q12" s="423">
        <f t="shared" ref="Q12:R12" si="7">SUM(Q6:Q11)</f>
        <v>22</v>
      </c>
      <c r="R12" s="423">
        <f t="shared" si="7"/>
        <v>34</v>
      </c>
      <c r="S12" s="424">
        <f>SUM(S6:S11)</f>
        <v>39</v>
      </c>
      <c r="T12" s="425">
        <f>SUM(T6:T11)</f>
        <v>518</v>
      </c>
      <c r="U12" s="421">
        <f>SUM(U6:U11)</f>
        <v>192</v>
      </c>
      <c r="V12" s="422">
        <f>SUM(V6:V11)</f>
        <v>231</v>
      </c>
      <c r="W12" s="423">
        <f t="shared" ref="W12:Z12" si="8">SUM(W6:W11)</f>
        <v>22</v>
      </c>
      <c r="X12" s="423">
        <f t="shared" si="8"/>
        <v>34</v>
      </c>
      <c r="Y12" s="424">
        <f t="shared" si="8"/>
        <v>39</v>
      </c>
      <c r="Z12" s="425">
        <f t="shared" si="8"/>
        <v>518</v>
      </c>
      <c r="AA12" s="421">
        <f>SUM(AA6:AA11)</f>
        <v>192</v>
      </c>
      <c r="AB12" s="422">
        <f>SUM(AB6:AB11)</f>
        <v>231</v>
      </c>
      <c r="AC12" s="423">
        <f t="shared" ref="AC12:AF12" si="9">SUM(AC6:AC11)</f>
        <v>22</v>
      </c>
      <c r="AD12" s="423">
        <f t="shared" si="9"/>
        <v>34</v>
      </c>
      <c r="AE12" s="424">
        <f t="shared" si="9"/>
        <v>39</v>
      </c>
      <c r="AF12" s="425">
        <f t="shared" si="9"/>
        <v>518</v>
      </c>
    </row>
    <row r="13" spans="1:32" ht="44.25" customHeight="1" thickBot="1">
      <c r="A13" s="905" t="s">
        <v>325</v>
      </c>
      <c r="B13" s="906"/>
      <c r="C13" s="426"/>
      <c r="D13" s="427"/>
      <c r="E13" s="427"/>
      <c r="F13" s="428"/>
      <c r="G13" s="429"/>
      <c r="H13" s="430">
        <f>C13</f>
        <v>0</v>
      </c>
      <c r="I13" s="426"/>
      <c r="J13" s="427"/>
      <c r="K13" s="427"/>
      <c r="L13" s="428"/>
      <c r="M13" s="429"/>
      <c r="N13" s="430">
        <f>I13</f>
        <v>0</v>
      </c>
      <c r="O13" s="426"/>
      <c r="P13" s="427"/>
      <c r="Q13" s="427"/>
      <c r="R13" s="428"/>
      <c r="S13" s="429"/>
      <c r="T13" s="430">
        <f>O13</f>
        <v>0</v>
      </c>
      <c r="U13" s="426"/>
      <c r="V13" s="427"/>
      <c r="W13" s="427"/>
      <c r="X13" s="428"/>
      <c r="Y13" s="429"/>
      <c r="Z13" s="430">
        <f>U13</f>
        <v>0</v>
      </c>
      <c r="AA13" s="426"/>
      <c r="AB13" s="427"/>
      <c r="AC13" s="427"/>
      <c r="AD13" s="428"/>
      <c r="AE13" s="429"/>
      <c r="AF13" s="430">
        <f>AA13</f>
        <v>0</v>
      </c>
    </row>
    <row r="14" spans="1:32" ht="39" customHeight="1">
      <c r="A14" s="902" t="s">
        <v>326</v>
      </c>
      <c r="B14" s="542" t="s">
        <v>327</v>
      </c>
      <c r="C14" s="431"/>
      <c r="D14" s="432">
        <v>0</v>
      </c>
      <c r="E14" s="601">
        <v>4</v>
      </c>
      <c r="F14" s="602">
        <v>3</v>
      </c>
      <c r="G14" s="603">
        <v>5</v>
      </c>
      <c r="H14" s="436">
        <f t="shared" ref="H14:H21" si="10">SUM(C14:G14)</f>
        <v>12</v>
      </c>
      <c r="I14" s="431"/>
      <c r="J14" s="604">
        <v>0</v>
      </c>
      <c r="K14" s="601">
        <v>4</v>
      </c>
      <c r="L14" s="602">
        <v>3</v>
      </c>
      <c r="M14" s="603">
        <v>5</v>
      </c>
      <c r="N14" s="436">
        <f t="shared" ref="N14:N21" si="11">SUM(I14:M14)</f>
        <v>12</v>
      </c>
      <c r="O14" s="431"/>
      <c r="P14" s="604">
        <v>0</v>
      </c>
      <c r="Q14" s="601">
        <v>4</v>
      </c>
      <c r="R14" s="602">
        <v>3</v>
      </c>
      <c r="S14" s="603">
        <v>5</v>
      </c>
      <c r="T14" s="436">
        <f t="shared" ref="T14:T21" si="12">SUM(O14:S14)</f>
        <v>12</v>
      </c>
      <c r="U14" s="431"/>
      <c r="V14" s="604">
        <v>0</v>
      </c>
      <c r="W14" s="601">
        <v>4</v>
      </c>
      <c r="X14" s="602">
        <v>3</v>
      </c>
      <c r="Y14" s="603">
        <v>5</v>
      </c>
      <c r="Z14" s="436">
        <f t="shared" ref="Z14:Z21" si="13">SUM(U14:Y14)</f>
        <v>12</v>
      </c>
      <c r="AA14" s="431"/>
      <c r="AB14" s="604">
        <v>0</v>
      </c>
      <c r="AC14" s="601">
        <v>4</v>
      </c>
      <c r="AD14" s="602">
        <v>3</v>
      </c>
      <c r="AE14" s="603">
        <v>5</v>
      </c>
      <c r="AF14" s="436">
        <f t="shared" ref="AF14:AF20" si="14">SUM(AA14:AE14)</f>
        <v>12</v>
      </c>
    </row>
    <row r="15" spans="1:32" ht="39" customHeight="1">
      <c r="A15" s="903"/>
      <c r="B15" s="548" t="s">
        <v>328</v>
      </c>
      <c r="C15" s="437"/>
      <c r="D15" s="438"/>
      <c r="E15" s="412"/>
      <c r="F15" s="413"/>
      <c r="G15" s="414"/>
      <c r="H15" s="415">
        <f t="shared" si="10"/>
        <v>0</v>
      </c>
      <c r="I15" s="437"/>
      <c r="J15" s="438"/>
      <c r="K15" s="412"/>
      <c r="L15" s="413"/>
      <c r="M15" s="414"/>
      <c r="N15" s="415">
        <f t="shared" si="11"/>
        <v>0</v>
      </c>
      <c r="O15" s="437"/>
      <c r="P15" s="438"/>
      <c r="Q15" s="412"/>
      <c r="R15" s="413"/>
      <c r="S15" s="414"/>
      <c r="T15" s="415">
        <f t="shared" si="12"/>
        <v>0</v>
      </c>
      <c r="U15" s="437"/>
      <c r="V15" s="438"/>
      <c r="W15" s="412"/>
      <c r="X15" s="413"/>
      <c r="Y15" s="414"/>
      <c r="Z15" s="415">
        <f t="shared" si="13"/>
        <v>0</v>
      </c>
      <c r="AA15" s="437"/>
      <c r="AB15" s="438"/>
      <c r="AC15" s="412"/>
      <c r="AD15" s="413"/>
      <c r="AE15" s="414"/>
      <c r="AF15" s="415">
        <f t="shared" si="14"/>
        <v>0</v>
      </c>
    </row>
    <row r="16" spans="1:32" ht="39" customHeight="1">
      <c r="A16" s="903"/>
      <c r="B16" s="543"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903"/>
      <c r="B17" s="549" t="s">
        <v>330</v>
      </c>
      <c r="C17" s="437"/>
      <c r="D17" s="439"/>
      <c r="E17" s="412"/>
      <c r="F17" s="413"/>
      <c r="G17" s="414"/>
      <c r="H17" s="415">
        <f t="shared" si="10"/>
        <v>0</v>
      </c>
      <c r="I17" s="437"/>
      <c r="J17" s="439"/>
      <c r="K17" s="412"/>
      <c r="L17" s="413"/>
      <c r="M17" s="414"/>
      <c r="N17" s="415">
        <f t="shared" si="11"/>
        <v>0</v>
      </c>
      <c r="O17" s="437"/>
      <c r="P17" s="439"/>
      <c r="Q17" s="412"/>
      <c r="R17" s="413"/>
      <c r="S17" s="414"/>
      <c r="T17" s="415">
        <f t="shared" si="12"/>
        <v>0</v>
      </c>
      <c r="U17" s="437"/>
      <c r="V17" s="439"/>
      <c r="W17" s="412"/>
      <c r="X17" s="413"/>
      <c r="Y17" s="414"/>
      <c r="Z17" s="415">
        <f t="shared" si="13"/>
        <v>0</v>
      </c>
      <c r="AA17" s="437"/>
      <c r="AB17" s="439"/>
      <c r="AC17" s="412"/>
      <c r="AD17" s="413"/>
      <c r="AE17" s="414"/>
      <c r="AF17" s="415">
        <f t="shared" si="14"/>
        <v>0</v>
      </c>
    </row>
    <row r="18" spans="1:37" ht="39" customHeight="1">
      <c r="A18" s="903"/>
      <c r="B18" s="549"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903"/>
      <c r="B19" s="543"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903"/>
      <c r="B20" s="543"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903"/>
      <c r="B21" s="550"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904"/>
      <c r="B22" s="551" t="s">
        <v>324</v>
      </c>
      <c r="C22" s="445"/>
      <c r="D22" s="422">
        <f>SUM(D14:D21)</f>
        <v>0</v>
      </c>
      <c r="E22" s="446">
        <f>SUM(E14:E21)</f>
        <v>4</v>
      </c>
      <c r="F22" s="446">
        <f>SUM(F14:F21)</f>
        <v>3</v>
      </c>
      <c r="G22" s="447">
        <f>SUM(G14:G21)</f>
        <v>5</v>
      </c>
      <c r="H22" s="425">
        <f t="shared" ref="H22" si="15">SUM(H14:H21)</f>
        <v>12</v>
      </c>
      <c r="I22" s="445"/>
      <c r="J22" s="422">
        <f>SUM(J14:J21)</f>
        <v>0</v>
      </c>
      <c r="K22" s="446">
        <f>SUM(K14:K21)</f>
        <v>4</v>
      </c>
      <c r="L22" s="446">
        <f>SUM(L14:L21)</f>
        <v>3</v>
      </c>
      <c r="M22" s="447">
        <f>SUM(M14:M21)</f>
        <v>5</v>
      </c>
      <c r="N22" s="425">
        <f t="shared" ref="N22" si="16">SUM(N14:N21)</f>
        <v>12</v>
      </c>
      <c r="O22" s="445"/>
      <c r="P22" s="422">
        <f>SUM(P14:P21)</f>
        <v>0</v>
      </c>
      <c r="Q22" s="446">
        <f>SUM(Q14:Q21)</f>
        <v>4</v>
      </c>
      <c r="R22" s="446">
        <f>SUM(R14:R21)</f>
        <v>3</v>
      </c>
      <c r="S22" s="447">
        <f>SUM(S14:S21)</f>
        <v>5</v>
      </c>
      <c r="T22" s="425">
        <f t="shared" ref="T22" si="17">SUM(T14:T21)</f>
        <v>12</v>
      </c>
      <c r="U22" s="445"/>
      <c r="V22" s="422">
        <f>SUM(V14:V21)</f>
        <v>0</v>
      </c>
      <c r="W22" s="446">
        <f>SUM(W14:W21)</f>
        <v>4</v>
      </c>
      <c r="X22" s="446">
        <f>SUM(X14:X21)</f>
        <v>3</v>
      </c>
      <c r="Y22" s="447">
        <f>SUM(Y14:Y21)</f>
        <v>5</v>
      </c>
      <c r="Z22" s="425">
        <f t="shared" ref="Z22" si="18">SUM(Z14:Z21)</f>
        <v>12</v>
      </c>
      <c r="AA22" s="445"/>
      <c r="AB22" s="422">
        <f>SUM(AB14:AB21)</f>
        <v>0</v>
      </c>
      <c r="AC22" s="446">
        <f>SUM(AC14:AC21)</f>
        <v>4</v>
      </c>
      <c r="AD22" s="446">
        <f>SUM(AD14:AD21)</f>
        <v>3</v>
      </c>
      <c r="AE22" s="447">
        <f>SUM(AE14:AE21)</f>
        <v>5</v>
      </c>
      <c r="AF22" s="425">
        <f>SUM(AF14:AF21)</f>
        <v>12</v>
      </c>
    </row>
    <row r="23" spans="1:37" ht="45" customHeight="1" thickBot="1">
      <c r="A23" s="886" t="s">
        <v>335</v>
      </c>
      <c r="B23" s="887"/>
      <c r="C23" s="448"/>
      <c r="D23" s="449"/>
      <c r="E23" s="450"/>
      <c r="F23" s="451"/>
      <c r="G23" s="452"/>
      <c r="H23" s="453">
        <f>SUM(C23:G23)</f>
        <v>0</v>
      </c>
      <c r="I23" s="448"/>
      <c r="J23" s="449"/>
      <c r="K23" s="450"/>
      <c r="L23" s="451"/>
      <c r="M23" s="452"/>
      <c r="N23" s="453">
        <f>SUM(I23:M23)</f>
        <v>0</v>
      </c>
      <c r="O23" s="448"/>
      <c r="P23" s="449"/>
      <c r="Q23" s="450"/>
      <c r="R23" s="451"/>
      <c r="S23" s="452"/>
      <c r="T23" s="453">
        <f>SUM(O23:S23)</f>
        <v>0</v>
      </c>
      <c r="U23" s="448"/>
      <c r="V23" s="449"/>
      <c r="W23" s="450"/>
      <c r="X23" s="451"/>
      <c r="Y23" s="452"/>
      <c r="Z23" s="453">
        <f>SUM(U23:Y23)</f>
        <v>0</v>
      </c>
      <c r="AA23" s="448"/>
      <c r="AB23" s="449"/>
      <c r="AC23" s="450"/>
      <c r="AD23" s="451"/>
      <c r="AE23" s="452"/>
      <c r="AF23" s="453">
        <f>SUM(AA23:AE23)</f>
        <v>0</v>
      </c>
    </row>
    <row r="24" spans="1:37" ht="45" customHeight="1" thickBot="1">
      <c r="A24" s="892" t="s">
        <v>336</v>
      </c>
      <c r="B24" s="893"/>
      <c r="C24" s="454">
        <v>30</v>
      </c>
      <c r="D24" s="455"/>
      <c r="E24" s="427"/>
      <c r="F24" s="428"/>
      <c r="G24" s="456"/>
      <c r="H24" s="430">
        <f>SUM(C24:G24)</f>
        <v>30</v>
      </c>
      <c r="I24" s="454">
        <v>30</v>
      </c>
      <c r="J24" s="455"/>
      <c r="K24" s="427"/>
      <c r="L24" s="428"/>
      <c r="M24" s="456"/>
      <c r="N24" s="430">
        <f>SUM(I24:M24)</f>
        <v>30</v>
      </c>
      <c r="O24" s="454">
        <v>30</v>
      </c>
      <c r="P24" s="455"/>
      <c r="Q24" s="427"/>
      <c r="R24" s="428"/>
      <c r="S24" s="456"/>
      <c r="T24" s="430">
        <f>SUM(O24:S24)</f>
        <v>30</v>
      </c>
      <c r="U24" s="454">
        <v>30</v>
      </c>
      <c r="V24" s="455"/>
      <c r="W24" s="427"/>
      <c r="X24" s="428"/>
      <c r="Y24" s="456"/>
      <c r="Z24" s="430">
        <f>SUM(U24:Y24)</f>
        <v>30</v>
      </c>
      <c r="AA24" s="454">
        <v>30</v>
      </c>
      <c r="AB24" s="455"/>
      <c r="AC24" s="427"/>
      <c r="AD24" s="428"/>
      <c r="AE24" s="456"/>
      <c r="AF24" s="430">
        <f>SUM(AA24:AE24)</f>
        <v>30</v>
      </c>
    </row>
    <row r="25" spans="1:37" ht="45" customHeight="1" thickBot="1">
      <c r="A25" s="884" t="s">
        <v>337</v>
      </c>
      <c r="B25" s="885"/>
      <c r="C25" s="457"/>
      <c r="D25" s="458"/>
      <c r="E25" s="459"/>
      <c r="F25" s="460"/>
      <c r="G25" s="461"/>
      <c r="H25" s="430">
        <f>SUM(C25:G25)</f>
        <v>0</v>
      </c>
      <c r="I25" s="457"/>
      <c r="J25" s="458"/>
      <c r="K25" s="459"/>
      <c r="L25" s="460"/>
      <c r="M25" s="461"/>
      <c r="N25" s="430">
        <f>SUM(I25:M25)</f>
        <v>0</v>
      </c>
      <c r="O25" s="457"/>
      <c r="P25" s="458"/>
      <c r="Q25" s="459"/>
      <c r="R25" s="460"/>
      <c r="S25" s="461"/>
      <c r="T25" s="430">
        <f>SUM(O25:S25)</f>
        <v>0</v>
      </c>
      <c r="U25" s="457"/>
      <c r="V25" s="458"/>
      <c r="W25" s="459"/>
      <c r="X25" s="460"/>
      <c r="Y25" s="461"/>
      <c r="Z25" s="430">
        <f>SUM(U25:Y25)</f>
        <v>0</v>
      </c>
      <c r="AA25" s="457"/>
      <c r="AB25" s="458"/>
      <c r="AC25" s="459"/>
      <c r="AD25" s="460"/>
      <c r="AE25" s="461"/>
      <c r="AF25" s="430">
        <f>SUM(AA25:AE25)</f>
        <v>0</v>
      </c>
    </row>
    <row r="26" spans="1:37" ht="45" customHeight="1" thickBot="1">
      <c r="A26" s="886" t="s">
        <v>338</v>
      </c>
      <c r="B26" s="887"/>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88" t="s">
        <v>6</v>
      </c>
      <c r="B27" s="889"/>
      <c r="C27" s="463">
        <f>SUM(C12,C13,C22,C23,C25,C26,C24)</f>
        <v>242</v>
      </c>
      <c r="D27" s="464">
        <f>SUM(D12,,D22,D23,D25,D26,D24)</f>
        <v>231</v>
      </c>
      <c r="E27" s="465">
        <f>SUM(E12,E13,E22,E23,E25,E26)</f>
        <v>26</v>
      </c>
      <c r="F27" s="465">
        <f>SUM(F12,F13,F22,F23,F25,F26)</f>
        <v>37</v>
      </c>
      <c r="G27" s="466">
        <f>SUM(G12,G13,G22,G23,G25,G26)</f>
        <v>44</v>
      </c>
      <c r="H27" s="467">
        <f>SUM(H12,H13,H22,H23,H25,H26,H24)</f>
        <v>580</v>
      </c>
      <c r="I27" s="463">
        <f>SUM(I12,I13,I22,I23,I25,I26,I24)</f>
        <v>222</v>
      </c>
      <c r="J27" s="464">
        <f>SUM(J12,,J22,J23,J25,J26,J24)</f>
        <v>231</v>
      </c>
      <c r="K27" s="465">
        <f>SUM(K12,K13,K22,K23,K25,K26)</f>
        <v>26</v>
      </c>
      <c r="L27" s="465">
        <f>SUM(L12,L13,L22,L23,L25,L26)</f>
        <v>37</v>
      </c>
      <c r="M27" s="466">
        <f>SUM(M12,M13,M22,M23,M25,M26)</f>
        <v>44</v>
      </c>
      <c r="N27" s="467">
        <f>SUM(N12,N13,N22,N23,N25,N26,N24)</f>
        <v>560</v>
      </c>
      <c r="O27" s="463">
        <f>SUM(O12,O13,O22,O23,O25,O26,O24)</f>
        <v>222</v>
      </c>
      <c r="P27" s="464">
        <f>SUM(P12,,P22,P23,P25,P26,P24)</f>
        <v>231</v>
      </c>
      <c r="Q27" s="465">
        <f>SUM(Q12,Q13,Q22,Q23,Q25,Q26)</f>
        <v>26</v>
      </c>
      <c r="R27" s="465">
        <f>SUM(R12,R13,R22,R23,R25,R26)</f>
        <v>37</v>
      </c>
      <c r="S27" s="466">
        <f>SUM(S12,S13,S22,S23,S25,S26)</f>
        <v>44</v>
      </c>
      <c r="T27" s="467">
        <f>SUM(T12,T13,T22,T23,T25,T26,T24)</f>
        <v>560</v>
      </c>
      <c r="U27" s="463">
        <f>SUM(U12,U13,U22,U23,U25,U26,U24)</f>
        <v>222</v>
      </c>
      <c r="V27" s="464">
        <f>SUM(V12,,V22,V23,V25,V26,V24)</f>
        <v>231</v>
      </c>
      <c r="W27" s="465">
        <f>SUM(W12,W13,W22,W23,W25,W26)</f>
        <v>26</v>
      </c>
      <c r="X27" s="465">
        <f>SUM(X12,X13,X22,X23,X25,X26)</f>
        <v>37</v>
      </c>
      <c r="Y27" s="466">
        <f>SUM(Y12,Y13,Y22,Y23,Y25,Y26)</f>
        <v>44</v>
      </c>
      <c r="Z27" s="467">
        <f>SUM(Z12,Z13,Z22,Z23,Z25,Z26,Z24)</f>
        <v>560</v>
      </c>
      <c r="AA27" s="463">
        <f>SUM(AA12,AA13,AA22,AA23,AA25,AA26,AA24)</f>
        <v>222</v>
      </c>
      <c r="AB27" s="464">
        <f>SUM(AB12,,AB22,AB23,AB25,AB26,AB24)</f>
        <v>231</v>
      </c>
      <c r="AC27" s="465">
        <f>SUM(AC12,AC13,AC22,AC23,AC25,AC26)</f>
        <v>26</v>
      </c>
      <c r="AD27" s="465">
        <f>SUM(AD12,AD13,AD22,AD23,AD25,AD26)</f>
        <v>37</v>
      </c>
      <c r="AE27" s="466">
        <f>SUM(AE12,AE13,AE22,AE23,AE25,AE26)</f>
        <v>44</v>
      </c>
      <c r="AF27" s="467">
        <f>SUM(AF12,AF13,AF22,AF23,AF25,AF26,AF24)</f>
        <v>560</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6"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398">
        <v>0</v>
      </c>
      <c r="D6" s="399">
        <v>0</v>
      </c>
      <c r="E6" s="400">
        <v>0</v>
      </c>
      <c r="F6" s="401">
        <v>0</v>
      </c>
      <c r="G6" s="402">
        <v>0</v>
      </c>
      <c r="H6" s="403">
        <f>SUM(C6:G6)</f>
        <v>0</v>
      </c>
      <c r="I6" s="398">
        <v>0</v>
      </c>
      <c r="J6" s="399">
        <v>0</v>
      </c>
      <c r="K6" s="400">
        <v>0</v>
      </c>
      <c r="L6" s="401">
        <v>0</v>
      </c>
      <c r="M6" s="402">
        <v>0</v>
      </c>
      <c r="N6" s="403">
        <f>SUM(I6:M6)</f>
        <v>0</v>
      </c>
      <c r="O6" s="398">
        <v>0</v>
      </c>
      <c r="P6" s="399">
        <v>0</v>
      </c>
      <c r="Q6" s="400">
        <v>0</v>
      </c>
      <c r="R6" s="401">
        <v>0</v>
      </c>
      <c r="S6" s="402">
        <v>0</v>
      </c>
      <c r="T6" s="403">
        <f>SUM(O6:S6)</f>
        <v>0</v>
      </c>
      <c r="U6" s="398">
        <v>0</v>
      </c>
      <c r="V6" s="399">
        <v>0</v>
      </c>
      <c r="W6" s="400">
        <v>0</v>
      </c>
      <c r="X6" s="401">
        <v>0</v>
      </c>
      <c r="Y6" s="402">
        <v>0</v>
      </c>
      <c r="Z6" s="403">
        <f>SUM(U6:Y6)</f>
        <v>0</v>
      </c>
      <c r="AA6" s="398">
        <v>0</v>
      </c>
      <c r="AB6" s="399">
        <v>0</v>
      </c>
      <c r="AC6" s="400">
        <v>0</v>
      </c>
      <c r="AD6" s="401">
        <v>0</v>
      </c>
      <c r="AE6" s="402">
        <v>0</v>
      </c>
      <c r="AF6" s="403">
        <f>SUM(AA6:AE6)</f>
        <v>0</v>
      </c>
    </row>
    <row r="7" spans="1:32" ht="39.75" customHeight="1">
      <c r="A7" s="903"/>
      <c r="B7" s="543" t="s">
        <v>319</v>
      </c>
      <c r="C7" s="404">
        <v>0</v>
      </c>
      <c r="D7" s="405">
        <v>0</v>
      </c>
      <c r="E7" s="406">
        <v>0</v>
      </c>
      <c r="F7" s="407">
        <v>0</v>
      </c>
      <c r="G7" s="408">
        <v>0</v>
      </c>
      <c r="H7" s="409">
        <f t="shared" ref="H7:H8" si="0">SUM(C7:G7)</f>
        <v>0</v>
      </c>
      <c r="I7" s="404">
        <v>0</v>
      </c>
      <c r="J7" s="405">
        <v>0</v>
      </c>
      <c r="K7" s="406">
        <v>0</v>
      </c>
      <c r="L7" s="407">
        <v>0</v>
      </c>
      <c r="M7" s="408">
        <v>0</v>
      </c>
      <c r="N7" s="409">
        <f t="shared" ref="N7:N11" si="1">SUM(I7:M7)</f>
        <v>0</v>
      </c>
      <c r="O7" s="404">
        <v>0</v>
      </c>
      <c r="P7" s="405">
        <v>0</v>
      </c>
      <c r="Q7" s="406">
        <v>0</v>
      </c>
      <c r="R7" s="407">
        <v>0</v>
      </c>
      <c r="S7" s="408">
        <v>0</v>
      </c>
      <c r="T7" s="409">
        <f t="shared" ref="T7:T11" si="2">SUM(O7:S7)</f>
        <v>0</v>
      </c>
      <c r="U7" s="404">
        <v>0</v>
      </c>
      <c r="V7" s="405">
        <v>0</v>
      </c>
      <c r="W7" s="406">
        <v>0</v>
      </c>
      <c r="X7" s="407">
        <v>0</v>
      </c>
      <c r="Y7" s="408">
        <v>0</v>
      </c>
      <c r="Z7" s="409">
        <f t="shared" ref="Z7:Z11" si="3">SUM(U7:Y7)</f>
        <v>0</v>
      </c>
      <c r="AA7" s="404">
        <v>0</v>
      </c>
      <c r="AB7" s="405">
        <v>0</v>
      </c>
      <c r="AC7" s="406">
        <v>0</v>
      </c>
      <c r="AD7" s="407">
        <v>0</v>
      </c>
      <c r="AE7" s="408">
        <v>0</v>
      </c>
      <c r="AF7" s="409">
        <f t="shared" ref="AF7:AF11" si="4">SUM(AA7:AE7)</f>
        <v>0</v>
      </c>
    </row>
    <row r="8" spans="1:32" ht="39.75" customHeight="1">
      <c r="A8" s="903"/>
      <c r="B8" s="543" t="s">
        <v>320</v>
      </c>
      <c r="C8" s="404">
        <v>0</v>
      </c>
      <c r="D8" s="405">
        <v>0</v>
      </c>
      <c r="E8" s="406">
        <v>0</v>
      </c>
      <c r="F8" s="407">
        <v>0</v>
      </c>
      <c r="G8" s="408">
        <v>0</v>
      </c>
      <c r="H8" s="409">
        <f t="shared" si="0"/>
        <v>0</v>
      </c>
      <c r="I8" s="404">
        <v>0</v>
      </c>
      <c r="J8" s="405">
        <v>0</v>
      </c>
      <c r="K8" s="406">
        <v>0</v>
      </c>
      <c r="L8" s="407">
        <v>0</v>
      </c>
      <c r="M8" s="408">
        <v>0</v>
      </c>
      <c r="N8" s="409">
        <f t="shared" si="1"/>
        <v>0</v>
      </c>
      <c r="O8" s="404">
        <v>0</v>
      </c>
      <c r="P8" s="405">
        <v>0</v>
      </c>
      <c r="Q8" s="406">
        <v>0</v>
      </c>
      <c r="R8" s="407">
        <v>0</v>
      </c>
      <c r="S8" s="408">
        <v>0</v>
      </c>
      <c r="T8" s="409">
        <f t="shared" si="2"/>
        <v>0</v>
      </c>
      <c r="U8" s="404">
        <v>0</v>
      </c>
      <c r="V8" s="405">
        <v>0</v>
      </c>
      <c r="W8" s="406">
        <v>0</v>
      </c>
      <c r="X8" s="407">
        <v>0</v>
      </c>
      <c r="Y8" s="408">
        <v>0</v>
      </c>
      <c r="Z8" s="409">
        <f t="shared" si="3"/>
        <v>0</v>
      </c>
      <c r="AA8" s="404">
        <v>0</v>
      </c>
      <c r="AB8" s="405">
        <v>0</v>
      </c>
      <c r="AC8" s="406">
        <v>0</v>
      </c>
      <c r="AD8" s="407">
        <v>0</v>
      </c>
      <c r="AE8" s="408">
        <v>0</v>
      </c>
      <c r="AF8" s="409">
        <f t="shared" si="4"/>
        <v>0</v>
      </c>
    </row>
    <row r="9" spans="1:32" ht="39.75" customHeight="1">
      <c r="A9" s="903"/>
      <c r="B9" s="543"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903"/>
      <c r="B10" s="543" t="s">
        <v>322</v>
      </c>
      <c r="C10" s="410"/>
      <c r="D10" s="411">
        <v>69</v>
      </c>
      <c r="E10" s="412">
        <v>12</v>
      </c>
      <c r="F10" s="413">
        <v>18</v>
      </c>
      <c r="G10" s="414">
        <v>21</v>
      </c>
      <c r="H10" s="415">
        <f>SUM(C10:G10)</f>
        <v>120</v>
      </c>
      <c r="I10" s="410"/>
      <c r="J10" s="411">
        <v>69</v>
      </c>
      <c r="K10" s="412">
        <v>12</v>
      </c>
      <c r="L10" s="413">
        <v>18</v>
      </c>
      <c r="M10" s="414">
        <v>21</v>
      </c>
      <c r="N10" s="415">
        <f t="shared" si="1"/>
        <v>120</v>
      </c>
      <c r="O10" s="410"/>
      <c r="P10" s="411">
        <v>69</v>
      </c>
      <c r="Q10" s="412">
        <v>12</v>
      </c>
      <c r="R10" s="413">
        <v>18</v>
      </c>
      <c r="S10" s="414">
        <v>21</v>
      </c>
      <c r="T10" s="415">
        <f t="shared" si="2"/>
        <v>120</v>
      </c>
      <c r="U10" s="410"/>
      <c r="V10" s="411">
        <v>69</v>
      </c>
      <c r="W10" s="412">
        <v>12</v>
      </c>
      <c r="X10" s="413">
        <v>18</v>
      </c>
      <c r="Y10" s="414">
        <v>21</v>
      </c>
      <c r="Z10" s="415">
        <f t="shared" si="3"/>
        <v>120</v>
      </c>
      <c r="AA10" s="410"/>
      <c r="AB10" s="411">
        <v>69</v>
      </c>
      <c r="AC10" s="412">
        <v>12</v>
      </c>
      <c r="AD10" s="413">
        <v>18</v>
      </c>
      <c r="AE10" s="414">
        <v>21</v>
      </c>
      <c r="AF10" s="415">
        <f t="shared" si="4"/>
        <v>120</v>
      </c>
    </row>
    <row r="11" spans="1:32" ht="39.75" customHeight="1">
      <c r="A11" s="903"/>
      <c r="B11" s="544" t="s">
        <v>323</v>
      </c>
      <c r="C11" s="416">
        <v>120</v>
      </c>
      <c r="D11" s="417"/>
      <c r="E11" s="417"/>
      <c r="F11" s="418"/>
      <c r="G11" s="419"/>
      <c r="H11" s="420">
        <f>SUM(C11:G11)</f>
        <v>120</v>
      </c>
      <c r="I11" s="416">
        <v>120</v>
      </c>
      <c r="J11" s="417"/>
      <c r="K11" s="417"/>
      <c r="L11" s="418"/>
      <c r="M11" s="419"/>
      <c r="N11" s="420">
        <f t="shared" si="1"/>
        <v>120</v>
      </c>
      <c r="O11" s="416">
        <v>120</v>
      </c>
      <c r="P11" s="417"/>
      <c r="Q11" s="417"/>
      <c r="R11" s="418"/>
      <c r="S11" s="419"/>
      <c r="T11" s="420">
        <f t="shared" si="2"/>
        <v>120</v>
      </c>
      <c r="U11" s="416">
        <v>120</v>
      </c>
      <c r="V11" s="417"/>
      <c r="W11" s="417"/>
      <c r="X11" s="418"/>
      <c r="Y11" s="419"/>
      <c r="Z11" s="420">
        <f t="shared" si="3"/>
        <v>120</v>
      </c>
      <c r="AA11" s="416">
        <v>120</v>
      </c>
      <c r="AB11" s="417"/>
      <c r="AC11" s="417"/>
      <c r="AD11" s="418"/>
      <c r="AE11" s="419"/>
      <c r="AF11" s="420">
        <f t="shared" si="4"/>
        <v>120</v>
      </c>
    </row>
    <row r="12" spans="1:32" ht="45" customHeight="1" thickBot="1">
      <c r="A12" s="904"/>
      <c r="B12" s="546" t="s">
        <v>324</v>
      </c>
      <c r="C12" s="421">
        <f>SUM(C6:C11)</f>
        <v>120</v>
      </c>
      <c r="D12" s="422">
        <f>SUM(D6:D11)</f>
        <v>69</v>
      </c>
      <c r="E12" s="423">
        <f t="shared" ref="E12:F12" si="5">SUM(E6:E11)</f>
        <v>12</v>
      </c>
      <c r="F12" s="423">
        <f t="shared" si="5"/>
        <v>18</v>
      </c>
      <c r="G12" s="424">
        <f>SUM(G6:G11)</f>
        <v>21</v>
      </c>
      <c r="H12" s="425">
        <f>SUM(H6:H11)</f>
        <v>240</v>
      </c>
      <c r="I12" s="421">
        <f>SUM(I6:I11)</f>
        <v>120</v>
      </c>
      <c r="J12" s="422">
        <f>SUM(J6:J11)</f>
        <v>69</v>
      </c>
      <c r="K12" s="423">
        <f t="shared" ref="K12:N12" si="6">SUM(K6:K11)</f>
        <v>12</v>
      </c>
      <c r="L12" s="423">
        <f t="shared" si="6"/>
        <v>18</v>
      </c>
      <c r="M12" s="424">
        <f t="shared" si="6"/>
        <v>21</v>
      </c>
      <c r="N12" s="425">
        <f t="shared" si="6"/>
        <v>240</v>
      </c>
      <c r="O12" s="421">
        <f>SUM(O6:O11)</f>
        <v>120</v>
      </c>
      <c r="P12" s="422">
        <f>SUM(P6:P11)</f>
        <v>69</v>
      </c>
      <c r="Q12" s="423">
        <f t="shared" ref="Q12:R12" si="7">SUM(Q6:Q11)</f>
        <v>12</v>
      </c>
      <c r="R12" s="423">
        <f t="shared" si="7"/>
        <v>18</v>
      </c>
      <c r="S12" s="424">
        <f>SUM(S6:S11)</f>
        <v>21</v>
      </c>
      <c r="T12" s="425">
        <f>SUM(T6:T11)</f>
        <v>240</v>
      </c>
      <c r="U12" s="421">
        <f>SUM(U6:U11)</f>
        <v>120</v>
      </c>
      <c r="V12" s="422">
        <f>SUM(V6:V11)</f>
        <v>69</v>
      </c>
      <c r="W12" s="423">
        <f t="shared" ref="W12:Z12" si="8">SUM(W6:W11)</f>
        <v>12</v>
      </c>
      <c r="X12" s="423">
        <f t="shared" si="8"/>
        <v>18</v>
      </c>
      <c r="Y12" s="424">
        <f t="shared" si="8"/>
        <v>21</v>
      </c>
      <c r="Z12" s="425">
        <f t="shared" si="8"/>
        <v>240</v>
      </c>
      <c r="AA12" s="421">
        <f>SUM(AA6:AA11)</f>
        <v>120</v>
      </c>
      <c r="AB12" s="422">
        <f>SUM(AB6:AB11)</f>
        <v>69</v>
      </c>
      <c r="AC12" s="423">
        <f t="shared" ref="AC12:AF12" si="9">SUM(AC6:AC11)</f>
        <v>12</v>
      </c>
      <c r="AD12" s="423">
        <f t="shared" si="9"/>
        <v>18</v>
      </c>
      <c r="AE12" s="424">
        <f t="shared" si="9"/>
        <v>21</v>
      </c>
      <c r="AF12" s="425">
        <f t="shared" si="9"/>
        <v>240</v>
      </c>
    </row>
    <row r="13" spans="1:32" ht="44.25" customHeight="1" thickBot="1">
      <c r="A13" s="905" t="s">
        <v>325</v>
      </c>
      <c r="B13" s="906"/>
      <c r="C13" s="426">
        <v>0</v>
      </c>
      <c r="D13" s="427"/>
      <c r="E13" s="427"/>
      <c r="F13" s="428"/>
      <c r="G13" s="429"/>
      <c r="H13" s="430">
        <f>C13</f>
        <v>0</v>
      </c>
      <c r="I13" s="426">
        <v>0</v>
      </c>
      <c r="J13" s="427"/>
      <c r="K13" s="427"/>
      <c r="L13" s="428"/>
      <c r="M13" s="429"/>
      <c r="N13" s="430">
        <f>I13</f>
        <v>0</v>
      </c>
      <c r="O13" s="426">
        <v>0</v>
      </c>
      <c r="P13" s="427"/>
      <c r="Q13" s="427"/>
      <c r="R13" s="428"/>
      <c r="S13" s="429"/>
      <c r="T13" s="430">
        <f>O13</f>
        <v>0</v>
      </c>
      <c r="U13" s="426">
        <v>0</v>
      </c>
      <c r="V13" s="427"/>
      <c r="W13" s="427"/>
      <c r="X13" s="428"/>
      <c r="Y13" s="429"/>
      <c r="Z13" s="430">
        <f>U13</f>
        <v>0</v>
      </c>
      <c r="AA13" s="426">
        <v>0</v>
      </c>
      <c r="AB13" s="427"/>
      <c r="AC13" s="427"/>
      <c r="AD13" s="428"/>
      <c r="AE13" s="429"/>
      <c r="AF13" s="430">
        <f>AA13</f>
        <v>0</v>
      </c>
    </row>
    <row r="14" spans="1:32" ht="39" customHeight="1">
      <c r="A14" s="902" t="s">
        <v>326</v>
      </c>
      <c r="B14" s="542" t="s">
        <v>327</v>
      </c>
      <c r="C14" s="431"/>
      <c r="D14" s="432">
        <v>0</v>
      </c>
      <c r="E14" s="433">
        <v>3</v>
      </c>
      <c r="F14" s="434">
        <v>8</v>
      </c>
      <c r="G14" s="435">
        <v>8</v>
      </c>
      <c r="H14" s="436">
        <f t="shared" ref="H14:H21" si="10">SUM(C14:G14)</f>
        <v>19</v>
      </c>
      <c r="I14" s="431"/>
      <c r="J14" s="432">
        <v>0</v>
      </c>
      <c r="K14" s="433">
        <v>3</v>
      </c>
      <c r="L14" s="434">
        <v>8</v>
      </c>
      <c r="M14" s="435">
        <v>8</v>
      </c>
      <c r="N14" s="436">
        <f t="shared" ref="N14:N21" si="11">SUM(I14:M14)</f>
        <v>19</v>
      </c>
      <c r="O14" s="431"/>
      <c r="P14" s="432">
        <v>0</v>
      </c>
      <c r="Q14" s="433">
        <v>3</v>
      </c>
      <c r="R14" s="434">
        <v>8</v>
      </c>
      <c r="S14" s="435">
        <v>8</v>
      </c>
      <c r="T14" s="436">
        <f t="shared" ref="T14:T21" si="12">SUM(O14:S14)</f>
        <v>19</v>
      </c>
      <c r="U14" s="431"/>
      <c r="V14" s="432">
        <v>0</v>
      </c>
      <c r="W14" s="433">
        <v>3</v>
      </c>
      <c r="X14" s="434">
        <v>8</v>
      </c>
      <c r="Y14" s="435">
        <v>8</v>
      </c>
      <c r="Z14" s="436">
        <f t="shared" ref="Z14:Z21" si="13">SUM(U14:Y14)</f>
        <v>19</v>
      </c>
      <c r="AA14" s="431"/>
      <c r="AB14" s="432">
        <v>0</v>
      </c>
      <c r="AC14" s="433">
        <v>3</v>
      </c>
      <c r="AD14" s="434">
        <v>8</v>
      </c>
      <c r="AE14" s="435">
        <v>8</v>
      </c>
      <c r="AF14" s="436">
        <f t="shared" ref="AF14:AF20" si="14">SUM(AA14:AE14)</f>
        <v>19</v>
      </c>
    </row>
    <row r="15" spans="1:32" ht="39" customHeight="1">
      <c r="A15" s="903"/>
      <c r="B15" s="548"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903"/>
      <c r="B16" s="543"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903"/>
      <c r="B17" s="549" t="s">
        <v>330</v>
      </c>
      <c r="C17" s="437"/>
      <c r="D17" s="439"/>
      <c r="E17" s="412">
        <v>0</v>
      </c>
      <c r="F17" s="413">
        <v>0</v>
      </c>
      <c r="G17" s="414">
        <v>0</v>
      </c>
      <c r="H17" s="415">
        <f t="shared" si="10"/>
        <v>0</v>
      </c>
      <c r="I17" s="437"/>
      <c r="J17" s="439"/>
      <c r="K17" s="412">
        <v>0</v>
      </c>
      <c r="L17" s="413">
        <v>0</v>
      </c>
      <c r="M17" s="414">
        <v>0</v>
      </c>
      <c r="N17" s="415">
        <f t="shared" si="11"/>
        <v>0</v>
      </c>
      <c r="O17" s="437"/>
      <c r="P17" s="439"/>
      <c r="Q17" s="412">
        <v>0</v>
      </c>
      <c r="R17" s="413">
        <v>0</v>
      </c>
      <c r="S17" s="414">
        <v>0</v>
      </c>
      <c r="T17" s="415">
        <f t="shared" si="12"/>
        <v>0</v>
      </c>
      <c r="U17" s="437"/>
      <c r="V17" s="439"/>
      <c r="W17" s="412">
        <v>0</v>
      </c>
      <c r="X17" s="413">
        <v>0</v>
      </c>
      <c r="Y17" s="414">
        <v>0</v>
      </c>
      <c r="Z17" s="415">
        <f t="shared" si="13"/>
        <v>0</v>
      </c>
      <c r="AA17" s="437"/>
      <c r="AB17" s="439"/>
      <c r="AC17" s="412">
        <v>0</v>
      </c>
      <c r="AD17" s="413">
        <v>0</v>
      </c>
      <c r="AE17" s="414">
        <v>0</v>
      </c>
      <c r="AF17" s="415">
        <f t="shared" si="14"/>
        <v>0</v>
      </c>
    </row>
    <row r="18" spans="1:37" ht="39" customHeight="1">
      <c r="A18" s="903"/>
      <c r="B18" s="549"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903"/>
      <c r="B19" s="543"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903"/>
      <c r="B20" s="543"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903"/>
      <c r="B21" s="550"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904"/>
      <c r="B22" s="551" t="s">
        <v>324</v>
      </c>
      <c r="C22" s="445"/>
      <c r="D22" s="422">
        <f>SUM(D14:D21)</f>
        <v>0</v>
      </c>
      <c r="E22" s="446">
        <f>SUM(E14:E21)</f>
        <v>3</v>
      </c>
      <c r="F22" s="538">
        <f>SUM(F14:F21)</f>
        <v>8</v>
      </c>
      <c r="G22" s="447">
        <f>SUM(G14:G21)</f>
        <v>8</v>
      </c>
      <c r="H22" s="425">
        <f>SUM(H14:H21)</f>
        <v>19</v>
      </c>
      <c r="I22" s="445"/>
      <c r="J22" s="422">
        <f>SUM(J14:J21)</f>
        <v>0</v>
      </c>
      <c r="K22" s="446">
        <f>SUM(K14:K21)</f>
        <v>3</v>
      </c>
      <c r="L22" s="538">
        <f>SUM(L14:L21)</f>
        <v>8</v>
      </c>
      <c r="M22" s="447">
        <f>SUM(M14:M21)</f>
        <v>8</v>
      </c>
      <c r="N22" s="425">
        <f t="shared" ref="N22" si="15">SUM(N14:N21)</f>
        <v>19</v>
      </c>
      <c r="O22" s="445"/>
      <c r="P22" s="422">
        <f>SUM(P14:P21)</f>
        <v>0</v>
      </c>
      <c r="Q22" s="446">
        <f>SUM(Q14:Q21)</f>
        <v>3</v>
      </c>
      <c r="R22" s="538">
        <f>SUM(R14:R21)</f>
        <v>8</v>
      </c>
      <c r="S22" s="447">
        <f>SUM(S14:S21)</f>
        <v>8</v>
      </c>
      <c r="T22" s="425">
        <f t="shared" ref="T22" si="16">SUM(T14:T21)</f>
        <v>19</v>
      </c>
      <c r="U22" s="445"/>
      <c r="V22" s="422">
        <f>SUM(V14:V21)</f>
        <v>0</v>
      </c>
      <c r="W22" s="446">
        <f>SUM(W14:W21)</f>
        <v>3</v>
      </c>
      <c r="X22" s="538">
        <f>SUM(X14:X21)</f>
        <v>8</v>
      </c>
      <c r="Y22" s="447">
        <f>SUM(Y14:Y21)</f>
        <v>8</v>
      </c>
      <c r="Z22" s="425">
        <f t="shared" ref="Z22" si="17">SUM(Z14:Z21)</f>
        <v>19</v>
      </c>
      <c r="AA22" s="445"/>
      <c r="AB22" s="422">
        <f>SUM(AB14:AB21)</f>
        <v>0</v>
      </c>
      <c r="AC22" s="446">
        <f>SUM(AC14:AC21)</f>
        <v>3</v>
      </c>
      <c r="AD22" s="538">
        <f>SUM(AD14:AD21)</f>
        <v>8</v>
      </c>
      <c r="AE22" s="447">
        <f>SUM(AE14:AE21)</f>
        <v>8</v>
      </c>
      <c r="AF22" s="425">
        <f>SUM(AF14:AF21)</f>
        <v>19</v>
      </c>
    </row>
    <row r="23" spans="1:37" ht="45" customHeight="1" thickBot="1">
      <c r="A23" s="886" t="s">
        <v>335</v>
      </c>
      <c r="B23" s="887"/>
      <c r="C23" s="448"/>
      <c r="D23" s="449">
        <v>0</v>
      </c>
      <c r="E23" s="450">
        <v>0</v>
      </c>
      <c r="F23" s="451">
        <v>0</v>
      </c>
      <c r="G23" s="452">
        <v>0</v>
      </c>
      <c r="H23" s="453">
        <f>SUM(C23:G23)</f>
        <v>0</v>
      </c>
      <c r="I23" s="448"/>
      <c r="J23" s="449">
        <v>0</v>
      </c>
      <c r="K23" s="450">
        <v>0</v>
      </c>
      <c r="L23" s="451">
        <v>0</v>
      </c>
      <c r="M23" s="452">
        <v>0</v>
      </c>
      <c r="N23" s="453">
        <f>SUM(I23:M23)</f>
        <v>0</v>
      </c>
      <c r="O23" s="448"/>
      <c r="P23" s="449">
        <v>0</v>
      </c>
      <c r="Q23" s="450">
        <v>0</v>
      </c>
      <c r="R23" s="451">
        <v>0</v>
      </c>
      <c r="S23" s="452">
        <v>0</v>
      </c>
      <c r="T23" s="453">
        <f>SUM(O23:S23)</f>
        <v>0</v>
      </c>
      <c r="U23" s="448"/>
      <c r="V23" s="449">
        <v>0</v>
      </c>
      <c r="W23" s="450">
        <v>0</v>
      </c>
      <c r="X23" s="451">
        <v>0</v>
      </c>
      <c r="Y23" s="452">
        <v>0</v>
      </c>
      <c r="Z23" s="453">
        <f>SUM(U23:Y23)</f>
        <v>0</v>
      </c>
      <c r="AA23" s="448"/>
      <c r="AB23" s="449">
        <v>0</v>
      </c>
      <c r="AC23" s="450">
        <v>0</v>
      </c>
      <c r="AD23" s="451">
        <v>0</v>
      </c>
      <c r="AE23" s="452">
        <v>0</v>
      </c>
      <c r="AF23" s="453">
        <f>SUM(AA23:AE23)</f>
        <v>0</v>
      </c>
    </row>
    <row r="24" spans="1:37" ht="45" customHeight="1" thickBot="1">
      <c r="A24" s="892" t="s">
        <v>336</v>
      </c>
      <c r="B24" s="893"/>
      <c r="C24" s="454">
        <v>30</v>
      </c>
      <c r="D24" s="455">
        <v>0</v>
      </c>
      <c r="E24" s="427"/>
      <c r="F24" s="428"/>
      <c r="G24" s="456"/>
      <c r="H24" s="430">
        <f>SUM(C24:G24)</f>
        <v>30</v>
      </c>
      <c r="I24" s="454">
        <v>30</v>
      </c>
      <c r="J24" s="455">
        <v>0</v>
      </c>
      <c r="K24" s="427"/>
      <c r="L24" s="428"/>
      <c r="M24" s="456"/>
      <c r="N24" s="430">
        <f>SUM(I24:M24)</f>
        <v>30</v>
      </c>
      <c r="O24" s="454">
        <v>30</v>
      </c>
      <c r="P24" s="455">
        <v>0</v>
      </c>
      <c r="Q24" s="427"/>
      <c r="R24" s="428"/>
      <c r="S24" s="456"/>
      <c r="T24" s="430">
        <f>SUM(O24:S24)</f>
        <v>30</v>
      </c>
      <c r="U24" s="454">
        <v>30</v>
      </c>
      <c r="V24" s="455">
        <v>0</v>
      </c>
      <c r="W24" s="427"/>
      <c r="X24" s="428"/>
      <c r="Y24" s="456"/>
      <c r="Z24" s="430">
        <f>SUM(U24:Y24)</f>
        <v>30</v>
      </c>
      <c r="AA24" s="454">
        <v>30</v>
      </c>
      <c r="AB24" s="455">
        <v>0</v>
      </c>
      <c r="AC24" s="427"/>
      <c r="AD24" s="428"/>
      <c r="AE24" s="456"/>
      <c r="AF24" s="430">
        <f>SUM(AA24:AE24)</f>
        <v>30</v>
      </c>
    </row>
    <row r="25" spans="1:37" ht="45" customHeight="1" thickBot="1">
      <c r="A25" s="884" t="s">
        <v>337</v>
      </c>
      <c r="B25" s="885"/>
      <c r="C25" s="457"/>
      <c r="D25" s="458">
        <v>0</v>
      </c>
      <c r="E25" s="459">
        <v>0</v>
      </c>
      <c r="F25" s="460">
        <v>0</v>
      </c>
      <c r="G25" s="461">
        <v>0</v>
      </c>
      <c r="H25" s="430">
        <f>SUM(C25:G25)</f>
        <v>0</v>
      </c>
      <c r="I25" s="457"/>
      <c r="J25" s="458">
        <v>0</v>
      </c>
      <c r="K25" s="459">
        <v>0</v>
      </c>
      <c r="L25" s="460">
        <v>0</v>
      </c>
      <c r="M25" s="461">
        <v>0</v>
      </c>
      <c r="N25" s="430">
        <f>SUM(I25:M25)</f>
        <v>0</v>
      </c>
      <c r="O25" s="457"/>
      <c r="P25" s="458">
        <v>0</v>
      </c>
      <c r="Q25" s="459">
        <v>0</v>
      </c>
      <c r="R25" s="460">
        <v>0</v>
      </c>
      <c r="S25" s="461">
        <v>0</v>
      </c>
      <c r="T25" s="430">
        <f>SUM(O25:S25)</f>
        <v>0</v>
      </c>
      <c r="U25" s="457"/>
      <c r="V25" s="458">
        <v>0</v>
      </c>
      <c r="W25" s="459">
        <v>0</v>
      </c>
      <c r="X25" s="460">
        <v>0</v>
      </c>
      <c r="Y25" s="461">
        <v>0</v>
      </c>
      <c r="Z25" s="430">
        <f>SUM(U25:Y25)</f>
        <v>0</v>
      </c>
      <c r="AA25" s="457"/>
      <c r="AB25" s="458">
        <v>0</v>
      </c>
      <c r="AC25" s="459">
        <v>0</v>
      </c>
      <c r="AD25" s="460">
        <v>0</v>
      </c>
      <c r="AE25" s="461">
        <v>0</v>
      </c>
      <c r="AF25" s="430">
        <f>SUM(AA25:AE25)</f>
        <v>0</v>
      </c>
    </row>
    <row r="26" spans="1:37" ht="45" customHeight="1" thickBot="1">
      <c r="A26" s="886" t="s">
        <v>338</v>
      </c>
      <c r="B26" s="887"/>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88" t="s">
        <v>6</v>
      </c>
      <c r="B27" s="889"/>
      <c r="C27" s="463">
        <f>SUM(C12,C13,C22,C23,C25,C26,C24)</f>
        <v>150</v>
      </c>
      <c r="D27" s="464">
        <f>SUM(D12,,D22,D23,D25,D26,D24)</f>
        <v>69</v>
      </c>
      <c r="E27" s="465">
        <f>SUM(E12,E13,E22,E23,E25,E26)</f>
        <v>15</v>
      </c>
      <c r="F27" s="465">
        <f>SUM(F12,F13,F22,F23,F25,F26)</f>
        <v>26</v>
      </c>
      <c r="G27" s="466">
        <f>SUM(G12,G13,G22,G23,G25,G26)</f>
        <v>29</v>
      </c>
      <c r="H27" s="467">
        <f>SUM(H12,H13,H22,H23,H25,H26,H24)</f>
        <v>289</v>
      </c>
      <c r="I27" s="463">
        <f>SUM(I12,I13,I22,I23,I25,I26,I24)</f>
        <v>150</v>
      </c>
      <c r="J27" s="464">
        <f>SUM(J12,,J22,J23,J25,J26,J24)</f>
        <v>69</v>
      </c>
      <c r="K27" s="465">
        <f>SUM(K12,K13,K22,K23,K25,K26)</f>
        <v>15</v>
      </c>
      <c r="L27" s="465">
        <f>SUM(L12,L13,L22,L23,L25,L26)</f>
        <v>26</v>
      </c>
      <c r="M27" s="466">
        <f>SUM(M12,M13,M22,M23,M25,M26)</f>
        <v>29</v>
      </c>
      <c r="N27" s="467">
        <f>SUM(N12,N13,N22,N23,N25,N26,N24)</f>
        <v>289</v>
      </c>
      <c r="O27" s="463">
        <f>SUM(O12,O13,O22,O23,O25,O26,O24)</f>
        <v>150</v>
      </c>
      <c r="P27" s="464">
        <f>SUM(P12,,P22,P23,P25,P26,P24)</f>
        <v>69</v>
      </c>
      <c r="Q27" s="465">
        <f>SUM(Q12,Q13,Q22,Q23,Q25,Q26)</f>
        <v>15</v>
      </c>
      <c r="R27" s="465">
        <f>SUM(R12,R13,R22,R23,R25,R26)</f>
        <v>26</v>
      </c>
      <c r="S27" s="466">
        <f>SUM(S12,S13,S22,S23,S25,S26)</f>
        <v>29</v>
      </c>
      <c r="T27" s="467">
        <f>SUM(T12,T13,T22,T23,T25,T26,T24)</f>
        <v>289</v>
      </c>
      <c r="U27" s="463">
        <f>SUM(U12,U13,U22,U23,U25,U26,U24)</f>
        <v>150</v>
      </c>
      <c r="V27" s="464">
        <f>SUM(V12,,V22,V23,V25,V26,V24)</f>
        <v>69</v>
      </c>
      <c r="W27" s="465">
        <f>SUM(W12,W13,W22,W23,W25,W26)</f>
        <v>15</v>
      </c>
      <c r="X27" s="465">
        <f>SUM(X12,X13,X22,X23,X25,X26)</f>
        <v>26</v>
      </c>
      <c r="Y27" s="466">
        <f>SUM(Y12,Y13,Y22,Y23,Y25,Y26)</f>
        <v>29</v>
      </c>
      <c r="Z27" s="467">
        <f>SUM(Z12,Z13,Z22,Z23,Z25,Z26,Z24)</f>
        <v>289</v>
      </c>
      <c r="AA27" s="463">
        <f>SUM(AA12,AA13,AA22,AA23,AA25,AA26,AA24)</f>
        <v>150</v>
      </c>
      <c r="AB27" s="464">
        <f>SUM(AB12,,AB22,AB23,AB25,AB26,AB24)</f>
        <v>69</v>
      </c>
      <c r="AC27" s="465">
        <f>SUM(AC12,AC13,AC22,AC23,AC25,AC26)</f>
        <v>15</v>
      </c>
      <c r="AD27" s="465">
        <f>SUM(AD12,AD13,AD22,AD23,AD25,AD26)</f>
        <v>26</v>
      </c>
      <c r="AE27" s="466">
        <f>SUM(AE12,AE13,AE22,AE23,AE25,AE26)</f>
        <v>29</v>
      </c>
      <c r="AF27" s="467">
        <f>SUM(AF12,AF13,AF22,AF23,AF25,AF26,AF24)</f>
        <v>289</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zoomScale="75" zoomScaleNormal="75" zoomScaleSheetLayoutView="65" workbookViewId="0">
      <pane xSplit="2" ySplit="5" topLeftCell="I18"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A2"/>
      <c r="B2"/>
      <c r="C2"/>
      <c r="D2"/>
      <c r="E2"/>
      <c r="F2"/>
      <c r="G2"/>
      <c r="H2" s="395"/>
      <c r="I2"/>
      <c r="J2"/>
      <c r="K2"/>
      <c r="L2"/>
      <c r="M2"/>
      <c r="N2" s="395" t="s">
        <v>0</v>
      </c>
      <c r="O2"/>
      <c r="P2"/>
      <c r="Q2"/>
      <c r="R2"/>
      <c r="S2"/>
      <c r="T2"/>
      <c r="U2"/>
      <c r="V2"/>
      <c r="W2"/>
      <c r="X2"/>
      <c r="Y2"/>
      <c r="Z2" s="395" t="s">
        <v>0</v>
      </c>
      <c r="AA2"/>
      <c r="AB2"/>
      <c r="AC2"/>
      <c r="AD2"/>
      <c r="AE2"/>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470">
        <v>12</v>
      </c>
      <c r="D6" s="471">
        <v>78</v>
      </c>
      <c r="E6" s="472">
        <v>9</v>
      </c>
      <c r="F6" s="473">
        <v>18</v>
      </c>
      <c r="G6" s="474">
        <v>23</v>
      </c>
      <c r="H6" s="475">
        <v>140</v>
      </c>
      <c r="I6" s="470">
        <v>12</v>
      </c>
      <c r="J6" s="471">
        <v>78</v>
      </c>
      <c r="K6" s="472">
        <v>9</v>
      </c>
      <c r="L6" s="473">
        <v>18</v>
      </c>
      <c r="M6" s="474">
        <v>23</v>
      </c>
      <c r="N6" s="475">
        <v>140</v>
      </c>
      <c r="O6" s="470">
        <v>12</v>
      </c>
      <c r="P6" s="471">
        <v>78</v>
      </c>
      <c r="Q6" s="472">
        <v>9</v>
      </c>
      <c r="R6" s="473">
        <v>18</v>
      </c>
      <c r="S6" s="474">
        <v>23</v>
      </c>
      <c r="T6" s="475">
        <v>140</v>
      </c>
      <c r="U6" s="470">
        <v>12</v>
      </c>
      <c r="V6" s="471">
        <v>78</v>
      </c>
      <c r="W6" s="472">
        <v>9</v>
      </c>
      <c r="X6" s="473">
        <v>18</v>
      </c>
      <c r="Y6" s="474">
        <v>23</v>
      </c>
      <c r="Z6" s="475">
        <v>140</v>
      </c>
      <c r="AA6" s="470">
        <v>12</v>
      </c>
      <c r="AB6" s="471">
        <v>78</v>
      </c>
      <c r="AC6" s="472">
        <v>9</v>
      </c>
      <c r="AD6" s="473">
        <v>18</v>
      </c>
      <c r="AE6" s="474">
        <v>23</v>
      </c>
      <c r="AF6" s="475">
        <v>140</v>
      </c>
    </row>
    <row r="7" spans="1:32" ht="39.75" customHeight="1">
      <c r="A7" s="862"/>
      <c r="B7" s="300" t="s">
        <v>319</v>
      </c>
      <c r="C7" s="476">
        <v>0</v>
      </c>
      <c r="D7" s="477">
        <v>0</v>
      </c>
      <c r="E7" s="478">
        <v>0</v>
      </c>
      <c r="F7" s="479">
        <v>0</v>
      </c>
      <c r="G7" s="480">
        <v>0</v>
      </c>
      <c r="H7" s="481">
        <v>0</v>
      </c>
      <c r="I7" s="476">
        <v>0</v>
      </c>
      <c r="J7" s="477">
        <v>0</v>
      </c>
      <c r="K7" s="478">
        <v>0</v>
      </c>
      <c r="L7" s="479">
        <v>0</v>
      </c>
      <c r="M7" s="480">
        <v>0</v>
      </c>
      <c r="N7" s="481">
        <v>0</v>
      </c>
      <c r="O7" s="476">
        <v>0</v>
      </c>
      <c r="P7" s="477">
        <v>0</v>
      </c>
      <c r="Q7" s="478">
        <v>0</v>
      </c>
      <c r="R7" s="479">
        <v>0</v>
      </c>
      <c r="S7" s="480">
        <v>0</v>
      </c>
      <c r="T7" s="481">
        <v>0</v>
      </c>
      <c r="U7" s="476">
        <v>0</v>
      </c>
      <c r="V7" s="477">
        <v>0</v>
      </c>
      <c r="W7" s="478">
        <v>0</v>
      </c>
      <c r="X7" s="479">
        <v>0</v>
      </c>
      <c r="Y7" s="480">
        <v>0</v>
      </c>
      <c r="Z7" s="481">
        <v>0</v>
      </c>
      <c r="AA7" s="476">
        <v>0</v>
      </c>
      <c r="AB7" s="477">
        <v>0</v>
      </c>
      <c r="AC7" s="478">
        <v>0</v>
      </c>
      <c r="AD7" s="479">
        <v>0</v>
      </c>
      <c r="AE7" s="480">
        <v>0</v>
      </c>
      <c r="AF7" s="481">
        <v>0</v>
      </c>
    </row>
    <row r="8" spans="1:32" ht="39.75" customHeight="1">
      <c r="A8" s="862"/>
      <c r="B8" s="300" t="s">
        <v>320</v>
      </c>
      <c r="C8" s="476">
        <v>0</v>
      </c>
      <c r="D8" s="477">
        <v>0</v>
      </c>
      <c r="E8" s="478">
        <v>0</v>
      </c>
      <c r="F8" s="479">
        <v>0</v>
      </c>
      <c r="G8" s="480">
        <v>0</v>
      </c>
      <c r="H8" s="481">
        <v>0</v>
      </c>
      <c r="I8" s="476">
        <v>0</v>
      </c>
      <c r="J8" s="477">
        <v>0</v>
      </c>
      <c r="K8" s="478">
        <v>0</v>
      </c>
      <c r="L8" s="479">
        <v>0</v>
      </c>
      <c r="M8" s="480">
        <v>0</v>
      </c>
      <c r="N8" s="481">
        <v>0</v>
      </c>
      <c r="O8" s="476">
        <v>0</v>
      </c>
      <c r="P8" s="477">
        <v>0</v>
      </c>
      <c r="Q8" s="478">
        <v>0</v>
      </c>
      <c r="R8" s="479">
        <v>0</v>
      </c>
      <c r="S8" s="480">
        <v>0</v>
      </c>
      <c r="T8" s="481">
        <v>0</v>
      </c>
      <c r="U8" s="476">
        <v>0</v>
      </c>
      <c r="V8" s="477">
        <v>0</v>
      </c>
      <c r="W8" s="478">
        <v>0</v>
      </c>
      <c r="X8" s="479">
        <v>0</v>
      </c>
      <c r="Y8" s="480">
        <v>0</v>
      </c>
      <c r="Z8" s="481">
        <v>0</v>
      </c>
      <c r="AA8" s="476">
        <v>0</v>
      </c>
      <c r="AB8" s="477">
        <v>0</v>
      </c>
      <c r="AC8" s="478">
        <v>0</v>
      </c>
      <c r="AD8" s="479">
        <v>0</v>
      </c>
      <c r="AE8" s="480">
        <v>0</v>
      </c>
      <c r="AF8" s="481">
        <v>0</v>
      </c>
    </row>
    <row r="9" spans="1:32" ht="39.75" customHeight="1">
      <c r="A9" s="862"/>
      <c r="B9" s="300" t="s">
        <v>321</v>
      </c>
      <c r="C9" s="476">
        <v>0</v>
      </c>
      <c r="D9" s="477">
        <v>0</v>
      </c>
      <c r="E9" s="478">
        <v>0</v>
      </c>
      <c r="F9" s="479">
        <v>0</v>
      </c>
      <c r="G9" s="480">
        <v>0</v>
      </c>
      <c r="H9" s="481">
        <v>0</v>
      </c>
      <c r="I9" s="476">
        <v>0</v>
      </c>
      <c r="J9" s="477">
        <v>0</v>
      </c>
      <c r="K9" s="478">
        <v>0</v>
      </c>
      <c r="L9" s="479">
        <v>0</v>
      </c>
      <c r="M9" s="480">
        <v>0</v>
      </c>
      <c r="N9" s="481">
        <v>0</v>
      </c>
      <c r="O9" s="476">
        <v>0</v>
      </c>
      <c r="P9" s="477">
        <v>0</v>
      </c>
      <c r="Q9" s="478">
        <v>0</v>
      </c>
      <c r="R9" s="479">
        <v>0</v>
      </c>
      <c r="S9" s="480">
        <v>0</v>
      </c>
      <c r="T9" s="481">
        <v>0</v>
      </c>
      <c r="U9" s="476">
        <v>0</v>
      </c>
      <c r="V9" s="477">
        <v>0</v>
      </c>
      <c r="W9" s="478">
        <v>0</v>
      </c>
      <c r="X9" s="479">
        <v>0</v>
      </c>
      <c r="Y9" s="480">
        <v>0</v>
      </c>
      <c r="Z9" s="481">
        <v>0</v>
      </c>
      <c r="AA9" s="476">
        <v>0</v>
      </c>
      <c r="AB9" s="477">
        <v>0</v>
      </c>
      <c r="AC9" s="478">
        <v>0</v>
      </c>
      <c r="AD9" s="479">
        <v>0</v>
      </c>
      <c r="AE9" s="480">
        <v>0</v>
      </c>
      <c r="AF9" s="481">
        <v>0</v>
      </c>
    </row>
    <row r="10" spans="1:32" ht="39.75" customHeight="1">
      <c r="A10" s="862"/>
      <c r="B10" s="300" t="s">
        <v>322</v>
      </c>
      <c r="C10" s="482"/>
      <c r="D10" s="483">
        <v>80</v>
      </c>
      <c r="E10" s="484">
        <v>9</v>
      </c>
      <c r="F10" s="485">
        <v>12</v>
      </c>
      <c r="G10" s="486">
        <v>14</v>
      </c>
      <c r="H10" s="487">
        <v>115</v>
      </c>
      <c r="I10" s="482"/>
      <c r="J10" s="483">
        <v>80</v>
      </c>
      <c r="K10" s="484">
        <v>9</v>
      </c>
      <c r="L10" s="485">
        <v>12</v>
      </c>
      <c r="M10" s="486">
        <v>14</v>
      </c>
      <c r="N10" s="487">
        <v>115</v>
      </c>
      <c r="O10" s="482"/>
      <c r="P10" s="483">
        <v>80</v>
      </c>
      <c r="Q10" s="484">
        <v>9</v>
      </c>
      <c r="R10" s="485">
        <v>12</v>
      </c>
      <c r="S10" s="486">
        <v>14</v>
      </c>
      <c r="T10" s="487">
        <v>115</v>
      </c>
      <c r="U10" s="482"/>
      <c r="V10" s="483">
        <v>80</v>
      </c>
      <c r="W10" s="484">
        <v>9</v>
      </c>
      <c r="X10" s="485">
        <v>12</v>
      </c>
      <c r="Y10" s="486">
        <v>14</v>
      </c>
      <c r="Z10" s="487">
        <v>115</v>
      </c>
      <c r="AA10" s="482"/>
      <c r="AB10" s="483">
        <v>80</v>
      </c>
      <c r="AC10" s="484">
        <v>9</v>
      </c>
      <c r="AD10" s="485">
        <v>12</v>
      </c>
      <c r="AE10" s="486">
        <v>14</v>
      </c>
      <c r="AF10" s="487">
        <v>115</v>
      </c>
    </row>
    <row r="11" spans="1:32" ht="39.75" customHeight="1">
      <c r="A11" s="862"/>
      <c r="B11" s="322" t="s">
        <v>323</v>
      </c>
      <c r="C11" s="488">
        <v>0</v>
      </c>
      <c r="D11" s="489"/>
      <c r="E11" s="489"/>
      <c r="F11" s="490"/>
      <c r="G11" s="491"/>
      <c r="H11" s="492">
        <v>0</v>
      </c>
      <c r="I11" s="488">
        <v>0</v>
      </c>
      <c r="J11" s="489"/>
      <c r="K11" s="489"/>
      <c r="L11" s="490"/>
      <c r="M11" s="491"/>
      <c r="N11" s="492">
        <v>0</v>
      </c>
      <c r="O11" s="488">
        <v>0</v>
      </c>
      <c r="P11" s="489"/>
      <c r="Q11" s="489"/>
      <c r="R11" s="490"/>
      <c r="S11" s="491"/>
      <c r="T11" s="492">
        <v>0</v>
      </c>
      <c r="U11" s="488">
        <v>0</v>
      </c>
      <c r="V11" s="489"/>
      <c r="W11" s="489"/>
      <c r="X11" s="490"/>
      <c r="Y11" s="491"/>
      <c r="Z11" s="492">
        <v>0</v>
      </c>
      <c r="AA11" s="488">
        <v>0</v>
      </c>
      <c r="AB11" s="489"/>
      <c r="AC11" s="489"/>
      <c r="AD11" s="490"/>
      <c r="AE11" s="491"/>
      <c r="AF11" s="492">
        <v>0</v>
      </c>
    </row>
    <row r="12" spans="1:32" ht="45" customHeight="1" thickBot="1">
      <c r="A12" s="863"/>
      <c r="B12" s="329" t="s">
        <v>324</v>
      </c>
      <c r="C12" s="493">
        <v>12</v>
      </c>
      <c r="D12" s="494">
        <v>158</v>
      </c>
      <c r="E12" s="495">
        <v>18</v>
      </c>
      <c r="F12" s="495">
        <v>30</v>
      </c>
      <c r="G12" s="496">
        <v>37</v>
      </c>
      <c r="H12" s="497">
        <v>255</v>
      </c>
      <c r="I12" s="493">
        <v>12</v>
      </c>
      <c r="J12" s="494">
        <v>158</v>
      </c>
      <c r="K12" s="495">
        <v>18</v>
      </c>
      <c r="L12" s="495">
        <v>30</v>
      </c>
      <c r="M12" s="496">
        <v>37</v>
      </c>
      <c r="N12" s="497">
        <v>255</v>
      </c>
      <c r="O12" s="493">
        <v>12</v>
      </c>
      <c r="P12" s="494">
        <v>158</v>
      </c>
      <c r="Q12" s="495">
        <v>18</v>
      </c>
      <c r="R12" s="495">
        <v>30</v>
      </c>
      <c r="S12" s="496">
        <v>37</v>
      </c>
      <c r="T12" s="497">
        <v>255</v>
      </c>
      <c r="U12" s="493">
        <v>12</v>
      </c>
      <c r="V12" s="494">
        <v>158</v>
      </c>
      <c r="W12" s="495">
        <v>18</v>
      </c>
      <c r="X12" s="495">
        <v>30</v>
      </c>
      <c r="Y12" s="496">
        <v>37</v>
      </c>
      <c r="Z12" s="497">
        <v>255</v>
      </c>
      <c r="AA12" s="493">
        <v>12</v>
      </c>
      <c r="AB12" s="494">
        <v>158</v>
      </c>
      <c r="AC12" s="495">
        <v>18</v>
      </c>
      <c r="AD12" s="495">
        <v>30</v>
      </c>
      <c r="AE12" s="496">
        <v>37</v>
      </c>
      <c r="AF12" s="497">
        <v>255</v>
      </c>
    </row>
    <row r="13" spans="1:32" ht="44.25" customHeight="1" thickBot="1">
      <c r="A13" s="864" t="s">
        <v>325</v>
      </c>
      <c r="B13" s="865"/>
      <c r="C13" s="498">
        <v>0</v>
      </c>
      <c r="D13" s="499"/>
      <c r="E13" s="499"/>
      <c r="F13" s="500"/>
      <c r="G13" s="501"/>
      <c r="H13" s="502">
        <v>0</v>
      </c>
      <c r="I13" s="498">
        <v>0</v>
      </c>
      <c r="J13" s="499"/>
      <c r="K13" s="499"/>
      <c r="L13" s="500"/>
      <c r="M13" s="501"/>
      <c r="N13" s="502">
        <v>0</v>
      </c>
      <c r="O13" s="498">
        <v>0</v>
      </c>
      <c r="P13" s="499"/>
      <c r="Q13" s="499"/>
      <c r="R13" s="500"/>
      <c r="S13" s="501"/>
      <c r="T13" s="502">
        <v>0</v>
      </c>
      <c r="U13" s="498">
        <v>0</v>
      </c>
      <c r="V13" s="499"/>
      <c r="W13" s="499"/>
      <c r="X13" s="500"/>
      <c r="Y13" s="501"/>
      <c r="Z13" s="502">
        <v>0</v>
      </c>
      <c r="AA13" s="498">
        <v>0</v>
      </c>
      <c r="AB13" s="499"/>
      <c r="AC13" s="499"/>
      <c r="AD13" s="500"/>
      <c r="AE13" s="501"/>
      <c r="AF13" s="502">
        <v>0</v>
      </c>
    </row>
    <row r="14" spans="1:32" ht="39" customHeight="1">
      <c r="A14" s="861" t="s">
        <v>326</v>
      </c>
      <c r="B14" s="288" t="s">
        <v>327</v>
      </c>
      <c r="C14" s="503"/>
      <c r="D14" s="504">
        <v>0</v>
      </c>
      <c r="E14" s="505">
        <v>0</v>
      </c>
      <c r="F14" s="506">
        <v>0</v>
      </c>
      <c r="G14" s="507">
        <v>0</v>
      </c>
      <c r="H14" s="508">
        <v>0</v>
      </c>
      <c r="I14" s="503"/>
      <c r="J14" s="504">
        <v>0</v>
      </c>
      <c r="K14" s="505">
        <v>0</v>
      </c>
      <c r="L14" s="506">
        <v>0</v>
      </c>
      <c r="M14" s="507">
        <v>0</v>
      </c>
      <c r="N14" s="508">
        <v>0</v>
      </c>
      <c r="O14" s="503"/>
      <c r="P14" s="504">
        <v>0</v>
      </c>
      <c r="Q14" s="505">
        <v>0</v>
      </c>
      <c r="R14" s="506">
        <v>0</v>
      </c>
      <c r="S14" s="507">
        <v>0</v>
      </c>
      <c r="T14" s="508">
        <v>0</v>
      </c>
      <c r="U14" s="503"/>
      <c r="V14" s="504">
        <v>0</v>
      </c>
      <c r="W14" s="505">
        <v>0</v>
      </c>
      <c r="X14" s="506">
        <v>0</v>
      </c>
      <c r="Y14" s="507">
        <v>0</v>
      </c>
      <c r="Z14" s="508">
        <v>0</v>
      </c>
      <c r="AA14" s="503"/>
      <c r="AB14" s="504">
        <v>0</v>
      </c>
      <c r="AC14" s="505">
        <v>0</v>
      </c>
      <c r="AD14" s="506">
        <v>0</v>
      </c>
      <c r="AE14" s="507">
        <v>0</v>
      </c>
      <c r="AF14" s="508">
        <v>0</v>
      </c>
    </row>
    <row r="15" spans="1:32" ht="39" customHeight="1">
      <c r="A15" s="862"/>
      <c r="B15" s="353" t="s">
        <v>328</v>
      </c>
      <c r="C15" s="509"/>
      <c r="D15" s="510">
        <v>0</v>
      </c>
      <c r="E15" s="484">
        <v>0</v>
      </c>
      <c r="F15" s="485">
        <v>0</v>
      </c>
      <c r="G15" s="486">
        <v>0</v>
      </c>
      <c r="H15" s="487">
        <v>0</v>
      </c>
      <c r="I15" s="509"/>
      <c r="J15" s="510">
        <v>0</v>
      </c>
      <c r="K15" s="484">
        <v>0</v>
      </c>
      <c r="L15" s="485">
        <v>0</v>
      </c>
      <c r="M15" s="486">
        <v>0</v>
      </c>
      <c r="N15" s="487">
        <v>0</v>
      </c>
      <c r="O15" s="509"/>
      <c r="P15" s="510">
        <v>0</v>
      </c>
      <c r="Q15" s="484">
        <v>0</v>
      </c>
      <c r="R15" s="485">
        <v>0</v>
      </c>
      <c r="S15" s="486">
        <v>0</v>
      </c>
      <c r="T15" s="487">
        <v>0</v>
      </c>
      <c r="U15" s="509"/>
      <c r="V15" s="510">
        <v>0</v>
      </c>
      <c r="W15" s="484">
        <v>0</v>
      </c>
      <c r="X15" s="485">
        <v>0</v>
      </c>
      <c r="Y15" s="486">
        <v>0</v>
      </c>
      <c r="Z15" s="487">
        <v>0</v>
      </c>
      <c r="AA15" s="509"/>
      <c r="AB15" s="510">
        <v>0</v>
      </c>
      <c r="AC15" s="484">
        <v>0</v>
      </c>
      <c r="AD15" s="485">
        <v>0</v>
      </c>
      <c r="AE15" s="486">
        <v>0</v>
      </c>
      <c r="AF15" s="487">
        <v>0</v>
      </c>
    </row>
    <row r="16" spans="1:32" ht="39" customHeight="1">
      <c r="A16" s="862"/>
      <c r="B16" s="300" t="s">
        <v>329</v>
      </c>
      <c r="C16" s="509"/>
      <c r="D16" s="510">
        <v>0</v>
      </c>
      <c r="E16" s="484">
        <v>0</v>
      </c>
      <c r="F16" s="485">
        <v>0</v>
      </c>
      <c r="G16" s="486">
        <v>0</v>
      </c>
      <c r="H16" s="487">
        <v>0</v>
      </c>
      <c r="I16" s="509"/>
      <c r="J16" s="510">
        <v>0</v>
      </c>
      <c r="K16" s="484">
        <v>0</v>
      </c>
      <c r="L16" s="485">
        <v>0</v>
      </c>
      <c r="M16" s="486">
        <v>0</v>
      </c>
      <c r="N16" s="487">
        <v>0</v>
      </c>
      <c r="O16" s="509"/>
      <c r="P16" s="510">
        <v>0</v>
      </c>
      <c r="Q16" s="484">
        <v>0</v>
      </c>
      <c r="R16" s="485">
        <v>0</v>
      </c>
      <c r="S16" s="486">
        <v>0</v>
      </c>
      <c r="T16" s="487">
        <v>0</v>
      </c>
      <c r="U16" s="509"/>
      <c r="V16" s="510">
        <v>0</v>
      </c>
      <c r="W16" s="484">
        <v>0</v>
      </c>
      <c r="X16" s="485">
        <v>0</v>
      </c>
      <c r="Y16" s="486">
        <v>0</v>
      </c>
      <c r="Z16" s="487">
        <v>0</v>
      </c>
      <c r="AA16" s="509"/>
      <c r="AB16" s="510">
        <v>0</v>
      </c>
      <c r="AC16" s="484">
        <v>0</v>
      </c>
      <c r="AD16" s="485">
        <v>0</v>
      </c>
      <c r="AE16" s="486">
        <v>0</v>
      </c>
      <c r="AF16" s="487">
        <v>0</v>
      </c>
    </row>
    <row r="17" spans="1:37" ht="39" customHeight="1">
      <c r="A17" s="862"/>
      <c r="B17" s="357" t="s">
        <v>330</v>
      </c>
      <c r="C17" s="509"/>
      <c r="D17" s="511"/>
      <c r="E17" s="484">
        <v>0</v>
      </c>
      <c r="F17" s="485">
        <v>0</v>
      </c>
      <c r="G17" s="486">
        <v>0</v>
      </c>
      <c r="H17" s="487">
        <v>0</v>
      </c>
      <c r="I17" s="509"/>
      <c r="J17" s="511"/>
      <c r="K17" s="484">
        <v>0</v>
      </c>
      <c r="L17" s="485">
        <v>0</v>
      </c>
      <c r="M17" s="486">
        <v>0</v>
      </c>
      <c r="N17" s="487">
        <v>0</v>
      </c>
      <c r="O17" s="509"/>
      <c r="P17" s="511"/>
      <c r="Q17" s="484">
        <v>0</v>
      </c>
      <c r="R17" s="485">
        <v>0</v>
      </c>
      <c r="S17" s="486">
        <v>0</v>
      </c>
      <c r="T17" s="487">
        <v>0</v>
      </c>
      <c r="U17" s="509"/>
      <c r="V17" s="511"/>
      <c r="W17" s="484">
        <v>0</v>
      </c>
      <c r="X17" s="485">
        <v>0</v>
      </c>
      <c r="Y17" s="486">
        <v>0</v>
      </c>
      <c r="Z17" s="487">
        <v>0</v>
      </c>
      <c r="AA17" s="509"/>
      <c r="AB17" s="511"/>
      <c r="AC17" s="484">
        <v>0</v>
      </c>
      <c r="AD17" s="485">
        <v>0</v>
      </c>
      <c r="AE17" s="486">
        <v>0</v>
      </c>
      <c r="AF17" s="487">
        <v>0</v>
      </c>
      <c r="AG17"/>
      <c r="AH17"/>
      <c r="AI17"/>
      <c r="AJ17"/>
      <c r="AK17"/>
    </row>
    <row r="18" spans="1:37" ht="39" customHeight="1">
      <c r="A18" s="862"/>
      <c r="B18" s="357" t="s">
        <v>331</v>
      </c>
      <c r="C18" s="509"/>
      <c r="D18" s="511"/>
      <c r="E18" s="484">
        <v>0</v>
      </c>
      <c r="F18" s="485">
        <v>0</v>
      </c>
      <c r="G18" s="486">
        <v>0</v>
      </c>
      <c r="H18" s="487">
        <v>0</v>
      </c>
      <c r="I18" s="509"/>
      <c r="J18" s="511"/>
      <c r="K18" s="484">
        <v>0</v>
      </c>
      <c r="L18" s="485">
        <v>0</v>
      </c>
      <c r="M18" s="486">
        <v>0</v>
      </c>
      <c r="N18" s="487">
        <v>0</v>
      </c>
      <c r="O18" s="509"/>
      <c r="P18" s="511"/>
      <c r="Q18" s="484">
        <v>0</v>
      </c>
      <c r="R18" s="485">
        <v>0</v>
      </c>
      <c r="S18" s="486">
        <v>0</v>
      </c>
      <c r="T18" s="487">
        <v>0</v>
      </c>
      <c r="U18" s="509"/>
      <c r="V18" s="511"/>
      <c r="W18" s="484">
        <v>0</v>
      </c>
      <c r="X18" s="485">
        <v>0</v>
      </c>
      <c r="Y18" s="486">
        <v>0</v>
      </c>
      <c r="Z18" s="487">
        <v>0</v>
      </c>
      <c r="AA18" s="509"/>
      <c r="AB18" s="511"/>
      <c r="AC18" s="484">
        <v>0</v>
      </c>
      <c r="AD18" s="485">
        <v>0</v>
      </c>
      <c r="AE18" s="486">
        <v>0</v>
      </c>
      <c r="AF18" s="487">
        <v>0</v>
      </c>
      <c r="AG18"/>
      <c r="AH18"/>
      <c r="AI18"/>
      <c r="AJ18"/>
      <c r="AK18"/>
    </row>
    <row r="19" spans="1:37" ht="39" customHeight="1">
      <c r="A19" s="862"/>
      <c r="B19" s="300" t="s">
        <v>332</v>
      </c>
      <c r="C19" s="509"/>
      <c r="D19" s="511"/>
      <c r="E19" s="484">
        <v>0</v>
      </c>
      <c r="F19" s="485">
        <v>0</v>
      </c>
      <c r="G19" s="486">
        <v>0</v>
      </c>
      <c r="H19" s="487">
        <v>0</v>
      </c>
      <c r="I19" s="509"/>
      <c r="J19" s="511"/>
      <c r="K19" s="484">
        <v>0</v>
      </c>
      <c r="L19" s="485">
        <v>0</v>
      </c>
      <c r="M19" s="486">
        <v>0</v>
      </c>
      <c r="N19" s="487">
        <v>0</v>
      </c>
      <c r="O19" s="509"/>
      <c r="P19" s="511"/>
      <c r="Q19" s="484">
        <v>0</v>
      </c>
      <c r="R19" s="485">
        <v>0</v>
      </c>
      <c r="S19" s="486">
        <v>0</v>
      </c>
      <c r="T19" s="487">
        <v>0</v>
      </c>
      <c r="U19" s="509"/>
      <c r="V19" s="511"/>
      <c r="W19" s="484">
        <v>0</v>
      </c>
      <c r="X19" s="485">
        <v>0</v>
      </c>
      <c r="Y19" s="486">
        <v>0</v>
      </c>
      <c r="Z19" s="487">
        <v>0</v>
      </c>
      <c r="AA19" s="509"/>
      <c r="AB19" s="511"/>
      <c r="AC19" s="484">
        <v>0</v>
      </c>
      <c r="AD19" s="485">
        <v>0</v>
      </c>
      <c r="AE19" s="486">
        <v>0</v>
      </c>
      <c r="AF19" s="487">
        <v>0</v>
      </c>
      <c r="AG19"/>
      <c r="AH19"/>
      <c r="AI19"/>
      <c r="AJ19"/>
      <c r="AK19"/>
    </row>
    <row r="20" spans="1:37" ht="39" customHeight="1">
      <c r="A20" s="862"/>
      <c r="B20" s="300" t="s">
        <v>333</v>
      </c>
      <c r="C20" s="509"/>
      <c r="D20" s="511"/>
      <c r="E20" s="484">
        <v>0</v>
      </c>
      <c r="F20" s="485">
        <v>0</v>
      </c>
      <c r="G20" s="486">
        <v>0</v>
      </c>
      <c r="H20" s="487">
        <v>0</v>
      </c>
      <c r="I20" s="509"/>
      <c r="J20" s="511"/>
      <c r="K20" s="484">
        <v>0</v>
      </c>
      <c r="L20" s="485">
        <v>0</v>
      </c>
      <c r="M20" s="486">
        <v>0</v>
      </c>
      <c r="N20" s="487">
        <v>0</v>
      </c>
      <c r="O20" s="509"/>
      <c r="P20" s="511"/>
      <c r="Q20" s="484">
        <v>0</v>
      </c>
      <c r="R20" s="485">
        <v>0</v>
      </c>
      <c r="S20" s="486">
        <v>0</v>
      </c>
      <c r="T20" s="487">
        <v>0</v>
      </c>
      <c r="U20" s="509"/>
      <c r="V20" s="511"/>
      <c r="W20" s="484">
        <v>0</v>
      </c>
      <c r="X20" s="485">
        <v>0</v>
      </c>
      <c r="Y20" s="486">
        <v>0</v>
      </c>
      <c r="Z20" s="487">
        <v>0</v>
      </c>
      <c r="AA20" s="509"/>
      <c r="AB20" s="511"/>
      <c r="AC20" s="484">
        <v>0</v>
      </c>
      <c r="AD20" s="485">
        <v>0</v>
      </c>
      <c r="AE20" s="486">
        <v>0</v>
      </c>
      <c r="AF20" s="487">
        <v>0</v>
      </c>
      <c r="AG20"/>
      <c r="AH20"/>
      <c r="AI20"/>
      <c r="AJ20"/>
      <c r="AK20"/>
    </row>
    <row r="21" spans="1:37" ht="39" customHeight="1">
      <c r="A21" s="862"/>
      <c r="B21" s="359" t="s">
        <v>334</v>
      </c>
      <c r="C21" s="512"/>
      <c r="D21" s="513"/>
      <c r="E21" s="514">
        <v>0</v>
      </c>
      <c r="F21" s="515">
        <v>0</v>
      </c>
      <c r="G21" s="516">
        <v>0</v>
      </c>
      <c r="H21" s="492">
        <v>0</v>
      </c>
      <c r="I21" s="512"/>
      <c r="J21" s="513"/>
      <c r="K21" s="514">
        <v>0</v>
      </c>
      <c r="L21" s="515">
        <v>0</v>
      </c>
      <c r="M21" s="516">
        <v>0</v>
      </c>
      <c r="N21" s="492">
        <v>0</v>
      </c>
      <c r="O21" s="512"/>
      <c r="P21" s="513"/>
      <c r="Q21" s="514">
        <v>0</v>
      </c>
      <c r="R21" s="515">
        <v>0</v>
      </c>
      <c r="S21" s="516">
        <v>0</v>
      </c>
      <c r="T21" s="492">
        <v>0</v>
      </c>
      <c r="U21" s="512"/>
      <c r="V21" s="513"/>
      <c r="W21" s="514">
        <v>0</v>
      </c>
      <c r="X21" s="515">
        <v>0</v>
      </c>
      <c r="Y21" s="516">
        <v>0</v>
      </c>
      <c r="Z21" s="492">
        <v>0</v>
      </c>
      <c r="AA21" s="512"/>
      <c r="AB21" s="513"/>
      <c r="AC21" s="514">
        <v>0</v>
      </c>
      <c r="AD21" s="515">
        <v>0</v>
      </c>
      <c r="AE21" s="516">
        <v>0</v>
      </c>
      <c r="AF21" s="492">
        <v>0</v>
      </c>
      <c r="AG21"/>
      <c r="AH21"/>
      <c r="AI21"/>
      <c r="AJ21"/>
      <c r="AK21"/>
    </row>
    <row r="22" spans="1:37" ht="45" customHeight="1" thickBot="1">
      <c r="A22" s="863"/>
      <c r="B22" s="365" t="s">
        <v>324</v>
      </c>
      <c r="C22" s="517"/>
      <c r="D22" s="494">
        <v>0</v>
      </c>
      <c r="E22" s="332">
        <v>0</v>
      </c>
      <c r="F22" s="530">
        <v>0</v>
      </c>
      <c r="G22" s="334">
        <v>0</v>
      </c>
      <c r="H22" s="497">
        <v>0</v>
      </c>
      <c r="I22" s="517"/>
      <c r="J22" s="494">
        <v>0</v>
      </c>
      <c r="K22" s="332">
        <v>0</v>
      </c>
      <c r="L22" s="332">
        <v>0</v>
      </c>
      <c r="M22" s="334">
        <v>0</v>
      </c>
      <c r="N22" s="497">
        <v>0</v>
      </c>
      <c r="O22" s="517"/>
      <c r="P22" s="494">
        <v>0</v>
      </c>
      <c r="Q22" s="332">
        <v>0</v>
      </c>
      <c r="R22" s="332">
        <v>0</v>
      </c>
      <c r="S22" s="334">
        <v>0</v>
      </c>
      <c r="T22" s="497">
        <v>0</v>
      </c>
      <c r="U22" s="517"/>
      <c r="V22" s="494">
        <v>0</v>
      </c>
      <c r="W22" s="332">
        <v>0</v>
      </c>
      <c r="X22" s="332">
        <v>0</v>
      </c>
      <c r="Y22" s="334">
        <v>0</v>
      </c>
      <c r="Z22" s="497">
        <v>0</v>
      </c>
      <c r="AA22" s="517"/>
      <c r="AB22" s="494">
        <v>0</v>
      </c>
      <c r="AC22" s="332">
        <v>0</v>
      </c>
      <c r="AD22" s="332">
        <v>0</v>
      </c>
      <c r="AE22" s="334">
        <v>0</v>
      </c>
      <c r="AF22" s="497">
        <v>0</v>
      </c>
      <c r="AG22"/>
      <c r="AH22"/>
      <c r="AI22"/>
      <c r="AJ22"/>
      <c r="AK22"/>
    </row>
    <row r="23" spans="1:37" ht="45" customHeight="1" thickBot="1">
      <c r="A23" s="844" t="s">
        <v>335</v>
      </c>
      <c r="B23" s="845"/>
      <c r="C23" s="518"/>
      <c r="D23" s="519">
        <v>0</v>
      </c>
      <c r="E23" s="520">
        <v>0</v>
      </c>
      <c r="F23" s="521">
        <v>0</v>
      </c>
      <c r="G23" s="522">
        <v>0</v>
      </c>
      <c r="H23" s="523">
        <v>0</v>
      </c>
      <c r="I23" s="518"/>
      <c r="J23" s="519">
        <v>0</v>
      </c>
      <c r="K23" s="520">
        <v>0</v>
      </c>
      <c r="L23" s="521">
        <v>0</v>
      </c>
      <c r="M23" s="522">
        <v>0</v>
      </c>
      <c r="N23" s="523">
        <v>0</v>
      </c>
      <c r="O23" s="518"/>
      <c r="P23" s="519">
        <v>0</v>
      </c>
      <c r="Q23" s="520">
        <v>0</v>
      </c>
      <c r="R23" s="521">
        <v>0</v>
      </c>
      <c r="S23" s="522">
        <v>0</v>
      </c>
      <c r="T23" s="523">
        <v>0</v>
      </c>
      <c r="U23" s="518"/>
      <c r="V23" s="519">
        <v>0</v>
      </c>
      <c r="W23" s="520">
        <v>0</v>
      </c>
      <c r="X23" s="521">
        <v>0</v>
      </c>
      <c r="Y23" s="522">
        <v>0</v>
      </c>
      <c r="Z23" s="523">
        <v>0</v>
      </c>
      <c r="AA23" s="518"/>
      <c r="AB23" s="519">
        <v>0</v>
      </c>
      <c r="AC23" s="520">
        <v>0</v>
      </c>
      <c r="AD23" s="521">
        <v>0</v>
      </c>
      <c r="AE23" s="522">
        <v>0</v>
      </c>
      <c r="AF23" s="523">
        <v>0</v>
      </c>
      <c r="AG23"/>
      <c r="AH23"/>
      <c r="AI23"/>
      <c r="AJ23"/>
      <c r="AK23"/>
    </row>
    <row r="24" spans="1:37" ht="45" customHeight="1" thickBot="1">
      <c r="A24" s="851" t="s">
        <v>336</v>
      </c>
      <c r="B24" s="852"/>
      <c r="C24" s="524">
        <v>80</v>
      </c>
      <c r="D24" s="525">
        <v>0</v>
      </c>
      <c r="E24" s="499"/>
      <c r="F24" s="500"/>
      <c r="G24" s="526"/>
      <c r="H24" s="502">
        <v>80</v>
      </c>
      <c r="I24" s="524">
        <v>80</v>
      </c>
      <c r="J24" s="525">
        <v>0</v>
      </c>
      <c r="K24" s="499"/>
      <c r="L24" s="500"/>
      <c r="M24" s="526"/>
      <c r="N24" s="502">
        <v>80</v>
      </c>
      <c r="O24" s="524">
        <v>80</v>
      </c>
      <c r="P24" s="525">
        <v>0</v>
      </c>
      <c r="Q24" s="499"/>
      <c r="R24" s="500"/>
      <c r="S24" s="526"/>
      <c r="T24" s="502">
        <v>80</v>
      </c>
      <c r="U24" s="524">
        <v>80</v>
      </c>
      <c r="V24" s="525">
        <v>0</v>
      </c>
      <c r="W24" s="499"/>
      <c r="X24" s="500"/>
      <c r="Y24" s="526"/>
      <c r="Z24" s="502">
        <v>80</v>
      </c>
      <c r="AA24" s="524">
        <v>80</v>
      </c>
      <c r="AB24" s="525">
        <v>0</v>
      </c>
      <c r="AC24" s="499"/>
      <c r="AD24" s="500"/>
      <c r="AE24" s="526"/>
      <c r="AF24" s="502">
        <v>80</v>
      </c>
      <c r="AG24"/>
      <c r="AH24"/>
      <c r="AI24"/>
      <c r="AJ24"/>
      <c r="AK24"/>
    </row>
    <row r="25" spans="1:37" ht="45" customHeight="1" thickBot="1">
      <c r="A25" s="842" t="s">
        <v>337</v>
      </c>
      <c r="B25" s="843"/>
      <c r="C25" s="527"/>
      <c r="D25" s="528">
        <v>0</v>
      </c>
      <c r="E25" s="378">
        <v>0</v>
      </c>
      <c r="F25" s="379">
        <v>0</v>
      </c>
      <c r="G25" s="380">
        <v>0</v>
      </c>
      <c r="H25" s="502">
        <v>0</v>
      </c>
      <c r="I25" s="527"/>
      <c r="J25" s="528">
        <v>0</v>
      </c>
      <c r="K25" s="378">
        <v>0</v>
      </c>
      <c r="L25" s="379">
        <v>0</v>
      </c>
      <c r="M25" s="380">
        <v>0</v>
      </c>
      <c r="N25" s="502">
        <v>0</v>
      </c>
      <c r="O25" s="527"/>
      <c r="P25" s="528">
        <v>0</v>
      </c>
      <c r="Q25" s="378">
        <v>0</v>
      </c>
      <c r="R25" s="379">
        <v>0</v>
      </c>
      <c r="S25" s="380">
        <v>0</v>
      </c>
      <c r="T25" s="502">
        <v>0</v>
      </c>
      <c r="U25" s="527"/>
      <c r="V25" s="528">
        <v>0</v>
      </c>
      <c r="W25" s="378">
        <v>0</v>
      </c>
      <c r="X25" s="379">
        <v>0</v>
      </c>
      <c r="Y25" s="380">
        <v>0</v>
      </c>
      <c r="Z25" s="502">
        <v>0</v>
      </c>
      <c r="AA25" s="527"/>
      <c r="AB25" s="528">
        <v>0</v>
      </c>
      <c r="AC25" s="378">
        <v>0</v>
      </c>
      <c r="AD25" s="379">
        <v>0</v>
      </c>
      <c r="AE25" s="380">
        <v>0</v>
      </c>
      <c r="AF25" s="502">
        <v>0</v>
      </c>
      <c r="AG25"/>
      <c r="AH25"/>
      <c r="AI25"/>
      <c r="AJ25"/>
      <c r="AK25"/>
    </row>
    <row r="26" spans="1:37" ht="45" customHeight="1" thickBot="1">
      <c r="A26" s="844" t="s">
        <v>338</v>
      </c>
      <c r="B26" s="845"/>
      <c r="C26" s="518"/>
      <c r="D26" s="529"/>
      <c r="E26" s="520">
        <v>0</v>
      </c>
      <c r="F26" s="521">
        <v>0</v>
      </c>
      <c r="G26" s="522">
        <v>0</v>
      </c>
      <c r="H26" s="523">
        <v>0</v>
      </c>
      <c r="I26" s="518"/>
      <c r="J26" s="529"/>
      <c r="K26" s="520">
        <v>0</v>
      </c>
      <c r="L26" s="521">
        <v>0</v>
      </c>
      <c r="M26" s="522">
        <v>0</v>
      </c>
      <c r="N26" s="523">
        <v>0</v>
      </c>
      <c r="O26" s="518"/>
      <c r="P26" s="529"/>
      <c r="Q26" s="520">
        <v>0</v>
      </c>
      <c r="R26" s="521">
        <v>0</v>
      </c>
      <c r="S26" s="522">
        <v>0</v>
      </c>
      <c r="T26" s="523">
        <v>0</v>
      </c>
      <c r="U26" s="518"/>
      <c r="V26" s="529"/>
      <c r="W26" s="520">
        <v>0</v>
      </c>
      <c r="X26" s="521">
        <v>0</v>
      </c>
      <c r="Y26" s="522">
        <v>0</v>
      </c>
      <c r="Z26" s="523">
        <v>0</v>
      </c>
      <c r="AA26" s="518"/>
      <c r="AB26" s="529"/>
      <c r="AC26" s="520">
        <v>0</v>
      </c>
      <c r="AD26" s="521">
        <v>0</v>
      </c>
      <c r="AE26" s="522">
        <v>0</v>
      </c>
      <c r="AF26" s="523">
        <v>0</v>
      </c>
      <c r="AG26"/>
      <c r="AH26"/>
      <c r="AI26"/>
      <c r="AJ26"/>
      <c r="AK26"/>
    </row>
    <row r="27" spans="1:37" ht="51" customHeight="1" thickTop="1" thickBot="1">
      <c r="A27" s="846" t="s">
        <v>6</v>
      </c>
      <c r="B27" s="847"/>
      <c r="C27" s="382">
        <v>92</v>
      </c>
      <c r="D27" s="383">
        <v>158</v>
      </c>
      <c r="E27" s="384">
        <v>18</v>
      </c>
      <c r="F27" s="384">
        <v>30</v>
      </c>
      <c r="G27" s="386">
        <v>37</v>
      </c>
      <c r="H27" s="387">
        <v>335</v>
      </c>
      <c r="I27" s="382">
        <v>92</v>
      </c>
      <c r="J27" s="383">
        <v>158</v>
      </c>
      <c r="K27" s="384">
        <v>18</v>
      </c>
      <c r="L27" s="384">
        <v>30</v>
      </c>
      <c r="M27" s="386">
        <v>37</v>
      </c>
      <c r="N27" s="387">
        <v>335</v>
      </c>
      <c r="O27" s="382">
        <v>92</v>
      </c>
      <c r="P27" s="383">
        <v>158</v>
      </c>
      <c r="Q27" s="384">
        <v>18</v>
      </c>
      <c r="R27" s="384">
        <v>30</v>
      </c>
      <c r="S27" s="386">
        <v>37</v>
      </c>
      <c r="T27" s="387">
        <v>335</v>
      </c>
      <c r="U27" s="382">
        <v>92</v>
      </c>
      <c r="V27" s="383">
        <v>158</v>
      </c>
      <c r="W27" s="384">
        <v>18</v>
      </c>
      <c r="X27" s="384">
        <v>30</v>
      </c>
      <c r="Y27" s="386">
        <v>37</v>
      </c>
      <c r="Z27" s="387">
        <v>335</v>
      </c>
      <c r="AA27" s="382">
        <v>92</v>
      </c>
      <c r="AB27" s="383">
        <v>158</v>
      </c>
      <c r="AC27" s="384">
        <v>18</v>
      </c>
      <c r="AD27" s="384">
        <v>30</v>
      </c>
      <c r="AE27" s="386">
        <v>37</v>
      </c>
      <c r="AF27" s="387">
        <v>335</v>
      </c>
      <c r="AG27"/>
      <c r="AH27"/>
      <c r="AI27"/>
      <c r="AJ27"/>
      <c r="AK27"/>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9"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24"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605" t="s">
        <v>4</v>
      </c>
      <c r="F5" s="606" t="s">
        <v>316</v>
      </c>
      <c r="G5" s="397" t="s">
        <v>22</v>
      </c>
      <c r="H5" s="880"/>
      <c r="I5" s="860"/>
      <c r="J5" s="854"/>
      <c r="K5" s="605" t="s">
        <v>4</v>
      </c>
      <c r="L5" s="606" t="s">
        <v>316</v>
      </c>
      <c r="M5" s="397" t="s">
        <v>22</v>
      </c>
      <c r="N5" s="880"/>
      <c r="O5" s="860"/>
      <c r="P5" s="854"/>
      <c r="Q5" s="605" t="s">
        <v>4</v>
      </c>
      <c r="R5" s="606" t="s">
        <v>316</v>
      </c>
      <c r="S5" s="397" t="s">
        <v>22</v>
      </c>
      <c r="T5" s="880"/>
      <c r="U5" s="860"/>
      <c r="V5" s="854"/>
      <c r="W5" s="605" t="s">
        <v>4</v>
      </c>
      <c r="X5" s="606" t="s">
        <v>316</v>
      </c>
      <c r="Y5" s="397" t="s">
        <v>22</v>
      </c>
      <c r="Z5" s="880"/>
      <c r="AA5" s="860"/>
      <c r="AB5" s="854"/>
      <c r="AC5" s="605" t="s">
        <v>4</v>
      </c>
      <c r="AD5" s="606" t="s">
        <v>316</v>
      </c>
      <c r="AE5" s="397" t="s">
        <v>22</v>
      </c>
      <c r="AF5" s="880"/>
    </row>
    <row r="6" spans="1:32" ht="39.75" customHeight="1">
      <c r="A6" s="861" t="s">
        <v>317</v>
      </c>
      <c r="B6" s="288" t="s">
        <v>318</v>
      </c>
      <c r="C6" s="398"/>
      <c r="D6" s="399"/>
      <c r="E6" s="399"/>
      <c r="F6" s="607"/>
      <c r="G6" s="402"/>
      <c r="H6" s="403">
        <f>SUM(C6:G6)</f>
        <v>0</v>
      </c>
      <c r="I6" s="398"/>
      <c r="J6" s="399"/>
      <c r="K6" s="399"/>
      <c r="L6" s="607"/>
      <c r="M6" s="402"/>
      <c r="N6" s="403">
        <f>SUM(I6:M6)</f>
        <v>0</v>
      </c>
      <c r="O6" s="398"/>
      <c r="P6" s="399"/>
      <c r="Q6" s="399"/>
      <c r="R6" s="607"/>
      <c r="S6" s="402"/>
      <c r="T6" s="403">
        <f>SUM(O6:S6)</f>
        <v>0</v>
      </c>
      <c r="U6" s="398"/>
      <c r="V6" s="399"/>
      <c r="W6" s="399"/>
      <c r="X6" s="607"/>
      <c r="Y6" s="402"/>
      <c r="Z6" s="403">
        <f>SUM(U6:Y6)</f>
        <v>0</v>
      </c>
      <c r="AA6" s="398"/>
      <c r="AB6" s="399"/>
      <c r="AC6" s="399"/>
      <c r="AD6" s="607"/>
      <c r="AE6" s="402"/>
      <c r="AF6" s="403">
        <f>SUM(AA6:AE6)</f>
        <v>0</v>
      </c>
    </row>
    <row r="7" spans="1:32" ht="39.75" customHeight="1">
      <c r="A7" s="862"/>
      <c r="B7" s="300" t="s">
        <v>319</v>
      </c>
      <c r="C7" s="404"/>
      <c r="D7" s="405"/>
      <c r="E7" s="405"/>
      <c r="F7" s="608"/>
      <c r="G7" s="408"/>
      <c r="H7" s="409">
        <f t="shared" ref="H7:H8" si="0">SUM(C7:G7)</f>
        <v>0</v>
      </c>
      <c r="I7" s="404"/>
      <c r="J7" s="405"/>
      <c r="K7" s="405"/>
      <c r="L7" s="608"/>
      <c r="M7" s="408"/>
      <c r="N7" s="409">
        <f t="shared" ref="N7:N11" si="1">SUM(I7:M7)</f>
        <v>0</v>
      </c>
      <c r="O7" s="404"/>
      <c r="P7" s="405"/>
      <c r="Q7" s="405"/>
      <c r="R7" s="608"/>
      <c r="S7" s="408"/>
      <c r="T7" s="409">
        <f t="shared" ref="T7:T11" si="2">SUM(O7:S7)</f>
        <v>0</v>
      </c>
      <c r="U7" s="404"/>
      <c r="V7" s="405"/>
      <c r="W7" s="405"/>
      <c r="X7" s="608"/>
      <c r="Y7" s="408"/>
      <c r="Z7" s="409">
        <f t="shared" ref="Z7:Z11" si="3">SUM(U7:Y7)</f>
        <v>0</v>
      </c>
      <c r="AA7" s="404"/>
      <c r="AB7" s="405"/>
      <c r="AC7" s="405"/>
      <c r="AD7" s="608"/>
      <c r="AE7" s="408"/>
      <c r="AF7" s="409">
        <f t="shared" ref="AF7:AF11" si="4">SUM(AA7:AE7)</f>
        <v>0</v>
      </c>
    </row>
    <row r="8" spans="1:32" ht="39.75" customHeight="1">
      <c r="A8" s="862"/>
      <c r="B8" s="300" t="s">
        <v>320</v>
      </c>
      <c r="C8" s="404"/>
      <c r="D8" s="405"/>
      <c r="E8" s="405"/>
      <c r="F8" s="608"/>
      <c r="G8" s="408"/>
      <c r="H8" s="409">
        <f t="shared" si="0"/>
        <v>0</v>
      </c>
      <c r="I8" s="404"/>
      <c r="J8" s="405"/>
      <c r="K8" s="405"/>
      <c r="L8" s="608"/>
      <c r="M8" s="408"/>
      <c r="N8" s="409">
        <f t="shared" si="1"/>
        <v>0</v>
      </c>
      <c r="O8" s="404"/>
      <c r="P8" s="405"/>
      <c r="Q8" s="405"/>
      <c r="R8" s="608"/>
      <c r="S8" s="408"/>
      <c r="T8" s="409">
        <f t="shared" si="2"/>
        <v>0</v>
      </c>
      <c r="U8" s="404"/>
      <c r="V8" s="405"/>
      <c r="W8" s="405"/>
      <c r="X8" s="608"/>
      <c r="Y8" s="408"/>
      <c r="Z8" s="409">
        <f t="shared" si="3"/>
        <v>0</v>
      </c>
      <c r="AA8" s="404"/>
      <c r="AB8" s="405"/>
      <c r="AC8" s="405"/>
      <c r="AD8" s="608"/>
      <c r="AE8" s="408"/>
      <c r="AF8" s="409">
        <f t="shared" si="4"/>
        <v>0</v>
      </c>
    </row>
    <row r="9" spans="1:32" ht="39.75" customHeight="1">
      <c r="A9" s="862"/>
      <c r="B9" s="300" t="s">
        <v>321</v>
      </c>
      <c r="C9" s="404"/>
      <c r="D9" s="405"/>
      <c r="E9" s="405"/>
      <c r="F9" s="608"/>
      <c r="G9" s="408"/>
      <c r="H9" s="409">
        <f>SUM(C9:G9)</f>
        <v>0</v>
      </c>
      <c r="I9" s="404"/>
      <c r="J9" s="405"/>
      <c r="K9" s="405"/>
      <c r="L9" s="608"/>
      <c r="M9" s="408"/>
      <c r="N9" s="409">
        <f t="shared" si="1"/>
        <v>0</v>
      </c>
      <c r="O9" s="404"/>
      <c r="P9" s="405"/>
      <c r="Q9" s="405"/>
      <c r="R9" s="608"/>
      <c r="S9" s="408"/>
      <c r="T9" s="409">
        <f t="shared" si="2"/>
        <v>0</v>
      </c>
      <c r="U9" s="404"/>
      <c r="V9" s="405"/>
      <c r="W9" s="405"/>
      <c r="X9" s="608"/>
      <c r="Y9" s="408"/>
      <c r="Z9" s="409">
        <f t="shared" si="3"/>
        <v>0</v>
      </c>
      <c r="AA9" s="404"/>
      <c r="AB9" s="405"/>
      <c r="AC9" s="405"/>
      <c r="AD9" s="608"/>
      <c r="AE9" s="408"/>
      <c r="AF9" s="409">
        <f t="shared" si="4"/>
        <v>0</v>
      </c>
    </row>
    <row r="10" spans="1:32" ht="39.75" customHeight="1">
      <c r="A10" s="862"/>
      <c r="B10" s="300" t="s">
        <v>322</v>
      </c>
      <c r="C10" s="410"/>
      <c r="D10" s="411">
        <v>270</v>
      </c>
      <c r="E10" s="411">
        <v>33</v>
      </c>
      <c r="F10" s="609">
        <v>74</v>
      </c>
      <c r="G10" s="414">
        <v>102</v>
      </c>
      <c r="H10" s="415">
        <f>SUM(C10:G10)</f>
        <v>479</v>
      </c>
      <c r="I10" s="410"/>
      <c r="J10" s="411">
        <v>261</v>
      </c>
      <c r="K10" s="411">
        <v>39</v>
      </c>
      <c r="L10" s="609">
        <v>86</v>
      </c>
      <c r="M10" s="414">
        <v>90</v>
      </c>
      <c r="N10" s="415">
        <f t="shared" si="1"/>
        <v>476</v>
      </c>
      <c r="O10" s="410"/>
      <c r="P10" s="411">
        <v>266</v>
      </c>
      <c r="Q10" s="411">
        <v>38</v>
      </c>
      <c r="R10" s="609">
        <v>87</v>
      </c>
      <c r="S10" s="414">
        <v>103</v>
      </c>
      <c r="T10" s="415">
        <f t="shared" si="2"/>
        <v>494</v>
      </c>
      <c r="U10" s="410"/>
      <c r="V10" s="411">
        <v>273</v>
      </c>
      <c r="W10" s="411">
        <v>39</v>
      </c>
      <c r="X10" s="609">
        <v>90</v>
      </c>
      <c r="Y10" s="414">
        <v>106</v>
      </c>
      <c r="Z10" s="415">
        <f t="shared" si="3"/>
        <v>508</v>
      </c>
      <c r="AA10" s="410"/>
      <c r="AB10" s="411">
        <v>280</v>
      </c>
      <c r="AC10" s="411">
        <v>38</v>
      </c>
      <c r="AD10" s="609">
        <v>94</v>
      </c>
      <c r="AE10" s="414">
        <v>109</v>
      </c>
      <c r="AF10" s="415">
        <f t="shared" si="4"/>
        <v>521</v>
      </c>
    </row>
    <row r="11" spans="1:32" ht="39.75" customHeight="1">
      <c r="A11" s="862"/>
      <c r="B11" s="322" t="s">
        <v>323</v>
      </c>
      <c r="C11" s="416">
        <v>330</v>
      </c>
      <c r="D11" s="417"/>
      <c r="E11" s="441"/>
      <c r="F11" s="610"/>
      <c r="G11" s="419"/>
      <c r="H11" s="420">
        <f>SUM(C11:G11)</f>
        <v>330</v>
      </c>
      <c r="I11" s="416">
        <v>330</v>
      </c>
      <c r="J11" s="417"/>
      <c r="K11" s="441"/>
      <c r="L11" s="610"/>
      <c r="M11" s="419"/>
      <c r="N11" s="420">
        <f t="shared" si="1"/>
        <v>330</v>
      </c>
      <c r="O11" s="416">
        <v>330</v>
      </c>
      <c r="P11" s="417"/>
      <c r="Q11" s="441"/>
      <c r="R11" s="610"/>
      <c r="S11" s="419"/>
      <c r="T11" s="420">
        <f t="shared" si="2"/>
        <v>330</v>
      </c>
      <c r="U11" s="416">
        <v>330</v>
      </c>
      <c r="V11" s="417"/>
      <c r="W11" s="441"/>
      <c r="X11" s="610"/>
      <c r="Y11" s="419"/>
      <c r="Z11" s="420">
        <f t="shared" si="3"/>
        <v>330</v>
      </c>
      <c r="AA11" s="416">
        <v>330</v>
      </c>
      <c r="AB11" s="417"/>
      <c r="AC11" s="441"/>
      <c r="AD11" s="610"/>
      <c r="AE11" s="419"/>
      <c r="AF11" s="420">
        <f t="shared" si="4"/>
        <v>330</v>
      </c>
    </row>
    <row r="12" spans="1:32" ht="45" customHeight="1" thickBot="1">
      <c r="A12" s="863"/>
      <c r="B12" s="329" t="s">
        <v>324</v>
      </c>
      <c r="C12" s="421">
        <f>SUM(C6:C11)</f>
        <v>330</v>
      </c>
      <c r="D12" s="422">
        <f>SUM(D6:D11)</f>
        <v>270</v>
      </c>
      <c r="E12" s="611">
        <f t="shared" ref="E12:F12" si="5">SUM(E6:E11)</f>
        <v>33</v>
      </c>
      <c r="F12" s="612">
        <f t="shared" si="5"/>
        <v>74</v>
      </c>
      <c r="G12" s="424">
        <f>SUM(G6:G11)</f>
        <v>102</v>
      </c>
      <c r="H12" s="425">
        <f>SUM(H6:H11)</f>
        <v>809</v>
      </c>
      <c r="I12" s="421">
        <f>SUM(I6:I11)</f>
        <v>330</v>
      </c>
      <c r="J12" s="422">
        <f>SUM(J6:J11)</f>
        <v>261</v>
      </c>
      <c r="K12" s="611">
        <f t="shared" ref="K12:N12" si="6">SUM(K6:K11)</f>
        <v>39</v>
      </c>
      <c r="L12" s="612">
        <f t="shared" si="6"/>
        <v>86</v>
      </c>
      <c r="M12" s="424">
        <f t="shared" si="6"/>
        <v>90</v>
      </c>
      <c r="N12" s="425">
        <f t="shared" si="6"/>
        <v>806</v>
      </c>
      <c r="O12" s="421">
        <f>SUM(O6:O11)</f>
        <v>330</v>
      </c>
      <c r="P12" s="422">
        <f>SUM(P6:P11)</f>
        <v>266</v>
      </c>
      <c r="Q12" s="611">
        <f t="shared" ref="Q12:R12" si="7">SUM(Q6:Q11)</f>
        <v>38</v>
      </c>
      <c r="R12" s="612">
        <f t="shared" si="7"/>
        <v>87</v>
      </c>
      <c r="S12" s="424">
        <f>SUM(S6:S11)</f>
        <v>103</v>
      </c>
      <c r="T12" s="425">
        <f>SUM(T6:T11)</f>
        <v>824</v>
      </c>
      <c r="U12" s="421">
        <f>SUM(U6:U11)</f>
        <v>330</v>
      </c>
      <c r="V12" s="422">
        <f>SUM(V6:V11)</f>
        <v>273</v>
      </c>
      <c r="W12" s="611">
        <f t="shared" ref="W12:Z12" si="8">SUM(W6:W11)</f>
        <v>39</v>
      </c>
      <c r="X12" s="612">
        <f t="shared" si="8"/>
        <v>90</v>
      </c>
      <c r="Y12" s="424">
        <f t="shared" si="8"/>
        <v>106</v>
      </c>
      <c r="Z12" s="425">
        <f t="shared" si="8"/>
        <v>838</v>
      </c>
      <c r="AA12" s="421">
        <f>SUM(AA6:AA11)</f>
        <v>330</v>
      </c>
      <c r="AB12" s="422">
        <f>SUM(AB6:AB11)</f>
        <v>280</v>
      </c>
      <c r="AC12" s="611">
        <f t="shared" ref="AC12:AF12" si="9">SUM(AC6:AC11)</f>
        <v>38</v>
      </c>
      <c r="AD12" s="612">
        <f t="shared" si="9"/>
        <v>94</v>
      </c>
      <c r="AE12" s="424">
        <f t="shared" si="9"/>
        <v>109</v>
      </c>
      <c r="AF12" s="425">
        <f t="shared" si="9"/>
        <v>851</v>
      </c>
    </row>
    <row r="13" spans="1:32" ht="44.25" customHeight="1" thickBot="1">
      <c r="A13" s="864" t="s">
        <v>325</v>
      </c>
      <c r="B13" s="865"/>
      <c r="C13" s="426"/>
      <c r="D13" s="427"/>
      <c r="E13" s="613"/>
      <c r="F13" s="614"/>
      <c r="G13" s="429"/>
      <c r="H13" s="430">
        <f>C13</f>
        <v>0</v>
      </c>
      <c r="I13" s="426"/>
      <c r="J13" s="427"/>
      <c r="K13" s="613"/>
      <c r="L13" s="614"/>
      <c r="M13" s="429"/>
      <c r="N13" s="430">
        <f>I13</f>
        <v>0</v>
      </c>
      <c r="O13" s="426"/>
      <c r="P13" s="427"/>
      <c r="Q13" s="613"/>
      <c r="R13" s="614"/>
      <c r="S13" s="429"/>
      <c r="T13" s="430">
        <f>O13</f>
        <v>0</v>
      </c>
      <c r="U13" s="426"/>
      <c r="V13" s="427"/>
      <c r="W13" s="613"/>
      <c r="X13" s="614"/>
      <c r="Y13" s="429"/>
      <c r="Z13" s="430">
        <f>U13</f>
        <v>0</v>
      </c>
      <c r="AA13" s="426"/>
      <c r="AB13" s="427"/>
      <c r="AC13" s="613"/>
      <c r="AD13" s="614"/>
      <c r="AE13" s="429"/>
      <c r="AF13" s="430">
        <f>AA13</f>
        <v>0</v>
      </c>
    </row>
    <row r="14" spans="1:32" ht="39" customHeight="1">
      <c r="A14" s="861" t="s">
        <v>326</v>
      </c>
      <c r="B14" s="288" t="s">
        <v>327</v>
      </c>
      <c r="C14" s="431"/>
      <c r="D14" s="432"/>
      <c r="E14" s="615"/>
      <c r="F14" s="616"/>
      <c r="G14" s="435"/>
      <c r="H14" s="436">
        <f t="shared" ref="H14:H21" si="10">SUM(C14:G14)</f>
        <v>0</v>
      </c>
      <c r="I14" s="431"/>
      <c r="J14" s="432"/>
      <c r="K14" s="615"/>
      <c r="L14" s="616"/>
      <c r="M14" s="435"/>
      <c r="N14" s="436">
        <f t="shared" ref="N14:N21" si="11">SUM(I14:M14)</f>
        <v>0</v>
      </c>
      <c r="O14" s="431"/>
      <c r="P14" s="432"/>
      <c r="Q14" s="615"/>
      <c r="R14" s="616"/>
      <c r="S14" s="435"/>
      <c r="T14" s="436">
        <f t="shared" ref="T14:T21" si="12">SUM(O14:S14)</f>
        <v>0</v>
      </c>
      <c r="U14" s="431"/>
      <c r="V14" s="432"/>
      <c r="W14" s="615"/>
      <c r="X14" s="616"/>
      <c r="Y14" s="435"/>
      <c r="Z14" s="436">
        <f t="shared" ref="Z14:Z21" si="13">SUM(U14:Y14)</f>
        <v>0</v>
      </c>
      <c r="AA14" s="431"/>
      <c r="AB14" s="432"/>
      <c r="AC14" s="615"/>
      <c r="AD14" s="616"/>
      <c r="AE14" s="435"/>
      <c r="AF14" s="436">
        <f t="shared" ref="AF14:AF20" si="14">SUM(AA14:AE14)</f>
        <v>0</v>
      </c>
    </row>
    <row r="15" spans="1:32" ht="39" customHeight="1">
      <c r="A15" s="862"/>
      <c r="B15" s="353" t="s">
        <v>328</v>
      </c>
      <c r="C15" s="437"/>
      <c r="D15" s="438"/>
      <c r="E15" s="411"/>
      <c r="F15" s="609"/>
      <c r="G15" s="414"/>
      <c r="H15" s="415">
        <f t="shared" si="10"/>
        <v>0</v>
      </c>
      <c r="I15" s="437"/>
      <c r="J15" s="438"/>
      <c r="K15" s="411"/>
      <c r="L15" s="609"/>
      <c r="M15" s="414"/>
      <c r="N15" s="415">
        <f t="shared" si="11"/>
        <v>0</v>
      </c>
      <c r="O15" s="437"/>
      <c r="P15" s="438"/>
      <c r="Q15" s="411"/>
      <c r="R15" s="609"/>
      <c r="S15" s="414"/>
      <c r="T15" s="415">
        <f t="shared" si="12"/>
        <v>0</v>
      </c>
      <c r="U15" s="437"/>
      <c r="V15" s="438"/>
      <c r="W15" s="411"/>
      <c r="X15" s="609"/>
      <c r="Y15" s="414"/>
      <c r="Z15" s="415">
        <f t="shared" si="13"/>
        <v>0</v>
      </c>
      <c r="AA15" s="437"/>
      <c r="AB15" s="438"/>
      <c r="AC15" s="411"/>
      <c r="AD15" s="609"/>
      <c r="AE15" s="414"/>
      <c r="AF15" s="415">
        <f t="shared" si="14"/>
        <v>0</v>
      </c>
    </row>
    <row r="16" spans="1:32" ht="39" customHeight="1">
      <c r="A16" s="862"/>
      <c r="B16" s="300" t="s">
        <v>329</v>
      </c>
      <c r="C16" s="437"/>
      <c r="D16" s="438"/>
      <c r="E16" s="411"/>
      <c r="F16" s="609"/>
      <c r="G16" s="414"/>
      <c r="H16" s="415">
        <f t="shared" si="10"/>
        <v>0</v>
      </c>
      <c r="I16" s="437"/>
      <c r="J16" s="438"/>
      <c r="K16" s="411"/>
      <c r="L16" s="609"/>
      <c r="M16" s="414"/>
      <c r="N16" s="415">
        <f t="shared" si="11"/>
        <v>0</v>
      </c>
      <c r="O16" s="437"/>
      <c r="P16" s="438"/>
      <c r="Q16" s="411"/>
      <c r="R16" s="609"/>
      <c r="S16" s="414"/>
      <c r="T16" s="415">
        <f t="shared" si="12"/>
        <v>0</v>
      </c>
      <c r="U16" s="437"/>
      <c r="V16" s="438"/>
      <c r="W16" s="411"/>
      <c r="X16" s="609"/>
      <c r="Y16" s="414"/>
      <c r="Z16" s="415">
        <f t="shared" si="13"/>
        <v>0</v>
      </c>
      <c r="AA16" s="437"/>
      <c r="AB16" s="438"/>
      <c r="AC16" s="411"/>
      <c r="AD16" s="609"/>
      <c r="AE16" s="414"/>
      <c r="AF16" s="415">
        <f t="shared" si="14"/>
        <v>0</v>
      </c>
    </row>
    <row r="17" spans="1:37" ht="39" customHeight="1">
      <c r="A17" s="862"/>
      <c r="B17" s="357" t="s">
        <v>330</v>
      </c>
      <c r="C17" s="437"/>
      <c r="D17" s="439"/>
      <c r="E17" s="411"/>
      <c r="F17" s="609"/>
      <c r="G17" s="414"/>
      <c r="H17" s="415">
        <f t="shared" si="10"/>
        <v>0</v>
      </c>
      <c r="I17" s="437"/>
      <c r="J17" s="439"/>
      <c r="K17" s="411"/>
      <c r="L17" s="609"/>
      <c r="M17" s="414"/>
      <c r="N17" s="415">
        <f t="shared" si="11"/>
        <v>0</v>
      </c>
      <c r="O17" s="437"/>
      <c r="P17" s="439"/>
      <c r="Q17" s="411"/>
      <c r="R17" s="609"/>
      <c r="S17" s="414"/>
      <c r="T17" s="415">
        <f t="shared" si="12"/>
        <v>0</v>
      </c>
      <c r="U17" s="437"/>
      <c r="V17" s="439"/>
      <c r="W17" s="411"/>
      <c r="X17" s="609"/>
      <c r="Y17" s="414"/>
      <c r="Z17" s="415">
        <f t="shared" si="13"/>
        <v>0</v>
      </c>
      <c r="AA17" s="437"/>
      <c r="AB17" s="439"/>
      <c r="AC17" s="411"/>
      <c r="AD17" s="609"/>
      <c r="AE17" s="414"/>
      <c r="AF17" s="415">
        <f t="shared" si="14"/>
        <v>0</v>
      </c>
    </row>
    <row r="18" spans="1:37" ht="39" customHeight="1">
      <c r="A18" s="862"/>
      <c r="B18" s="357" t="s">
        <v>331</v>
      </c>
      <c r="C18" s="437"/>
      <c r="D18" s="439"/>
      <c r="E18" s="411"/>
      <c r="F18" s="609"/>
      <c r="G18" s="414"/>
      <c r="H18" s="415">
        <f t="shared" si="10"/>
        <v>0</v>
      </c>
      <c r="I18" s="437"/>
      <c r="J18" s="439"/>
      <c r="K18" s="411"/>
      <c r="L18" s="609"/>
      <c r="M18" s="414"/>
      <c r="N18" s="415">
        <f t="shared" si="11"/>
        <v>0</v>
      </c>
      <c r="O18" s="437"/>
      <c r="P18" s="439"/>
      <c r="Q18" s="411"/>
      <c r="R18" s="609"/>
      <c r="S18" s="414"/>
      <c r="T18" s="415">
        <f t="shared" si="12"/>
        <v>0</v>
      </c>
      <c r="U18" s="437"/>
      <c r="V18" s="439"/>
      <c r="W18" s="411"/>
      <c r="X18" s="609"/>
      <c r="Y18" s="414"/>
      <c r="Z18" s="415">
        <f t="shared" si="13"/>
        <v>0</v>
      </c>
      <c r="AA18" s="437"/>
      <c r="AB18" s="439"/>
      <c r="AC18" s="411"/>
      <c r="AD18" s="609"/>
      <c r="AE18" s="414"/>
      <c r="AF18" s="415">
        <f t="shared" si="14"/>
        <v>0</v>
      </c>
    </row>
    <row r="19" spans="1:37" ht="39" customHeight="1">
      <c r="A19" s="862"/>
      <c r="B19" s="300" t="s">
        <v>340</v>
      </c>
      <c r="C19" s="437"/>
      <c r="D19" s="439"/>
      <c r="E19" s="411"/>
      <c r="F19" s="609"/>
      <c r="G19" s="414"/>
      <c r="H19" s="415">
        <f t="shared" si="10"/>
        <v>0</v>
      </c>
      <c r="I19" s="437"/>
      <c r="J19" s="439"/>
      <c r="K19" s="411"/>
      <c r="L19" s="609"/>
      <c r="M19" s="414"/>
      <c r="N19" s="415">
        <f t="shared" si="11"/>
        <v>0</v>
      </c>
      <c r="O19" s="437"/>
      <c r="P19" s="439"/>
      <c r="Q19" s="411"/>
      <c r="R19" s="609"/>
      <c r="S19" s="414"/>
      <c r="T19" s="415">
        <f t="shared" si="12"/>
        <v>0</v>
      </c>
      <c r="U19" s="437"/>
      <c r="V19" s="439"/>
      <c r="W19" s="411"/>
      <c r="X19" s="609"/>
      <c r="Y19" s="414"/>
      <c r="Z19" s="415">
        <f t="shared" si="13"/>
        <v>0</v>
      </c>
      <c r="AA19" s="437"/>
      <c r="AB19" s="439"/>
      <c r="AC19" s="411"/>
      <c r="AD19" s="609"/>
      <c r="AE19" s="414"/>
      <c r="AF19" s="415">
        <f t="shared" si="14"/>
        <v>0</v>
      </c>
    </row>
    <row r="20" spans="1:37" ht="39" customHeight="1">
      <c r="A20" s="862"/>
      <c r="B20" s="300" t="s">
        <v>341</v>
      </c>
      <c r="C20" s="437"/>
      <c r="D20" s="439"/>
      <c r="E20" s="411"/>
      <c r="F20" s="609"/>
      <c r="G20" s="414"/>
      <c r="H20" s="415">
        <f t="shared" si="10"/>
        <v>0</v>
      </c>
      <c r="I20" s="437"/>
      <c r="J20" s="439"/>
      <c r="K20" s="411"/>
      <c r="L20" s="609"/>
      <c r="M20" s="414"/>
      <c r="N20" s="415">
        <f t="shared" si="11"/>
        <v>0</v>
      </c>
      <c r="O20" s="437"/>
      <c r="P20" s="439"/>
      <c r="Q20" s="411"/>
      <c r="R20" s="609"/>
      <c r="S20" s="414"/>
      <c r="T20" s="415">
        <f t="shared" si="12"/>
        <v>0</v>
      </c>
      <c r="U20" s="437"/>
      <c r="V20" s="439"/>
      <c r="W20" s="411"/>
      <c r="X20" s="609"/>
      <c r="Y20" s="414"/>
      <c r="Z20" s="415">
        <f t="shared" si="13"/>
        <v>0</v>
      </c>
      <c r="AA20" s="437"/>
      <c r="AB20" s="439"/>
      <c r="AC20" s="411"/>
      <c r="AD20" s="609"/>
      <c r="AE20" s="414"/>
      <c r="AF20" s="415">
        <f t="shared" si="14"/>
        <v>0</v>
      </c>
    </row>
    <row r="21" spans="1:37" ht="39" customHeight="1">
      <c r="A21" s="862"/>
      <c r="B21" s="359" t="s">
        <v>342</v>
      </c>
      <c r="C21" s="440"/>
      <c r="D21" s="441"/>
      <c r="E21" s="617"/>
      <c r="F21" s="618"/>
      <c r="G21" s="444"/>
      <c r="H21" s="420">
        <f t="shared" si="10"/>
        <v>0</v>
      </c>
      <c r="I21" s="440"/>
      <c r="J21" s="441"/>
      <c r="K21" s="617"/>
      <c r="L21" s="618"/>
      <c r="M21" s="444"/>
      <c r="N21" s="420">
        <f t="shared" si="11"/>
        <v>0</v>
      </c>
      <c r="O21" s="440"/>
      <c r="P21" s="441"/>
      <c r="Q21" s="617"/>
      <c r="R21" s="618"/>
      <c r="S21" s="444"/>
      <c r="T21" s="420">
        <f t="shared" si="12"/>
        <v>0</v>
      </c>
      <c r="U21" s="440"/>
      <c r="V21" s="441"/>
      <c r="W21" s="617"/>
      <c r="X21" s="618"/>
      <c r="Y21" s="444"/>
      <c r="Z21" s="420">
        <f t="shared" si="13"/>
        <v>0</v>
      </c>
      <c r="AA21" s="440"/>
      <c r="AB21" s="441"/>
      <c r="AC21" s="617"/>
      <c r="AD21" s="618"/>
      <c r="AE21" s="444"/>
      <c r="AF21" s="420">
        <f>SUM(AA21:AE21)</f>
        <v>0</v>
      </c>
    </row>
    <row r="22" spans="1:37" ht="45" customHeight="1" thickBot="1">
      <c r="A22" s="863"/>
      <c r="B22" s="365" t="s">
        <v>324</v>
      </c>
      <c r="C22" s="445"/>
      <c r="D22" s="422">
        <f>SUM(D14:D21)</f>
        <v>0</v>
      </c>
      <c r="E22" s="535">
        <f>SUM(E14:E21)</f>
        <v>0</v>
      </c>
      <c r="F22" s="536"/>
      <c r="G22" s="447">
        <f>SUM(G14:G21)</f>
        <v>0</v>
      </c>
      <c r="H22" s="425">
        <f t="shared" ref="H22" si="15">SUM(H14:H21)</f>
        <v>0</v>
      </c>
      <c r="I22" s="445"/>
      <c r="J22" s="422">
        <f>SUM(J14:J21)</f>
        <v>0</v>
      </c>
      <c r="K22" s="535">
        <f>SUM(K14:K21)</f>
        <v>0</v>
      </c>
      <c r="L22" s="536">
        <f>SUM(L14:L21)</f>
        <v>0</v>
      </c>
      <c r="M22" s="447">
        <f>SUM(M14:M21)</f>
        <v>0</v>
      </c>
      <c r="N22" s="425">
        <f t="shared" ref="N22" si="16">SUM(N14:N21)</f>
        <v>0</v>
      </c>
      <c r="O22" s="445"/>
      <c r="P22" s="422">
        <f>SUM(P14:P21)</f>
        <v>0</v>
      </c>
      <c r="Q22" s="535">
        <f>SUM(Q14:Q21)</f>
        <v>0</v>
      </c>
      <c r="R22" s="536">
        <f>SUM(R14:R21)</f>
        <v>0</v>
      </c>
      <c r="S22" s="447">
        <f>SUM(S14:S21)</f>
        <v>0</v>
      </c>
      <c r="T22" s="425">
        <f t="shared" ref="T22" si="17">SUM(T14:T21)</f>
        <v>0</v>
      </c>
      <c r="U22" s="445"/>
      <c r="V22" s="422">
        <f>SUM(V14:V21)</f>
        <v>0</v>
      </c>
      <c r="W22" s="535">
        <f>SUM(W14:W21)</f>
        <v>0</v>
      </c>
      <c r="X22" s="536">
        <f>SUM(X14:X21)</f>
        <v>0</v>
      </c>
      <c r="Y22" s="447">
        <f>SUM(Y14:Y21)</f>
        <v>0</v>
      </c>
      <c r="Z22" s="425">
        <f t="shared" ref="Z22" si="18">SUM(Z14:Z21)</f>
        <v>0</v>
      </c>
      <c r="AA22" s="445"/>
      <c r="AB22" s="422">
        <f>SUM(AB14:AB21)</f>
        <v>0</v>
      </c>
      <c r="AC22" s="535">
        <f>SUM(AC14:AC21)</f>
        <v>0</v>
      </c>
      <c r="AD22" s="536">
        <f>SUM(AD14:AD21)</f>
        <v>0</v>
      </c>
      <c r="AE22" s="447">
        <f>SUM(AE14:AE21)</f>
        <v>0</v>
      </c>
      <c r="AF22" s="425">
        <f>SUM(AF14:AF21)</f>
        <v>0</v>
      </c>
    </row>
    <row r="23" spans="1:37" ht="45" customHeight="1" thickBot="1">
      <c r="A23" s="844" t="s">
        <v>335</v>
      </c>
      <c r="B23" s="845"/>
      <c r="C23" s="448"/>
      <c r="D23" s="449"/>
      <c r="E23" s="449"/>
      <c r="F23" s="619"/>
      <c r="G23" s="452"/>
      <c r="H23" s="453">
        <f>SUM(C23:G23)</f>
        <v>0</v>
      </c>
      <c r="I23" s="448"/>
      <c r="J23" s="449"/>
      <c r="K23" s="449"/>
      <c r="L23" s="619"/>
      <c r="M23" s="452"/>
      <c r="N23" s="453">
        <f>SUM(I23:M23)</f>
        <v>0</v>
      </c>
      <c r="O23" s="448"/>
      <c r="P23" s="449"/>
      <c r="Q23" s="449"/>
      <c r="R23" s="619"/>
      <c r="S23" s="452"/>
      <c r="T23" s="453">
        <f>SUM(O23:S23)</f>
        <v>0</v>
      </c>
      <c r="U23" s="448"/>
      <c r="V23" s="449"/>
      <c r="W23" s="449"/>
      <c r="X23" s="619"/>
      <c r="Y23" s="452"/>
      <c r="Z23" s="453">
        <f>SUM(U23:Y23)</f>
        <v>0</v>
      </c>
      <c r="AA23" s="448"/>
      <c r="AB23" s="449"/>
      <c r="AC23" s="449"/>
      <c r="AD23" s="619"/>
      <c r="AE23" s="452"/>
      <c r="AF23" s="453">
        <f>SUM(AA23:AE23)</f>
        <v>0</v>
      </c>
    </row>
    <row r="24" spans="1:37" ht="45" customHeight="1" thickBot="1">
      <c r="A24" s="851" t="s">
        <v>336</v>
      </c>
      <c r="B24" s="852"/>
      <c r="C24" s="454"/>
      <c r="D24" s="455"/>
      <c r="E24" s="613"/>
      <c r="F24" s="614"/>
      <c r="G24" s="456"/>
      <c r="H24" s="430">
        <f>SUM(C24:G24)</f>
        <v>0</v>
      </c>
      <c r="I24" s="454"/>
      <c r="J24" s="455">
        <v>20</v>
      </c>
      <c r="K24" s="613"/>
      <c r="L24" s="614"/>
      <c r="M24" s="456"/>
      <c r="N24" s="430">
        <f>SUM(I24:M24)</f>
        <v>20</v>
      </c>
      <c r="O24" s="454"/>
      <c r="P24" s="455">
        <v>20</v>
      </c>
      <c r="Q24" s="613"/>
      <c r="R24" s="614"/>
      <c r="S24" s="456"/>
      <c r="T24" s="430">
        <f>SUM(O24:S24)</f>
        <v>20</v>
      </c>
      <c r="U24" s="454"/>
      <c r="V24" s="455">
        <v>20</v>
      </c>
      <c r="W24" s="613"/>
      <c r="X24" s="614"/>
      <c r="Y24" s="456"/>
      <c r="Z24" s="430">
        <f>SUM(U24:Y24)</f>
        <v>20</v>
      </c>
      <c r="AA24" s="454"/>
      <c r="AB24" s="455">
        <v>20</v>
      </c>
      <c r="AC24" s="613"/>
      <c r="AD24" s="614"/>
      <c r="AE24" s="456"/>
      <c r="AF24" s="430">
        <f>SUM(AA24:AE24)</f>
        <v>20</v>
      </c>
    </row>
    <row r="25" spans="1:37" ht="45" customHeight="1" thickBot="1">
      <c r="A25" s="842" t="s">
        <v>337</v>
      </c>
      <c r="B25" s="843"/>
      <c r="C25" s="457"/>
      <c r="D25" s="458">
        <v>3</v>
      </c>
      <c r="E25" s="620">
        <v>2</v>
      </c>
      <c r="F25" s="621">
        <v>2</v>
      </c>
      <c r="G25" s="461">
        <v>2</v>
      </c>
      <c r="H25" s="430">
        <f>SUM(C25:G25)</f>
        <v>9</v>
      </c>
      <c r="I25" s="457"/>
      <c r="J25" s="458">
        <v>3</v>
      </c>
      <c r="K25" s="620">
        <v>2</v>
      </c>
      <c r="L25" s="621">
        <v>2</v>
      </c>
      <c r="M25" s="461">
        <v>2</v>
      </c>
      <c r="N25" s="430">
        <f>SUM(I25:M25)</f>
        <v>9</v>
      </c>
      <c r="O25" s="457"/>
      <c r="P25" s="458">
        <v>3</v>
      </c>
      <c r="Q25" s="620">
        <v>2</v>
      </c>
      <c r="R25" s="621">
        <v>2</v>
      </c>
      <c r="S25" s="461">
        <v>2</v>
      </c>
      <c r="T25" s="430">
        <f>SUM(O25:S25)</f>
        <v>9</v>
      </c>
      <c r="U25" s="457"/>
      <c r="V25" s="458">
        <v>3</v>
      </c>
      <c r="W25" s="620">
        <v>2</v>
      </c>
      <c r="X25" s="621">
        <v>2</v>
      </c>
      <c r="Y25" s="461">
        <v>2</v>
      </c>
      <c r="Z25" s="430">
        <f>SUM(U25:Y25)</f>
        <v>9</v>
      </c>
      <c r="AA25" s="457"/>
      <c r="AB25" s="458">
        <v>3</v>
      </c>
      <c r="AC25" s="620">
        <v>2</v>
      </c>
      <c r="AD25" s="621">
        <v>2</v>
      </c>
      <c r="AE25" s="461">
        <v>2</v>
      </c>
      <c r="AF25" s="430">
        <f>SUM(AA25:AE25)</f>
        <v>9</v>
      </c>
    </row>
    <row r="26" spans="1:37" ht="45" customHeight="1" thickBot="1">
      <c r="A26" s="844" t="s">
        <v>338</v>
      </c>
      <c r="B26" s="845"/>
      <c r="C26" s="448"/>
      <c r="D26" s="462"/>
      <c r="E26" s="449"/>
      <c r="F26" s="619"/>
      <c r="G26" s="452"/>
      <c r="H26" s="453">
        <f>SUM(C26:G26)</f>
        <v>0</v>
      </c>
      <c r="I26" s="448"/>
      <c r="J26" s="462"/>
      <c r="K26" s="449"/>
      <c r="L26" s="619"/>
      <c r="M26" s="452"/>
      <c r="N26" s="453">
        <f>SUM(I26:M26)</f>
        <v>0</v>
      </c>
      <c r="O26" s="448"/>
      <c r="P26" s="462"/>
      <c r="Q26" s="449"/>
      <c r="R26" s="619"/>
      <c r="S26" s="452"/>
      <c r="T26" s="453">
        <f>SUM(O26:S26)</f>
        <v>0</v>
      </c>
      <c r="U26" s="448"/>
      <c r="V26" s="462"/>
      <c r="W26" s="449"/>
      <c r="X26" s="619"/>
      <c r="Y26" s="452"/>
      <c r="Z26" s="453">
        <f>SUM(U26:Y26)</f>
        <v>0</v>
      </c>
      <c r="AA26" s="448"/>
      <c r="AB26" s="462"/>
      <c r="AC26" s="449"/>
      <c r="AD26" s="619"/>
      <c r="AE26" s="452"/>
      <c r="AF26" s="453">
        <f>SUM(AA26:AE26)</f>
        <v>0</v>
      </c>
    </row>
    <row r="27" spans="1:37" ht="51" customHeight="1" thickTop="1" thickBot="1">
      <c r="A27" s="846" t="s">
        <v>6</v>
      </c>
      <c r="B27" s="847"/>
      <c r="C27" s="463">
        <f>SUM(C12,C13,C22,C23,C25,C26,C24)</f>
        <v>330</v>
      </c>
      <c r="D27" s="464">
        <f>SUM(D12,,D22,D23,D25,D26,D24)</f>
        <v>273</v>
      </c>
      <c r="E27" s="464">
        <f>SUM(E12,E13,E22,E23,E25,E26)</f>
        <v>35</v>
      </c>
      <c r="F27" s="537">
        <f>SUM(F12,F13,F22,F23,F25,F26)</f>
        <v>76</v>
      </c>
      <c r="G27" s="466">
        <f>SUM(G12,G13,G22,G23,G25,G26)</f>
        <v>104</v>
      </c>
      <c r="H27" s="467">
        <f>SUM(H12,H13,H22,H23,H25,H26,H24)</f>
        <v>818</v>
      </c>
      <c r="I27" s="463">
        <f>SUM(I12,I13,I22,I23,I25,I26,I24)</f>
        <v>330</v>
      </c>
      <c r="J27" s="464">
        <f>SUM(J12,,J22,J23,J25,J26,J24)</f>
        <v>284</v>
      </c>
      <c r="K27" s="464">
        <f>SUM(K12,K13,K22,K23,K25,K26)</f>
        <v>41</v>
      </c>
      <c r="L27" s="537">
        <f>SUM(L12,L13,L22,L23,L25,L26)</f>
        <v>88</v>
      </c>
      <c r="M27" s="466">
        <f>SUM(M12,M13,M22,M23,M25,M26)</f>
        <v>92</v>
      </c>
      <c r="N27" s="467">
        <f>SUM(N12,N13,N22,N23,N25,N26,N24)</f>
        <v>835</v>
      </c>
      <c r="O27" s="463">
        <f>SUM(O12,O13,O22,O23,O25,O26,O24)</f>
        <v>330</v>
      </c>
      <c r="P27" s="464">
        <f>SUM(P12,,P22,P23,P25,P26,P24)</f>
        <v>289</v>
      </c>
      <c r="Q27" s="464">
        <f>SUM(Q12,Q13,Q22,Q23,Q25,Q26)</f>
        <v>40</v>
      </c>
      <c r="R27" s="537">
        <f>SUM(R12,R13,R22,R23,R25,R26)</f>
        <v>89</v>
      </c>
      <c r="S27" s="466">
        <f>SUM(S12,S13,S22,S23,S25,S26)</f>
        <v>105</v>
      </c>
      <c r="T27" s="467">
        <f>SUM(T12,T13,T22,T23,T25,T26,T24)</f>
        <v>853</v>
      </c>
      <c r="U27" s="463">
        <f>SUM(U12,U13,U22,U23,U25,U26,U24)</f>
        <v>330</v>
      </c>
      <c r="V27" s="464">
        <f>SUM(V12,,V22,V23,V25,V26,V24)</f>
        <v>296</v>
      </c>
      <c r="W27" s="464">
        <f>SUM(W12,W13,W22,W23,W25,W26)</f>
        <v>41</v>
      </c>
      <c r="X27" s="537">
        <f>SUM(X12,X13,X22,X23,X25,X26)</f>
        <v>92</v>
      </c>
      <c r="Y27" s="466">
        <f>SUM(Y12,Y13,Y22,Y23,Y25,Y26)</f>
        <v>108</v>
      </c>
      <c r="Z27" s="467">
        <f>SUM(Z12,Z13,Z22,Z23,Z25,Z26,Z24)</f>
        <v>867</v>
      </c>
      <c r="AA27" s="463">
        <f>SUM(AA12,AA13,AA22,AA23,AA25,AA26,AA24)</f>
        <v>330</v>
      </c>
      <c r="AB27" s="464">
        <f>SUM(AB12,,AB22,AB23,AB25,AB26,AB24)</f>
        <v>303</v>
      </c>
      <c r="AC27" s="464">
        <f>SUM(AC12,AC13,AC22,AC23,AC25,AC26)</f>
        <v>40</v>
      </c>
      <c r="AD27" s="537">
        <f>SUM(AD12,AD13,AD22,AD23,AD25,AD26)</f>
        <v>96</v>
      </c>
      <c r="AE27" s="466">
        <f>SUM(AE12,AE13,AE22,AE23,AE25,AE26)</f>
        <v>111</v>
      </c>
      <c r="AF27" s="467">
        <f>SUM(AF12,AF13,AF22,AF23,AF25,AF26,AF24)</f>
        <v>880</v>
      </c>
    </row>
    <row r="28" spans="1:37" ht="67.5" customHeight="1">
      <c r="A28" s="848" t="s">
        <v>339</v>
      </c>
      <c r="B28" s="849"/>
      <c r="C28" s="622" t="s">
        <v>343</v>
      </c>
      <c r="D28" s="623">
        <v>35</v>
      </c>
      <c r="E28" s="623"/>
      <c r="F28" s="623">
        <v>13</v>
      </c>
      <c r="G28" s="624">
        <v>35</v>
      </c>
      <c r="H28" s="625">
        <f>SUM(D28:G28)</f>
        <v>83</v>
      </c>
      <c r="I28" s="626" t="s">
        <v>343</v>
      </c>
      <c r="J28" s="623">
        <v>26</v>
      </c>
      <c r="K28" s="623"/>
      <c r="L28" s="623">
        <v>17</v>
      </c>
      <c r="M28" s="624">
        <v>5</v>
      </c>
      <c r="N28" s="625">
        <f>SUM(J28:M28)</f>
        <v>48</v>
      </c>
      <c r="O28" s="626" t="s">
        <v>343</v>
      </c>
      <c r="P28" s="623">
        <v>31</v>
      </c>
      <c r="Q28" s="623"/>
      <c r="R28" s="623">
        <v>18</v>
      </c>
      <c r="S28" s="624">
        <v>18</v>
      </c>
      <c r="T28" s="625">
        <f>SUM(P28:S28)</f>
        <v>67</v>
      </c>
      <c r="U28" s="626" t="s">
        <v>343</v>
      </c>
      <c r="V28" s="623">
        <v>38</v>
      </c>
      <c r="W28" s="623"/>
      <c r="X28" s="623">
        <v>21</v>
      </c>
      <c r="Y28" s="624">
        <v>21</v>
      </c>
      <c r="Z28" s="625">
        <f>SUM(V28:Y28)</f>
        <v>80</v>
      </c>
      <c r="AA28" s="626" t="s">
        <v>343</v>
      </c>
      <c r="AB28" s="623">
        <v>45</v>
      </c>
      <c r="AC28" s="623"/>
      <c r="AD28" s="623">
        <v>25</v>
      </c>
      <c r="AE28" s="624">
        <v>24</v>
      </c>
      <c r="AF28" s="627">
        <f>SUM(AB28:AE28)</f>
        <v>94</v>
      </c>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398">
        <v>90</v>
      </c>
      <c r="D6" s="399">
        <v>90</v>
      </c>
      <c r="E6" s="400">
        <v>9</v>
      </c>
      <c r="F6" s="401">
        <v>24</v>
      </c>
      <c r="G6" s="402">
        <v>24</v>
      </c>
      <c r="H6" s="403">
        <f>SUM(C6:G6)</f>
        <v>237</v>
      </c>
      <c r="I6" s="398">
        <v>90</v>
      </c>
      <c r="J6" s="399">
        <v>90</v>
      </c>
      <c r="K6" s="400">
        <v>9</v>
      </c>
      <c r="L6" s="401">
        <v>24</v>
      </c>
      <c r="M6" s="402">
        <v>24</v>
      </c>
      <c r="N6" s="403">
        <f>SUM(I6:M6)</f>
        <v>237</v>
      </c>
      <c r="O6" s="398">
        <v>90</v>
      </c>
      <c r="P6" s="399">
        <v>90</v>
      </c>
      <c r="Q6" s="400">
        <v>9</v>
      </c>
      <c r="R6" s="401">
        <v>24</v>
      </c>
      <c r="S6" s="402">
        <v>24</v>
      </c>
      <c r="T6" s="403">
        <f>SUM(O6:S6)</f>
        <v>237</v>
      </c>
      <c r="U6" s="398">
        <v>90</v>
      </c>
      <c r="V6" s="399">
        <v>90</v>
      </c>
      <c r="W6" s="400">
        <v>9</v>
      </c>
      <c r="X6" s="401">
        <v>24</v>
      </c>
      <c r="Y6" s="402">
        <v>24</v>
      </c>
      <c r="Z6" s="403">
        <f>SUM(U6:Y6)</f>
        <v>237</v>
      </c>
      <c r="AA6" s="398">
        <v>90</v>
      </c>
      <c r="AB6" s="399">
        <v>90</v>
      </c>
      <c r="AC6" s="400">
        <v>9</v>
      </c>
      <c r="AD6" s="401">
        <v>24</v>
      </c>
      <c r="AE6" s="402">
        <v>24</v>
      </c>
      <c r="AF6" s="403">
        <f>SUM(AA6:AE6)</f>
        <v>237</v>
      </c>
    </row>
    <row r="7" spans="1:32" ht="39.75" customHeight="1">
      <c r="A7" s="903"/>
      <c r="B7" s="543" t="s">
        <v>319</v>
      </c>
      <c r="C7" s="404">
        <v>30</v>
      </c>
      <c r="D7" s="405">
        <v>0</v>
      </c>
      <c r="E7" s="406">
        <v>0</v>
      </c>
      <c r="F7" s="407">
        <v>0</v>
      </c>
      <c r="G7" s="408">
        <v>0</v>
      </c>
      <c r="H7" s="409">
        <f t="shared" ref="H7:H8" si="0">SUM(C7:G7)</f>
        <v>30</v>
      </c>
      <c r="I7" s="404">
        <v>30</v>
      </c>
      <c r="J7" s="405">
        <v>0</v>
      </c>
      <c r="K7" s="406">
        <v>0</v>
      </c>
      <c r="L7" s="407">
        <v>0</v>
      </c>
      <c r="M7" s="408">
        <v>0</v>
      </c>
      <c r="N7" s="409">
        <f t="shared" ref="N7:N11" si="1">SUM(I7:M7)</f>
        <v>30</v>
      </c>
      <c r="O7" s="404">
        <v>30</v>
      </c>
      <c r="P7" s="405">
        <v>0</v>
      </c>
      <c r="Q7" s="406">
        <v>0</v>
      </c>
      <c r="R7" s="407">
        <v>0</v>
      </c>
      <c r="S7" s="408">
        <v>0</v>
      </c>
      <c r="T7" s="409">
        <f t="shared" ref="T7:T11" si="2">SUM(O7:S7)</f>
        <v>30</v>
      </c>
      <c r="U7" s="404">
        <v>30</v>
      </c>
      <c r="V7" s="405">
        <v>0</v>
      </c>
      <c r="W7" s="406">
        <v>0</v>
      </c>
      <c r="X7" s="407">
        <v>0</v>
      </c>
      <c r="Y7" s="408">
        <v>0</v>
      </c>
      <c r="Z7" s="409">
        <f t="shared" ref="Z7:Z11" si="3">SUM(U7:Y7)</f>
        <v>30</v>
      </c>
      <c r="AA7" s="404">
        <v>30</v>
      </c>
      <c r="AB7" s="405">
        <v>0</v>
      </c>
      <c r="AC7" s="406">
        <v>0</v>
      </c>
      <c r="AD7" s="407">
        <v>0</v>
      </c>
      <c r="AE7" s="408">
        <v>0</v>
      </c>
      <c r="AF7" s="409">
        <f t="shared" ref="AF7:AF11" si="4">SUM(AA7:AE7)</f>
        <v>30</v>
      </c>
    </row>
    <row r="8" spans="1:32" ht="39.75" customHeight="1">
      <c r="A8" s="903"/>
      <c r="B8" s="543" t="s">
        <v>320</v>
      </c>
      <c r="C8" s="404">
        <v>0</v>
      </c>
      <c r="D8" s="405">
        <v>70</v>
      </c>
      <c r="E8" s="406">
        <v>6</v>
      </c>
      <c r="F8" s="407">
        <v>12</v>
      </c>
      <c r="G8" s="408">
        <v>12</v>
      </c>
      <c r="H8" s="409">
        <f t="shared" si="0"/>
        <v>100</v>
      </c>
      <c r="I8" s="404">
        <v>0</v>
      </c>
      <c r="J8" s="405">
        <v>70</v>
      </c>
      <c r="K8" s="406">
        <v>6</v>
      </c>
      <c r="L8" s="407">
        <v>12</v>
      </c>
      <c r="M8" s="408">
        <v>12</v>
      </c>
      <c r="N8" s="409">
        <f t="shared" si="1"/>
        <v>100</v>
      </c>
      <c r="O8" s="404">
        <v>0</v>
      </c>
      <c r="P8" s="405">
        <v>70</v>
      </c>
      <c r="Q8" s="406">
        <v>6</v>
      </c>
      <c r="R8" s="407">
        <v>12</v>
      </c>
      <c r="S8" s="408">
        <v>12</v>
      </c>
      <c r="T8" s="409">
        <f t="shared" si="2"/>
        <v>100</v>
      </c>
      <c r="U8" s="404">
        <v>0</v>
      </c>
      <c r="V8" s="405">
        <v>70</v>
      </c>
      <c r="W8" s="406">
        <v>6</v>
      </c>
      <c r="X8" s="407">
        <v>12</v>
      </c>
      <c r="Y8" s="408">
        <v>12</v>
      </c>
      <c r="Z8" s="409">
        <f t="shared" si="3"/>
        <v>100</v>
      </c>
      <c r="AA8" s="404">
        <v>0</v>
      </c>
      <c r="AB8" s="405">
        <v>70</v>
      </c>
      <c r="AC8" s="406">
        <v>6</v>
      </c>
      <c r="AD8" s="407">
        <v>12</v>
      </c>
      <c r="AE8" s="408">
        <v>12</v>
      </c>
      <c r="AF8" s="409">
        <f t="shared" si="4"/>
        <v>100</v>
      </c>
    </row>
    <row r="9" spans="1:32" ht="39.75" customHeight="1">
      <c r="A9" s="903"/>
      <c r="B9" s="543" t="s">
        <v>321</v>
      </c>
      <c r="C9" s="404">
        <v>0</v>
      </c>
      <c r="D9" s="405">
        <v>0</v>
      </c>
      <c r="E9" s="406">
        <v>0</v>
      </c>
      <c r="F9" s="407">
        <v>0</v>
      </c>
      <c r="G9" s="408">
        <v>0</v>
      </c>
      <c r="H9" s="409">
        <f>SUM(C9:G9)</f>
        <v>0</v>
      </c>
      <c r="I9" s="404">
        <v>0</v>
      </c>
      <c r="J9" s="405">
        <v>0</v>
      </c>
      <c r="K9" s="406">
        <v>0</v>
      </c>
      <c r="L9" s="407">
        <v>0</v>
      </c>
      <c r="M9" s="408">
        <v>0</v>
      </c>
      <c r="N9" s="409">
        <f t="shared" si="1"/>
        <v>0</v>
      </c>
      <c r="O9" s="404">
        <v>0</v>
      </c>
      <c r="P9" s="405">
        <v>0</v>
      </c>
      <c r="Q9" s="406">
        <v>0</v>
      </c>
      <c r="R9" s="407">
        <v>0</v>
      </c>
      <c r="S9" s="408">
        <v>0</v>
      </c>
      <c r="T9" s="409">
        <f t="shared" si="2"/>
        <v>0</v>
      </c>
      <c r="U9" s="404">
        <v>0</v>
      </c>
      <c r="V9" s="405">
        <v>0</v>
      </c>
      <c r="W9" s="406">
        <v>0</v>
      </c>
      <c r="X9" s="407">
        <v>0</v>
      </c>
      <c r="Y9" s="408">
        <v>0</v>
      </c>
      <c r="Z9" s="409">
        <f t="shared" si="3"/>
        <v>0</v>
      </c>
      <c r="AA9" s="404">
        <v>0</v>
      </c>
      <c r="AB9" s="405">
        <v>0</v>
      </c>
      <c r="AC9" s="406">
        <v>0</v>
      </c>
      <c r="AD9" s="407">
        <v>0</v>
      </c>
      <c r="AE9" s="408">
        <v>0</v>
      </c>
      <c r="AF9" s="409">
        <f t="shared" si="4"/>
        <v>0</v>
      </c>
    </row>
    <row r="10" spans="1:32" ht="39.75" customHeight="1">
      <c r="A10" s="903"/>
      <c r="B10" s="543" t="s">
        <v>322</v>
      </c>
      <c r="C10" s="410"/>
      <c r="D10" s="411">
        <v>0</v>
      </c>
      <c r="E10" s="412">
        <v>0</v>
      </c>
      <c r="F10" s="413">
        <v>0</v>
      </c>
      <c r="G10" s="414">
        <v>0</v>
      </c>
      <c r="H10" s="415">
        <f>SUM(C10:G10)</f>
        <v>0</v>
      </c>
      <c r="I10" s="410"/>
      <c r="J10" s="411">
        <v>0</v>
      </c>
      <c r="K10" s="412">
        <v>0</v>
      </c>
      <c r="L10" s="413">
        <v>0</v>
      </c>
      <c r="M10" s="414">
        <v>0</v>
      </c>
      <c r="N10" s="415">
        <f t="shared" si="1"/>
        <v>0</v>
      </c>
      <c r="O10" s="410"/>
      <c r="P10" s="411">
        <v>0</v>
      </c>
      <c r="Q10" s="412">
        <v>0</v>
      </c>
      <c r="R10" s="413">
        <v>0</v>
      </c>
      <c r="S10" s="414">
        <v>0</v>
      </c>
      <c r="T10" s="415">
        <f t="shared" si="2"/>
        <v>0</v>
      </c>
      <c r="U10" s="410"/>
      <c r="V10" s="411">
        <v>0</v>
      </c>
      <c r="W10" s="412">
        <v>0</v>
      </c>
      <c r="X10" s="413">
        <v>0</v>
      </c>
      <c r="Y10" s="414">
        <v>0</v>
      </c>
      <c r="Z10" s="415">
        <f t="shared" si="3"/>
        <v>0</v>
      </c>
      <c r="AA10" s="410"/>
      <c r="AB10" s="411">
        <v>0</v>
      </c>
      <c r="AC10" s="412">
        <v>0</v>
      </c>
      <c r="AD10" s="413">
        <v>0</v>
      </c>
      <c r="AE10" s="414">
        <v>0</v>
      </c>
      <c r="AF10" s="415">
        <f t="shared" si="4"/>
        <v>0</v>
      </c>
    </row>
    <row r="11" spans="1:32" ht="39.75" customHeight="1">
      <c r="A11" s="903"/>
      <c r="B11" s="544" t="s">
        <v>323</v>
      </c>
      <c r="C11" s="416">
        <v>0</v>
      </c>
      <c r="D11" s="417"/>
      <c r="E11" s="417"/>
      <c r="F11" s="418"/>
      <c r="G11" s="419"/>
      <c r="H11" s="420">
        <f>SUM(C11:G11)</f>
        <v>0</v>
      </c>
      <c r="I11" s="416">
        <v>0</v>
      </c>
      <c r="J11" s="417"/>
      <c r="K11" s="417"/>
      <c r="L11" s="418"/>
      <c r="M11" s="419"/>
      <c r="N11" s="420">
        <f t="shared" si="1"/>
        <v>0</v>
      </c>
      <c r="O11" s="416">
        <v>0</v>
      </c>
      <c r="P11" s="417"/>
      <c r="Q11" s="417"/>
      <c r="R11" s="418"/>
      <c r="S11" s="419"/>
      <c r="T11" s="420">
        <f t="shared" si="2"/>
        <v>0</v>
      </c>
      <c r="U11" s="416">
        <v>0</v>
      </c>
      <c r="V11" s="417"/>
      <c r="W11" s="417"/>
      <c r="X11" s="418"/>
      <c r="Y11" s="419"/>
      <c r="Z11" s="420">
        <f t="shared" si="3"/>
        <v>0</v>
      </c>
      <c r="AA11" s="416">
        <v>0</v>
      </c>
      <c r="AB11" s="417"/>
      <c r="AC11" s="417"/>
      <c r="AD11" s="418"/>
      <c r="AE11" s="419"/>
      <c r="AF11" s="420">
        <f t="shared" si="4"/>
        <v>0</v>
      </c>
    </row>
    <row r="12" spans="1:32" ht="45" customHeight="1" thickBot="1">
      <c r="A12" s="904"/>
      <c r="B12" s="546" t="s">
        <v>324</v>
      </c>
      <c r="C12" s="421">
        <f>SUM(C6:C11)</f>
        <v>120</v>
      </c>
      <c r="D12" s="422">
        <f>SUM(D6:D11)</f>
        <v>160</v>
      </c>
      <c r="E12" s="423">
        <f t="shared" ref="E12:F12" si="5">SUM(E6:E11)</f>
        <v>15</v>
      </c>
      <c r="F12" s="423">
        <f t="shared" si="5"/>
        <v>36</v>
      </c>
      <c r="G12" s="424">
        <f>SUM(G6:G11)</f>
        <v>36</v>
      </c>
      <c r="H12" s="425">
        <f>SUM(H6:H11)</f>
        <v>367</v>
      </c>
      <c r="I12" s="421">
        <f>SUM(I6:I11)</f>
        <v>120</v>
      </c>
      <c r="J12" s="422">
        <f>SUM(J6:J11)</f>
        <v>160</v>
      </c>
      <c r="K12" s="423">
        <f t="shared" ref="K12:N12" si="6">SUM(K6:K11)</f>
        <v>15</v>
      </c>
      <c r="L12" s="423">
        <f t="shared" si="6"/>
        <v>36</v>
      </c>
      <c r="M12" s="424">
        <f t="shared" si="6"/>
        <v>36</v>
      </c>
      <c r="N12" s="425">
        <f t="shared" si="6"/>
        <v>367</v>
      </c>
      <c r="O12" s="421">
        <f>SUM(O6:O11)</f>
        <v>120</v>
      </c>
      <c r="P12" s="422">
        <f>SUM(P6:P11)</f>
        <v>160</v>
      </c>
      <c r="Q12" s="423">
        <f t="shared" ref="Q12:R12" si="7">SUM(Q6:Q11)</f>
        <v>15</v>
      </c>
      <c r="R12" s="423">
        <f t="shared" si="7"/>
        <v>36</v>
      </c>
      <c r="S12" s="424">
        <f>SUM(S6:S11)</f>
        <v>36</v>
      </c>
      <c r="T12" s="425">
        <f>SUM(T6:T11)</f>
        <v>367</v>
      </c>
      <c r="U12" s="421">
        <f>SUM(U6:U11)</f>
        <v>120</v>
      </c>
      <c r="V12" s="422">
        <f>SUM(V6:V11)</f>
        <v>160</v>
      </c>
      <c r="W12" s="423">
        <f t="shared" ref="W12:Z12" si="8">SUM(W6:W11)</f>
        <v>15</v>
      </c>
      <c r="X12" s="423">
        <f t="shared" si="8"/>
        <v>36</v>
      </c>
      <c r="Y12" s="424">
        <f t="shared" si="8"/>
        <v>36</v>
      </c>
      <c r="Z12" s="425">
        <f t="shared" si="8"/>
        <v>367</v>
      </c>
      <c r="AA12" s="421">
        <f>SUM(AA6:AA11)</f>
        <v>120</v>
      </c>
      <c r="AB12" s="422">
        <f>SUM(AB6:AB11)</f>
        <v>160</v>
      </c>
      <c r="AC12" s="423">
        <f t="shared" ref="AC12:AF12" si="9">SUM(AC6:AC11)</f>
        <v>15</v>
      </c>
      <c r="AD12" s="423">
        <f t="shared" si="9"/>
        <v>36</v>
      </c>
      <c r="AE12" s="424">
        <f t="shared" si="9"/>
        <v>36</v>
      </c>
      <c r="AF12" s="425">
        <f t="shared" si="9"/>
        <v>367</v>
      </c>
    </row>
    <row r="13" spans="1:32" ht="44.25" customHeight="1" thickBot="1">
      <c r="A13" s="905" t="s">
        <v>325</v>
      </c>
      <c r="B13" s="906"/>
      <c r="C13" s="426">
        <v>0</v>
      </c>
      <c r="D13" s="427"/>
      <c r="E13" s="427"/>
      <c r="F13" s="428"/>
      <c r="G13" s="429"/>
      <c r="H13" s="430">
        <f>C13</f>
        <v>0</v>
      </c>
      <c r="I13" s="426">
        <v>0</v>
      </c>
      <c r="J13" s="427"/>
      <c r="K13" s="427"/>
      <c r="L13" s="428"/>
      <c r="M13" s="429"/>
      <c r="N13" s="430">
        <f>I13</f>
        <v>0</v>
      </c>
      <c r="O13" s="426">
        <v>0</v>
      </c>
      <c r="P13" s="427"/>
      <c r="Q13" s="427"/>
      <c r="R13" s="428"/>
      <c r="S13" s="429"/>
      <c r="T13" s="430">
        <f>O13</f>
        <v>0</v>
      </c>
      <c r="U13" s="426">
        <v>0</v>
      </c>
      <c r="V13" s="427"/>
      <c r="W13" s="427"/>
      <c r="X13" s="428"/>
      <c r="Y13" s="429"/>
      <c r="Z13" s="430">
        <f>U13</f>
        <v>0</v>
      </c>
      <c r="AA13" s="426">
        <v>0</v>
      </c>
      <c r="AB13" s="427"/>
      <c r="AC13" s="427"/>
      <c r="AD13" s="428"/>
      <c r="AE13" s="429"/>
      <c r="AF13" s="430">
        <f>AA13</f>
        <v>0</v>
      </c>
    </row>
    <row r="14" spans="1:32" ht="39" customHeight="1">
      <c r="A14" s="902" t="s">
        <v>326</v>
      </c>
      <c r="B14" s="542" t="s">
        <v>327</v>
      </c>
      <c r="C14" s="431"/>
      <c r="D14" s="432">
        <v>0</v>
      </c>
      <c r="E14" s="433">
        <v>0</v>
      </c>
      <c r="F14" s="434">
        <v>0</v>
      </c>
      <c r="G14" s="435">
        <v>0</v>
      </c>
      <c r="H14" s="436">
        <f t="shared" ref="H14:H21" si="10">SUM(C14:G14)</f>
        <v>0</v>
      </c>
      <c r="I14" s="431"/>
      <c r="J14" s="432">
        <v>0</v>
      </c>
      <c r="K14" s="433">
        <v>0</v>
      </c>
      <c r="L14" s="434">
        <v>0</v>
      </c>
      <c r="M14" s="435">
        <v>0</v>
      </c>
      <c r="N14" s="436">
        <f t="shared" ref="N14:N21" si="11">SUM(I14:M14)</f>
        <v>0</v>
      </c>
      <c r="O14" s="431"/>
      <c r="P14" s="432">
        <v>0</v>
      </c>
      <c r="Q14" s="433">
        <v>0</v>
      </c>
      <c r="R14" s="434">
        <v>0</v>
      </c>
      <c r="S14" s="435">
        <v>0</v>
      </c>
      <c r="T14" s="436">
        <f t="shared" ref="T14:T21" si="12">SUM(O14:S14)</f>
        <v>0</v>
      </c>
      <c r="U14" s="431"/>
      <c r="V14" s="432">
        <v>0</v>
      </c>
      <c r="W14" s="433">
        <v>0</v>
      </c>
      <c r="X14" s="434">
        <v>0</v>
      </c>
      <c r="Y14" s="435">
        <v>0</v>
      </c>
      <c r="Z14" s="436">
        <f t="shared" ref="Z14:Z21" si="13">SUM(U14:Y14)</f>
        <v>0</v>
      </c>
      <c r="AA14" s="431"/>
      <c r="AB14" s="432">
        <v>0</v>
      </c>
      <c r="AC14" s="433">
        <v>0</v>
      </c>
      <c r="AD14" s="434">
        <v>0</v>
      </c>
      <c r="AE14" s="435">
        <v>0</v>
      </c>
      <c r="AF14" s="436">
        <f t="shared" ref="AF14:AF20" si="14">SUM(AA14:AE14)</f>
        <v>0</v>
      </c>
    </row>
    <row r="15" spans="1:32" ht="39" customHeight="1">
      <c r="A15" s="903"/>
      <c r="B15" s="548" t="s">
        <v>328</v>
      </c>
      <c r="C15" s="437"/>
      <c r="D15" s="438">
        <v>0</v>
      </c>
      <c r="E15" s="412">
        <v>0</v>
      </c>
      <c r="F15" s="413">
        <v>0</v>
      </c>
      <c r="G15" s="414">
        <v>0</v>
      </c>
      <c r="H15" s="415">
        <f t="shared" si="10"/>
        <v>0</v>
      </c>
      <c r="I15" s="437"/>
      <c r="J15" s="438">
        <v>0</v>
      </c>
      <c r="K15" s="412">
        <v>0</v>
      </c>
      <c r="L15" s="413">
        <v>0</v>
      </c>
      <c r="M15" s="414">
        <v>0</v>
      </c>
      <c r="N15" s="415">
        <f t="shared" si="11"/>
        <v>0</v>
      </c>
      <c r="O15" s="437"/>
      <c r="P15" s="438">
        <v>0</v>
      </c>
      <c r="Q15" s="412">
        <v>0</v>
      </c>
      <c r="R15" s="413">
        <v>0</v>
      </c>
      <c r="S15" s="414">
        <v>0</v>
      </c>
      <c r="T15" s="415">
        <f t="shared" si="12"/>
        <v>0</v>
      </c>
      <c r="U15" s="437"/>
      <c r="V15" s="438">
        <v>0</v>
      </c>
      <c r="W15" s="412">
        <v>0</v>
      </c>
      <c r="X15" s="413">
        <v>0</v>
      </c>
      <c r="Y15" s="414">
        <v>0</v>
      </c>
      <c r="Z15" s="415">
        <f t="shared" si="13"/>
        <v>0</v>
      </c>
      <c r="AA15" s="437"/>
      <c r="AB15" s="438">
        <v>0</v>
      </c>
      <c r="AC15" s="412">
        <v>0</v>
      </c>
      <c r="AD15" s="413">
        <v>0</v>
      </c>
      <c r="AE15" s="414">
        <v>0</v>
      </c>
      <c r="AF15" s="415">
        <f t="shared" si="14"/>
        <v>0</v>
      </c>
    </row>
    <row r="16" spans="1:32" ht="39" customHeight="1">
      <c r="A16" s="903"/>
      <c r="B16" s="543" t="s">
        <v>329</v>
      </c>
      <c r="C16" s="437"/>
      <c r="D16" s="438">
        <v>0</v>
      </c>
      <c r="E16" s="412">
        <v>0</v>
      </c>
      <c r="F16" s="413">
        <v>0</v>
      </c>
      <c r="G16" s="414">
        <v>0</v>
      </c>
      <c r="H16" s="415">
        <f t="shared" si="10"/>
        <v>0</v>
      </c>
      <c r="I16" s="437"/>
      <c r="J16" s="438">
        <v>0</v>
      </c>
      <c r="K16" s="412">
        <v>0</v>
      </c>
      <c r="L16" s="413">
        <v>0</v>
      </c>
      <c r="M16" s="414">
        <v>0</v>
      </c>
      <c r="N16" s="415">
        <f t="shared" si="11"/>
        <v>0</v>
      </c>
      <c r="O16" s="437"/>
      <c r="P16" s="438">
        <v>0</v>
      </c>
      <c r="Q16" s="412">
        <v>0</v>
      </c>
      <c r="R16" s="413">
        <v>0</v>
      </c>
      <c r="S16" s="414">
        <v>0</v>
      </c>
      <c r="T16" s="415">
        <f t="shared" si="12"/>
        <v>0</v>
      </c>
      <c r="U16" s="437"/>
      <c r="V16" s="438">
        <v>0</v>
      </c>
      <c r="W16" s="412">
        <v>0</v>
      </c>
      <c r="X16" s="413">
        <v>0</v>
      </c>
      <c r="Y16" s="414">
        <v>0</v>
      </c>
      <c r="Z16" s="415">
        <f t="shared" si="13"/>
        <v>0</v>
      </c>
      <c r="AA16" s="437"/>
      <c r="AB16" s="438">
        <v>0</v>
      </c>
      <c r="AC16" s="412">
        <v>0</v>
      </c>
      <c r="AD16" s="413">
        <v>0</v>
      </c>
      <c r="AE16" s="414">
        <v>0</v>
      </c>
      <c r="AF16" s="415">
        <f t="shared" si="14"/>
        <v>0</v>
      </c>
    </row>
    <row r="17" spans="1:37" ht="39" customHeight="1">
      <c r="A17" s="903"/>
      <c r="B17" s="549" t="s">
        <v>330</v>
      </c>
      <c r="C17" s="437"/>
      <c r="D17" s="439"/>
      <c r="E17" s="412">
        <v>0</v>
      </c>
      <c r="F17" s="413">
        <v>0</v>
      </c>
      <c r="G17" s="414">
        <v>0</v>
      </c>
      <c r="H17" s="415">
        <f t="shared" si="10"/>
        <v>0</v>
      </c>
      <c r="I17" s="437"/>
      <c r="J17" s="439"/>
      <c r="K17" s="412">
        <v>0</v>
      </c>
      <c r="L17" s="413">
        <v>0</v>
      </c>
      <c r="M17" s="414">
        <v>0</v>
      </c>
      <c r="N17" s="415">
        <f t="shared" si="11"/>
        <v>0</v>
      </c>
      <c r="O17" s="437"/>
      <c r="P17" s="439"/>
      <c r="Q17" s="412">
        <v>0</v>
      </c>
      <c r="R17" s="413">
        <v>0</v>
      </c>
      <c r="S17" s="414">
        <v>0</v>
      </c>
      <c r="T17" s="415">
        <f t="shared" si="12"/>
        <v>0</v>
      </c>
      <c r="U17" s="437"/>
      <c r="V17" s="439"/>
      <c r="W17" s="412">
        <v>0</v>
      </c>
      <c r="X17" s="413">
        <v>0</v>
      </c>
      <c r="Y17" s="414">
        <v>0</v>
      </c>
      <c r="Z17" s="415">
        <f t="shared" si="13"/>
        <v>0</v>
      </c>
      <c r="AA17" s="437"/>
      <c r="AB17" s="439"/>
      <c r="AC17" s="412">
        <v>0</v>
      </c>
      <c r="AD17" s="413">
        <v>0</v>
      </c>
      <c r="AE17" s="414">
        <v>0</v>
      </c>
      <c r="AF17" s="415">
        <f t="shared" si="14"/>
        <v>0</v>
      </c>
    </row>
    <row r="18" spans="1:37" ht="39" customHeight="1">
      <c r="A18" s="903"/>
      <c r="B18" s="549" t="s">
        <v>331</v>
      </c>
      <c r="C18" s="437"/>
      <c r="D18" s="439"/>
      <c r="E18" s="412">
        <v>0</v>
      </c>
      <c r="F18" s="413">
        <v>0</v>
      </c>
      <c r="G18" s="414">
        <v>0</v>
      </c>
      <c r="H18" s="415">
        <f t="shared" si="10"/>
        <v>0</v>
      </c>
      <c r="I18" s="437"/>
      <c r="J18" s="439"/>
      <c r="K18" s="412">
        <v>0</v>
      </c>
      <c r="L18" s="413">
        <v>0</v>
      </c>
      <c r="M18" s="414">
        <v>0</v>
      </c>
      <c r="N18" s="415">
        <f t="shared" si="11"/>
        <v>0</v>
      </c>
      <c r="O18" s="437"/>
      <c r="P18" s="439"/>
      <c r="Q18" s="412">
        <v>0</v>
      </c>
      <c r="R18" s="413">
        <v>0</v>
      </c>
      <c r="S18" s="414">
        <v>0</v>
      </c>
      <c r="T18" s="415">
        <f t="shared" si="12"/>
        <v>0</v>
      </c>
      <c r="U18" s="437"/>
      <c r="V18" s="439"/>
      <c r="W18" s="412">
        <v>0</v>
      </c>
      <c r="X18" s="413">
        <v>0</v>
      </c>
      <c r="Y18" s="414">
        <v>0</v>
      </c>
      <c r="Z18" s="415">
        <f t="shared" si="13"/>
        <v>0</v>
      </c>
      <c r="AA18" s="437"/>
      <c r="AB18" s="439"/>
      <c r="AC18" s="412">
        <v>0</v>
      </c>
      <c r="AD18" s="413">
        <v>0</v>
      </c>
      <c r="AE18" s="414">
        <v>0</v>
      </c>
      <c r="AF18" s="415">
        <f t="shared" si="14"/>
        <v>0</v>
      </c>
    </row>
    <row r="19" spans="1:37" ht="39" customHeight="1">
      <c r="A19" s="903"/>
      <c r="B19" s="543" t="s">
        <v>340</v>
      </c>
      <c r="C19" s="437"/>
      <c r="D19" s="439"/>
      <c r="E19" s="412">
        <v>0</v>
      </c>
      <c r="F19" s="413">
        <v>0</v>
      </c>
      <c r="G19" s="414">
        <v>0</v>
      </c>
      <c r="H19" s="415">
        <f t="shared" si="10"/>
        <v>0</v>
      </c>
      <c r="I19" s="437"/>
      <c r="J19" s="439"/>
      <c r="K19" s="412">
        <v>0</v>
      </c>
      <c r="L19" s="413">
        <v>0</v>
      </c>
      <c r="M19" s="414">
        <v>0</v>
      </c>
      <c r="N19" s="415">
        <f t="shared" si="11"/>
        <v>0</v>
      </c>
      <c r="O19" s="437"/>
      <c r="P19" s="439"/>
      <c r="Q19" s="412">
        <v>0</v>
      </c>
      <c r="R19" s="413">
        <v>0</v>
      </c>
      <c r="S19" s="414">
        <v>0</v>
      </c>
      <c r="T19" s="415">
        <f t="shared" si="12"/>
        <v>0</v>
      </c>
      <c r="U19" s="437"/>
      <c r="V19" s="439"/>
      <c r="W19" s="412">
        <v>0</v>
      </c>
      <c r="X19" s="413">
        <v>0</v>
      </c>
      <c r="Y19" s="414">
        <v>0</v>
      </c>
      <c r="Z19" s="415">
        <f t="shared" si="13"/>
        <v>0</v>
      </c>
      <c r="AA19" s="437"/>
      <c r="AB19" s="439"/>
      <c r="AC19" s="412">
        <v>0</v>
      </c>
      <c r="AD19" s="413">
        <v>0</v>
      </c>
      <c r="AE19" s="414">
        <v>0</v>
      </c>
      <c r="AF19" s="415">
        <f t="shared" si="14"/>
        <v>0</v>
      </c>
    </row>
    <row r="20" spans="1:37" ht="39" customHeight="1">
      <c r="A20" s="903"/>
      <c r="B20" s="543" t="s">
        <v>341</v>
      </c>
      <c r="C20" s="437"/>
      <c r="D20" s="439"/>
      <c r="E20" s="412">
        <v>0</v>
      </c>
      <c r="F20" s="413">
        <v>0</v>
      </c>
      <c r="G20" s="414">
        <v>0</v>
      </c>
      <c r="H20" s="415">
        <f t="shared" si="10"/>
        <v>0</v>
      </c>
      <c r="I20" s="437"/>
      <c r="J20" s="439"/>
      <c r="K20" s="412">
        <v>0</v>
      </c>
      <c r="L20" s="413">
        <v>0</v>
      </c>
      <c r="M20" s="414">
        <v>0</v>
      </c>
      <c r="N20" s="415">
        <f t="shared" si="11"/>
        <v>0</v>
      </c>
      <c r="O20" s="437"/>
      <c r="P20" s="439"/>
      <c r="Q20" s="412">
        <v>0</v>
      </c>
      <c r="R20" s="413">
        <v>0</v>
      </c>
      <c r="S20" s="414">
        <v>0</v>
      </c>
      <c r="T20" s="415">
        <f t="shared" si="12"/>
        <v>0</v>
      </c>
      <c r="U20" s="437"/>
      <c r="V20" s="439"/>
      <c r="W20" s="412">
        <v>0</v>
      </c>
      <c r="X20" s="413">
        <v>0</v>
      </c>
      <c r="Y20" s="414">
        <v>0</v>
      </c>
      <c r="Z20" s="415">
        <f t="shared" si="13"/>
        <v>0</v>
      </c>
      <c r="AA20" s="437"/>
      <c r="AB20" s="439"/>
      <c r="AC20" s="412">
        <v>0</v>
      </c>
      <c r="AD20" s="413">
        <v>0</v>
      </c>
      <c r="AE20" s="414">
        <v>0</v>
      </c>
      <c r="AF20" s="415">
        <f t="shared" si="14"/>
        <v>0</v>
      </c>
    </row>
    <row r="21" spans="1:37" ht="39" customHeight="1">
      <c r="A21" s="903"/>
      <c r="B21" s="550" t="s">
        <v>342</v>
      </c>
      <c r="C21" s="440"/>
      <c r="D21" s="441"/>
      <c r="E21" s="442">
        <v>0</v>
      </c>
      <c r="F21" s="443">
        <v>0</v>
      </c>
      <c r="G21" s="444">
        <v>0</v>
      </c>
      <c r="H21" s="420">
        <f t="shared" si="10"/>
        <v>0</v>
      </c>
      <c r="I21" s="440"/>
      <c r="J21" s="441"/>
      <c r="K21" s="442">
        <v>0</v>
      </c>
      <c r="L21" s="443">
        <v>0</v>
      </c>
      <c r="M21" s="444">
        <v>0</v>
      </c>
      <c r="N21" s="420">
        <f t="shared" si="11"/>
        <v>0</v>
      </c>
      <c r="O21" s="440"/>
      <c r="P21" s="441"/>
      <c r="Q21" s="442">
        <v>0</v>
      </c>
      <c r="R21" s="443">
        <v>0</v>
      </c>
      <c r="S21" s="444">
        <v>0</v>
      </c>
      <c r="T21" s="420">
        <f t="shared" si="12"/>
        <v>0</v>
      </c>
      <c r="U21" s="440"/>
      <c r="V21" s="441"/>
      <c r="W21" s="442">
        <v>0</v>
      </c>
      <c r="X21" s="443">
        <v>0</v>
      </c>
      <c r="Y21" s="444">
        <v>0</v>
      </c>
      <c r="Z21" s="420">
        <f t="shared" si="13"/>
        <v>0</v>
      </c>
      <c r="AA21" s="440"/>
      <c r="AB21" s="441"/>
      <c r="AC21" s="442">
        <v>0</v>
      </c>
      <c r="AD21" s="443">
        <v>0</v>
      </c>
      <c r="AE21" s="444">
        <v>0</v>
      </c>
      <c r="AF21" s="420">
        <f>SUM(AA21:AE21)</f>
        <v>0</v>
      </c>
    </row>
    <row r="22" spans="1:37" ht="45" customHeight="1" thickBot="1">
      <c r="A22" s="904"/>
      <c r="B22" s="551" t="s">
        <v>324</v>
      </c>
      <c r="C22" s="445"/>
      <c r="D22" s="422">
        <f>SUM(D14:D21)</f>
        <v>0</v>
      </c>
      <c r="E22" s="446">
        <f>SUM(E14:E21)</f>
        <v>0</v>
      </c>
      <c r="F22" s="538"/>
      <c r="G22" s="447">
        <f>SUM(G14:G21)</f>
        <v>0</v>
      </c>
      <c r="H22" s="425">
        <f t="shared" ref="H22" si="15">SUM(H14:H21)</f>
        <v>0</v>
      </c>
      <c r="I22" s="445"/>
      <c r="J22" s="422">
        <f>SUM(J14:J21)</f>
        <v>0</v>
      </c>
      <c r="K22" s="446">
        <f>SUM(K14:K21)</f>
        <v>0</v>
      </c>
      <c r="L22" s="446">
        <f>SUM(L14:L21)</f>
        <v>0</v>
      </c>
      <c r="M22" s="447">
        <f>SUM(M14:M21)</f>
        <v>0</v>
      </c>
      <c r="N22" s="425">
        <f t="shared" ref="N22" si="16">SUM(N14:N21)</f>
        <v>0</v>
      </c>
      <c r="O22" s="445"/>
      <c r="P22" s="422">
        <f>SUM(P14:P21)</f>
        <v>0</v>
      </c>
      <c r="Q22" s="446">
        <f>SUM(Q14:Q21)</f>
        <v>0</v>
      </c>
      <c r="R22" s="446">
        <f>SUM(R14:R21)</f>
        <v>0</v>
      </c>
      <c r="S22" s="447">
        <f>SUM(S14:S21)</f>
        <v>0</v>
      </c>
      <c r="T22" s="425">
        <f t="shared" ref="T22" si="17">SUM(T14:T21)</f>
        <v>0</v>
      </c>
      <c r="U22" s="445"/>
      <c r="V22" s="422">
        <f>SUM(V14:V21)</f>
        <v>0</v>
      </c>
      <c r="W22" s="446">
        <f>SUM(W14:W21)</f>
        <v>0</v>
      </c>
      <c r="X22" s="446">
        <f>SUM(X14:X21)</f>
        <v>0</v>
      </c>
      <c r="Y22" s="447">
        <f>SUM(Y14:Y21)</f>
        <v>0</v>
      </c>
      <c r="Z22" s="425">
        <f t="shared" ref="Z22" si="18">SUM(Z14:Z21)</f>
        <v>0</v>
      </c>
      <c r="AA22" s="445"/>
      <c r="AB22" s="422">
        <f>SUM(AB14:AB21)</f>
        <v>0</v>
      </c>
      <c r="AC22" s="446">
        <f>SUM(AC14:AC21)</f>
        <v>0</v>
      </c>
      <c r="AD22" s="446">
        <f>SUM(AD14:AD21)</f>
        <v>0</v>
      </c>
      <c r="AE22" s="447">
        <f>SUM(AE14:AE21)</f>
        <v>0</v>
      </c>
      <c r="AF22" s="425">
        <f>SUM(AF14:AF21)</f>
        <v>0</v>
      </c>
    </row>
    <row r="23" spans="1:37" ht="45" customHeight="1" thickBot="1">
      <c r="A23" s="886" t="s">
        <v>335</v>
      </c>
      <c r="B23" s="887"/>
      <c r="C23" s="448"/>
      <c r="D23" s="449">
        <v>0</v>
      </c>
      <c r="E23" s="450">
        <v>2</v>
      </c>
      <c r="F23" s="451">
        <v>2</v>
      </c>
      <c r="G23" s="452">
        <v>2</v>
      </c>
      <c r="H23" s="453">
        <f>SUM(C23:G23)</f>
        <v>6</v>
      </c>
      <c r="I23" s="448"/>
      <c r="J23" s="449">
        <v>0</v>
      </c>
      <c r="K23" s="450">
        <v>2</v>
      </c>
      <c r="L23" s="451">
        <v>2</v>
      </c>
      <c r="M23" s="452">
        <v>2</v>
      </c>
      <c r="N23" s="453">
        <f>SUM(I23:M23)</f>
        <v>6</v>
      </c>
      <c r="O23" s="448"/>
      <c r="P23" s="449">
        <v>0</v>
      </c>
      <c r="Q23" s="450">
        <v>2</v>
      </c>
      <c r="R23" s="451">
        <v>2</v>
      </c>
      <c r="S23" s="452">
        <v>2</v>
      </c>
      <c r="T23" s="453">
        <f>SUM(O23:S23)</f>
        <v>6</v>
      </c>
      <c r="U23" s="448"/>
      <c r="V23" s="449">
        <v>0</v>
      </c>
      <c r="W23" s="450">
        <v>2</v>
      </c>
      <c r="X23" s="451">
        <v>2</v>
      </c>
      <c r="Y23" s="452">
        <v>2</v>
      </c>
      <c r="Z23" s="453">
        <f>SUM(U23:Y23)</f>
        <v>6</v>
      </c>
      <c r="AA23" s="448"/>
      <c r="AB23" s="449">
        <v>0</v>
      </c>
      <c r="AC23" s="450">
        <v>2</v>
      </c>
      <c r="AD23" s="451">
        <v>2</v>
      </c>
      <c r="AE23" s="452">
        <v>2</v>
      </c>
      <c r="AF23" s="453">
        <f>SUM(AA23:AE23)</f>
        <v>6</v>
      </c>
    </row>
    <row r="24" spans="1:37" ht="45" customHeight="1" thickBot="1">
      <c r="A24" s="892" t="s">
        <v>336</v>
      </c>
      <c r="B24" s="893"/>
      <c r="C24" s="454">
        <v>0</v>
      </c>
      <c r="D24" s="455">
        <v>0</v>
      </c>
      <c r="E24" s="427"/>
      <c r="F24" s="428"/>
      <c r="G24" s="456"/>
      <c r="H24" s="430">
        <f>SUM(C24:G24)</f>
        <v>0</v>
      </c>
      <c r="I24" s="454">
        <v>0</v>
      </c>
      <c r="J24" s="455">
        <v>0</v>
      </c>
      <c r="K24" s="427"/>
      <c r="L24" s="428"/>
      <c r="M24" s="456"/>
      <c r="N24" s="430">
        <f>SUM(I24:M24)</f>
        <v>0</v>
      </c>
      <c r="O24" s="454">
        <v>0</v>
      </c>
      <c r="P24" s="455">
        <v>0</v>
      </c>
      <c r="Q24" s="427"/>
      <c r="R24" s="428"/>
      <c r="S24" s="456"/>
      <c r="T24" s="430">
        <f>SUM(O24:S24)</f>
        <v>0</v>
      </c>
      <c r="U24" s="454">
        <v>0</v>
      </c>
      <c r="V24" s="455">
        <v>0</v>
      </c>
      <c r="W24" s="427"/>
      <c r="X24" s="428"/>
      <c r="Y24" s="456"/>
      <c r="Z24" s="430">
        <f>SUM(U24:Y24)</f>
        <v>0</v>
      </c>
      <c r="AA24" s="454">
        <v>0</v>
      </c>
      <c r="AB24" s="455">
        <v>0</v>
      </c>
      <c r="AC24" s="427"/>
      <c r="AD24" s="428"/>
      <c r="AE24" s="456"/>
      <c r="AF24" s="430">
        <f>SUM(AA24:AE24)</f>
        <v>0</v>
      </c>
    </row>
    <row r="25" spans="1:37" ht="45" customHeight="1" thickBot="1">
      <c r="A25" s="884" t="s">
        <v>337</v>
      </c>
      <c r="B25" s="885"/>
      <c r="C25" s="457"/>
      <c r="D25" s="458">
        <v>0</v>
      </c>
      <c r="E25" s="459">
        <v>0</v>
      </c>
      <c r="F25" s="460">
        <v>0</v>
      </c>
      <c r="G25" s="461">
        <v>0</v>
      </c>
      <c r="H25" s="430">
        <f>SUM(C25:G25)</f>
        <v>0</v>
      </c>
      <c r="I25" s="457"/>
      <c r="J25" s="458">
        <v>0</v>
      </c>
      <c r="K25" s="459">
        <v>0</v>
      </c>
      <c r="L25" s="460">
        <v>0</v>
      </c>
      <c r="M25" s="461">
        <v>0</v>
      </c>
      <c r="N25" s="430">
        <f>SUM(I25:M25)</f>
        <v>0</v>
      </c>
      <c r="O25" s="457"/>
      <c r="P25" s="458">
        <v>0</v>
      </c>
      <c r="Q25" s="459">
        <v>0</v>
      </c>
      <c r="R25" s="460">
        <v>0</v>
      </c>
      <c r="S25" s="461">
        <v>0</v>
      </c>
      <c r="T25" s="430">
        <f>SUM(O25:S25)</f>
        <v>0</v>
      </c>
      <c r="U25" s="457"/>
      <c r="V25" s="458">
        <v>0</v>
      </c>
      <c r="W25" s="459">
        <v>0</v>
      </c>
      <c r="X25" s="460">
        <v>0</v>
      </c>
      <c r="Y25" s="461">
        <v>0</v>
      </c>
      <c r="Z25" s="430">
        <f>SUM(U25:Y25)</f>
        <v>0</v>
      </c>
      <c r="AA25" s="457"/>
      <c r="AB25" s="458">
        <v>0</v>
      </c>
      <c r="AC25" s="459">
        <v>0</v>
      </c>
      <c r="AD25" s="460">
        <v>0</v>
      </c>
      <c r="AE25" s="461">
        <v>0</v>
      </c>
      <c r="AF25" s="430">
        <f>SUM(AA25:AE25)</f>
        <v>0</v>
      </c>
    </row>
    <row r="26" spans="1:37" ht="45" customHeight="1" thickBot="1">
      <c r="A26" s="886" t="s">
        <v>338</v>
      </c>
      <c r="B26" s="887"/>
      <c r="C26" s="448"/>
      <c r="D26" s="462"/>
      <c r="E26" s="450">
        <v>0</v>
      </c>
      <c r="F26" s="451">
        <v>0</v>
      </c>
      <c r="G26" s="452">
        <v>0</v>
      </c>
      <c r="H26" s="453">
        <f>SUM(C26:G26)</f>
        <v>0</v>
      </c>
      <c r="I26" s="448"/>
      <c r="J26" s="462"/>
      <c r="K26" s="450">
        <v>0</v>
      </c>
      <c r="L26" s="451">
        <v>0</v>
      </c>
      <c r="M26" s="452">
        <v>0</v>
      </c>
      <c r="N26" s="453">
        <f>SUM(I26:M26)</f>
        <v>0</v>
      </c>
      <c r="O26" s="448"/>
      <c r="P26" s="462"/>
      <c r="Q26" s="450">
        <v>0</v>
      </c>
      <c r="R26" s="451">
        <v>0</v>
      </c>
      <c r="S26" s="452">
        <v>0</v>
      </c>
      <c r="T26" s="453">
        <f>SUM(O26:S26)</f>
        <v>0</v>
      </c>
      <c r="U26" s="448"/>
      <c r="V26" s="462"/>
      <c r="W26" s="450">
        <v>0</v>
      </c>
      <c r="X26" s="451">
        <v>0</v>
      </c>
      <c r="Y26" s="452">
        <v>0</v>
      </c>
      <c r="Z26" s="453">
        <f>SUM(U26:Y26)</f>
        <v>0</v>
      </c>
      <c r="AA26" s="448"/>
      <c r="AB26" s="462"/>
      <c r="AC26" s="450">
        <v>0</v>
      </c>
      <c r="AD26" s="451">
        <v>0</v>
      </c>
      <c r="AE26" s="452">
        <v>0</v>
      </c>
      <c r="AF26" s="453">
        <f>SUM(AA26:AE26)</f>
        <v>0</v>
      </c>
    </row>
    <row r="27" spans="1:37" ht="51" customHeight="1" thickTop="1" thickBot="1">
      <c r="A27" s="888" t="s">
        <v>6</v>
      </c>
      <c r="B27" s="889"/>
      <c r="C27" s="463">
        <f>SUM(C12,C13,C22,C23,C25,C26,C24)</f>
        <v>120</v>
      </c>
      <c r="D27" s="464">
        <f>SUM(D12,,D22,D23,D25,D26,D24)</f>
        <v>160</v>
      </c>
      <c r="E27" s="465">
        <f>SUM(E12,E13,E22,E23,E25,E26)</f>
        <v>17</v>
      </c>
      <c r="F27" s="465">
        <f>SUM(F12,F13,F22,F23,F25,F26)</f>
        <v>38</v>
      </c>
      <c r="G27" s="466">
        <f>SUM(G12,G13,G22,G23,G25,G26)</f>
        <v>38</v>
      </c>
      <c r="H27" s="467">
        <f>SUM(H12,H13,H22,H23,H25,H26,H24)</f>
        <v>373</v>
      </c>
      <c r="I27" s="463">
        <f>SUM(I12,I13,I22,I23,I25,I26,I24)</f>
        <v>120</v>
      </c>
      <c r="J27" s="464">
        <f>SUM(J12,,J22,J23,J25,J26,J24)</f>
        <v>160</v>
      </c>
      <c r="K27" s="465">
        <f>SUM(K12,K13,K22,K23,K25,K26)</f>
        <v>17</v>
      </c>
      <c r="L27" s="465">
        <f>SUM(L12,L13,L22,L23,L25,L26)</f>
        <v>38</v>
      </c>
      <c r="M27" s="466">
        <f>SUM(M12,M13,M22,M23,M25,M26)</f>
        <v>38</v>
      </c>
      <c r="N27" s="467">
        <f>SUM(N12,N13,N22,N23,N25,N26,N24)</f>
        <v>373</v>
      </c>
      <c r="O27" s="463">
        <f>SUM(O12,O13,O22,O23,O25,O26,O24)</f>
        <v>120</v>
      </c>
      <c r="P27" s="464">
        <f>SUM(P12,,P22,P23,P25,P26,P24)</f>
        <v>160</v>
      </c>
      <c r="Q27" s="465">
        <f>SUM(Q12,Q13,Q22,Q23,Q25,Q26)</f>
        <v>17</v>
      </c>
      <c r="R27" s="465">
        <f>SUM(R12,R13,R22,R23,R25,R26)</f>
        <v>38</v>
      </c>
      <c r="S27" s="466">
        <f>SUM(S12,S13,S22,S23,S25,S26)</f>
        <v>38</v>
      </c>
      <c r="T27" s="467">
        <f>SUM(T12,T13,T22,T23,T25,T26,T24)</f>
        <v>373</v>
      </c>
      <c r="U27" s="463">
        <f>SUM(U12,U13,U22,U23,U25,U26,U24)</f>
        <v>120</v>
      </c>
      <c r="V27" s="464">
        <f>SUM(V12,,V22,V23,V25,V26,V24)</f>
        <v>160</v>
      </c>
      <c r="W27" s="465">
        <f>SUM(W12,W13,W22,W23,W25,W26)</f>
        <v>17</v>
      </c>
      <c r="X27" s="465">
        <f>SUM(X12,X13,X22,X23,X25,X26)</f>
        <v>38</v>
      </c>
      <c r="Y27" s="466">
        <f>SUM(Y12,Y13,Y22,Y23,Y25,Y26)</f>
        <v>38</v>
      </c>
      <c r="Z27" s="467">
        <f>SUM(Z12,Z13,Z22,Z23,Z25,Z26,Z24)</f>
        <v>373</v>
      </c>
      <c r="AA27" s="463">
        <f>SUM(AA12,AA13,AA22,AA23,AA25,AA26,AA24)</f>
        <v>120</v>
      </c>
      <c r="AB27" s="464">
        <f>SUM(AB12,,AB22,AB23,AB25,AB26,AB24)</f>
        <v>160</v>
      </c>
      <c r="AC27" s="465">
        <f>SUM(AC12,AC13,AC22,AC23,AC25,AC26)</f>
        <v>17</v>
      </c>
      <c r="AD27" s="465">
        <f>SUM(AD12,AD13,AD22,AD23,AD25,AD26)</f>
        <v>38</v>
      </c>
      <c r="AE27" s="466">
        <f>SUM(AE12,AE13,AE22,AE23,AE25,AE26)</f>
        <v>38</v>
      </c>
      <c r="AF27" s="467">
        <f>SUM(AF12,AF13,AF22,AF23,AF25,AF26,AF24)</f>
        <v>373</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K18"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customWidth="1"/>
    <col min="2" max="2" width="23.6640625" customWidth="1"/>
    <col min="3" max="14" width="10.6640625" customWidth="1"/>
  </cols>
  <sheetData>
    <row r="1" spans="1:32" ht="75" customHeight="1">
      <c r="A1" s="910"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539"/>
      <c r="N2" s="539" t="s">
        <v>0</v>
      </c>
      <c r="Z2" s="539" t="s">
        <v>0</v>
      </c>
      <c r="AF2" s="539" t="s">
        <v>0</v>
      </c>
    </row>
    <row r="3" spans="1:32" ht="28.5" customHeight="1">
      <c r="A3" s="911"/>
      <c r="B3" s="912"/>
      <c r="C3" s="907" t="s">
        <v>311</v>
      </c>
      <c r="D3" s="908"/>
      <c r="E3" s="908"/>
      <c r="F3" s="908"/>
      <c r="G3" s="908"/>
      <c r="H3" s="909"/>
      <c r="I3" s="907" t="s">
        <v>312</v>
      </c>
      <c r="J3" s="908"/>
      <c r="K3" s="908"/>
      <c r="L3" s="908"/>
      <c r="M3" s="908"/>
      <c r="N3" s="909"/>
      <c r="O3" s="907" t="s">
        <v>313</v>
      </c>
      <c r="P3" s="908"/>
      <c r="Q3" s="908"/>
      <c r="R3" s="908"/>
      <c r="S3" s="908"/>
      <c r="T3" s="909"/>
      <c r="U3" s="907" t="s">
        <v>314</v>
      </c>
      <c r="V3" s="908"/>
      <c r="W3" s="908"/>
      <c r="X3" s="908"/>
      <c r="Y3" s="908"/>
      <c r="Z3" s="909"/>
      <c r="AA3" s="907" t="s">
        <v>315</v>
      </c>
      <c r="AB3" s="908"/>
      <c r="AC3" s="908"/>
      <c r="AD3" s="908"/>
      <c r="AE3" s="908"/>
      <c r="AF3" s="909"/>
    </row>
    <row r="4" spans="1:32" ht="28.5" customHeight="1">
      <c r="A4" s="913"/>
      <c r="B4" s="914"/>
      <c r="C4" s="900" t="s">
        <v>1</v>
      </c>
      <c r="D4" s="894" t="s">
        <v>8</v>
      </c>
      <c r="E4" s="896" t="s">
        <v>2</v>
      </c>
      <c r="F4" s="897"/>
      <c r="G4" s="897"/>
      <c r="H4" s="898" t="s">
        <v>6</v>
      </c>
      <c r="I4" s="900" t="s">
        <v>1</v>
      </c>
      <c r="J4" s="894" t="s">
        <v>8</v>
      </c>
      <c r="K4" s="896" t="s">
        <v>2</v>
      </c>
      <c r="L4" s="897"/>
      <c r="M4" s="897"/>
      <c r="N4" s="898" t="s">
        <v>6</v>
      </c>
      <c r="O4" s="900" t="s">
        <v>1</v>
      </c>
      <c r="P4" s="894" t="s">
        <v>8</v>
      </c>
      <c r="Q4" s="896" t="s">
        <v>2</v>
      </c>
      <c r="R4" s="897"/>
      <c r="S4" s="897"/>
      <c r="T4" s="898" t="s">
        <v>6</v>
      </c>
      <c r="U4" s="900" t="s">
        <v>1</v>
      </c>
      <c r="V4" s="894" t="s">
        <v>8</v>
      </c>
      <c r="W4" s="896" t="s">
        <v>2</v>
      </c>
      <c r="X4" s="897"/>
      <c r="Y4" s="897"/>
      <c r="Z4" s="898" t="s">
        <v>6</v>
      </c>
      <c r="AA4" s="900" t="s">
        <v>1</v>
      </c>
      <c r="AB4" s="894" t="s">
        <v>8</v>
      </c>
      <c r="AC4" s="896" t="s">
        <v>2</v>
      </c>
      <c r="AD4" s="897"/>
      <c r="AE4" s="897"/>
      <c r="AF4" s="898" t="s">
        <v>6</v>
      </c>
    </row>
    <row r="5" spans="1:32" ht="28.5" customHeight="1" thickBot="1">
      <c r="A5" s="915"/>
      <c r="B5" s="916"/>
      <c r="C5" s="901"/>
      <c r="D5" s="895"/>
      <c r="E5" s="540" t="s">
        <v>4</v>
      </c>
      <c r="F5" s="541" t="s">
        <v>316</v>
      </c>
      <c r="G5" s="541" t="s">
        <v>22</v>
      </c>
      <c r="H5" s="899"/>
      <c r="I5" s="901"/>
      <c r="J5" s="895"/>
      <c r="K5" s="540" t="s">
        <v>4</v>
      </c>
      <c r="L5" s="541" t="s">
        <v>316</v>
      </c>
      <c r="M5" s="541" t="s">
        <v>22</v>
      </c>
      <c r="N5" s="899"/>
      <c r="O5" s="901"/>
      <c r="P5" s="895"/>
      <c r="Q5" s="540" t="s">
        <v>4</v>
      </c>
      <c r="R5" s="541" t="s">
        <v>316</v>
      </c>
      <c r="S5" s="541" t="s">
        <v>22</v>
      </c>
      <c r="T5" s="899"/>
      <c r="U5" s="901"/>
      <c r="V5" s="895"/>
      <c r="W5" s="540" t="s">
        <v>4</v>
      </c>
      <c r="X5" s="541" t="s">
        <v>316</v>
      </c>
      <c r="Y5" s="541" t="s">
        <v>22</v>
      </c>
      <c r="Z5" s="899"/>
      <c r="AA5" s="901"/>
      <c r="AB5" s="895"/>
      <c r="AC5" s="540" t="s">
        <v>4</v>
      </c>
      <c r="AD5" s="541" t="s">
        <v>316</v>
      </c>
      <c r="AE5" s="541" t="s">
        <v>22</v>
      </c>
      <c r="AF5" s="899"/>
    </row>
    <row r="6" spans="1:32" ht="39.75" customHeight="1">
      <c r="A6" s="902" t="s">
        <v>317</v>
      </c>
      <c r="B6" s="542" t="s">
        <v>318</v>
      </c>
      <c r="C6" s="470"/>
      <c r="D6" s="471"/>
      <c r="E6" s="472"/>
      <c r="F6" s="473"/>
      <c r="G6" s="474"/>
      <c r="H6" s="475">
        <v>0</v>
      </c>
      <c r="I6" s="470"/>
      <c r="J6" s="471"/>
      <c r="K6" s="472"/>
      <c r="L6" s="473"/>
      <c r="M6" s="474"/>
      <c r="N6" s="475">
        <v>0</v>
      </c>
      <c r="O6" s="470"/>
      <c r="P6" s="471"/>
      <c r="Q6" s="472"/>
      <c r="R6" s="473"/>
      <c r="S6" s="474"/>
      <c r="T6" s="475">
        <v>0</v>
      </c>
      <c r="U6" s="470"/>
      <c r="V6" s="471"/>
      <c r="W6" s="472"/>
      <c r="X6" s="473"/>
      <c r="Y6" s="474"/>
      <c r="Z6" s="475">
        <v>0</v>
      </c>
      <c r="AA6" s="470"/>
      <c r="AB6" s="471"/>
      <c r="AC6" s="472"/>
      <c r="AD6" s="473"/>
      <c r="AE6" s="474"/>
      <c r="AF6" s="475">
        <v>0</v>
      </c>
    </row>
    <row r="7" spans="1:32" ht="39.75" customHeight="1">
      <c r="A7" s="903"/>
      <c r="B7" s="543" t="s">
        <v>319</v>
      </c>
      <c r="C7" s="476"/>
      <c r="D7" s="477"/>
      <c r="E7" s="478"/>
      <c r="F7" s="479"/>
      <c r="G7" s="480"/>
      <c r="H7" s="481">
        <v>0</v>
      </c>
      <c r="I7" s="476"/>
      <c r="J7" s="477"/>
      <c r="K7" s="478"/>
      <c r="L7" s="479"/>
      <c r="M7" s="480"/>
      <c r="N7" s="481">
        <v>0</v>
      </c>
      <c r="O7" s="476"/>
      <c r="P7" s="477"/>
      <c r="Q7" s="478"/>
      <c r="R7" s="479"/>
      <c r="S7" s="480"/>
      <c r="T7" s="481">
        <v>0</v>
      </c>
      <c r="U7" s="476"/>
      <c r="V7" s="477"/>
      <c r="W7" s="478"/>
      <c r="X7" s="479"/>
      <c r="Y7" s="480"/>
      <c r="Z7" s="481">
        <v>0</v>
      </c>
      <c r="AA7" s="476"/>
      <c r="AB7" s="477"/>
      <c r="AC7" s="478"/>
      <c r="AD7" s="479"/>
      <c r="AE7" s="480"/>
      <c r="AF7" s="481">
        <v>0</v>
      </c>
    </row>
    <row r="8" spans="1:32" ht="39.75" customHeight="1">
      <c r="A8" s="903"/>
      <c r="B8" s="543" t="s">
        <v>320</v>
      </c>
      <c r="C8" s="476"/>
      <c r="D8" s="477"/>
      <c r="E8" s="478"/>
      <c r="F8" s="479"/>
      <c r="G8" s="480"/>
      <c r="H8" s="481">
        <v>0</v>
      </c>
      <c r="I8" s="476"/>
      <c r="J8" s="477"/>
      <c r="K8" s="478"/>
      <c r="L8" s="479"/>
      <c r="M8" s="480"/>
      <c r="N8" s="481">
        <v>0</v>
      </c>
      <c r="O8" s="476"/>
      <c r="P8" s="477"/>
      <c r="Q8" s="478"/>
      <c r="R8" s="479"/>
      <c r="S8" s="480"/>
      <c r="T8" s="481">
        <v>0</v>
      </c>
      <c r="U8" s="476"/>
      <c r="V8" s="477"/>
      <c r="W8" s="478"/>
      <c r="X8" s="479"/>
      <c r="Y8" s="480"/>
      <c r="Z8" s="481">
        <v>0</v>
      </c>
      <c r="AA8" s="476"/>
      <c r="AB8" s="477"/>
      <c r="AC8" s="478"/>
      <c r="AD8" s="479"/>
      <c r="AE8" s="480"/>
      <c r="AF8" s="481">
        <v>0</v>
      </c>
    </row>
    <row r="9" spans="1:32" ht="39.75" customHeight="1">
      <c r="A9" s="903"/>
      <c r="B9" s="543" t="s">
        <v>321</v>
      </c>
      <c r="C9" s="476"/>
      <c r="D9" s="477"/>
      <c r="E9" s="478"/>
      <c r="F9" s="479"/>
      <c r="G9" s="480"/>
      <c r="H9" s="481">
        <v>0</v>
      </c>
      <c r="I9" s="476"/>
      <c r="J9" s="477"/>
      <c r="K9" s="478"/>
      <c r="L9" s="479"/>
      <c r="M9" s="480"/>
      <c r="N9" s="481">
        <v>0</v>
      </c>
      <c r="O9" s="476"/>
      <c r="P9" s="477"/>
      <c r="Q9" s="478"/>
      <c r="R9" s="479"/>
      <c r="S9" s="480"/>
      <c r="T9" s="481">
        <v>0</v>
      </c>
      <c r="U9" s="476"/>
      <c r="V9" s="477"/>
      <c r="W9" s="478"/>
      <c r="X9" s="479"/>
      <c r="Y9" s="480"/>
      <c r="Z9" s="481">
        <v>0</v>
      </c>
      <c r="AA9" s="476"/>
      <c r="AB9" s="477"/>
      <c r="AC9" s="478"/>
      <c r="AD9" s="479"/>
      <c r="AE9" s="480"/>
      <c r="AF9" s="481">
        <v>0</v>
      </c>
    </row>
    <row r="10" spans="1:32" ht="39.75" customHeight="1">
      <c r="A10" s="903"/>
      <c r="B10" s="543" t="s">
        <v>322</v>
      </c>
      <c r="C10" s="482"/>
      <c r="D10" s="483">
        <v>70</v>
      </c>
      <c r="E10" s="484">
        <v>6</v>
      </c>
      <c r="F10" s="485">
        <v>19</v>
      </c>
      <c r="G10" s="486">
        <v>10</v>
      </c>
      <c r="H10" s="487">
        <v>105</v>
      </c>
      <c r="I10" s="482"/>
      <c r="J10" s="483">
        <v>70</v>
      </c>
      <c r="K10" s="484">
        <v>6</v>
      </c>
      <c r="L10" s="485">
        <v>19</v>
      </c>
      <c r="M10" s="486">
        <v>10</v>
      </c>
      <c r="N10" s="487">
        <v>105</v>
      </c>
      <c r="O10" s="482"/>
      <c r="P10" s="483">
        <v>70</v>
      </c>
      <c r="Q10" s="484">
        <v>6</v>
      </c>
      <c r="R10" s="485">
        <v>19</v>
      </c>
      <c r="S10" s="486">
        <v>10</v>
      </c>
      <c r="T10" s="487">
        <v>105</v>
      </c>
      <c r="U10" s="482"/>
      <c r="V10" s="483">
        <v>70</v>
      </c>
      <c r="W10" s="484">
        <v>6</v>
      </c>
      <c r="X10" s="485">
        <v>19</v>
      </c>
      <c r="Y10" s="486">
        <v>10</v>
      </c>
      <c r="Z10" s="487">
        <v>105</v>
      </c>
      <c r="AA10" s="482"/>
      <c r="AB10" s="483">
        <v>70</v>
      </c>
      <c r="AC10" s="484">
        <v>6</v>
      </c>
      <c r="AD10" s="485">
        <v>19</v>
      </c>
      <c r="AE10" s="486">
        <v>10</v>
      </c>
      <c r="AF10" s="487">
        <v>105</v>
      </c>
    </row>
    <row r="11" spans="1:32" ht="39.75" customHeight="1">
      <c r="A11" s="903"/>
      <c r="B11" s="544" t="s">
        <v>323</v>
      </c>
      <c r="C11" s="488"/>
      <c r="D11" s="489"/>
      <c r="E11" s="489"/>
      <c r="F11" s="490"/>
      <c r="G11" s="491"/>
      <c r="H11" s="492">
        <v>0</v>
      </c>
      <c r="I11" s="488"/>
      <c r="J11" s="489"/>
      <c r="K11" s="489"/>
      <c r="L11" s="490"/>
      <c r="M11" s="491"/>
      <c r="N11" s="492">
        <v>0</v>
      </c>
      <c r="O11" s="488"/>
      <c r="P11" s="489"/>
      <c r="Q11" s="489"/>
      <c r="R11" s="490"/>
      <c r="S11" s="491"/>
      <c r="T11" s="492">
        <v>0</v>
      </c>
      <c r="U11" s="488"/>
      <c r="V11" s="489"/>
      <c r="W11" s="489"/>
      <c r="X11" s="490"/>
      <c r="Y11" s="491"/>
      <c r="Z11" s="492">
        <v>0</v>
      </c>
      <c r="AA11" s="488"/>
      <c r="AB11" s="489"/>
      <c r="AC11" s="489"/>
      <c r="AD11" s="490"/>
      <c r="AE11" s="491"/>
      <c r="AF11" s="492">
        <v>0</v>
      </c>
    </row>
    <row r="12" spans="1:32" ht="45" customHeight="1" thickBot="1">
      <c r="A12" s="904"/>
      <c r="B12" s="546" t="s">
        <v>324</v>
      </c>
      <c r="C12" s="493">
        <v>0</v>
      </c>
      <c r="D12" s="494">
        <v>70</v>
      </c>
      <c r="E12" s="495">
        <v>6</v>
      </c>
      <c r="F12" s="495">
        <v>19</v>
      </c>
      <c r="G12" s="496">
        <v>10</v>
      </c>
      <c r="H12" s="497">
        <v>105</v>
      </c>
      <c r="I12" s="493">
        <v>0</v>
      </c>
      <c r="J12" s="494">
        <v>70</v>
      </c>
      <c r="K12" s="495">
        <v>6</v>
      </c>
      <c r="L12" s="495">
        <v>19</v>
      </c>
      <c r="M12" s="496">
        <v>10</v>
      </c>
      <c r="N12" s="497">
        <v>105</v>
      </c>
      <c r="O12" s="493">
        <v>0</v>
      </c>
      <c r="P12" s="494">
        <v>70</v>
      </c>
      <c r="Q12" s="495">
        <v>6</v>
      </c>
      <c r="R12" s="495">
        <v>19</v>
      </c>
      <c r="S12" s="496">
        <v>10</v>
      </c>
      <c r="T12" s="497">
        <v>105</v>
      </c>
      <c r="U12" s="493">
        <v>0</v>
      </c>
      <c r="V12" s="494">
        <v>70</v>
      </c>
      <c r="W12" s="495">
        <v>6</v>
      </c>
      <c r="X12" s="495">
        <v>19</v>
      </c>
      <c r="Y12" s="496">
        <v>10</v>
      </c>
      <c r="Z12" s="497">
        <v>105</v>
      </c>
      <c r="AA12" s="493">
        <v>0</v>
      </c>
      <c r="AB12" s="494">
        <v>70</v>
      </c>
      <c r="AC12" s="495">
        <v>6</v>
      </c>
      <c r="AD12" s="495">
        <v>19</v>
      </c>
      <c r="AE12" s="496">
        <v>10</v>
      </c>
      <c r="AF12" s="497">
        <v>105</v>
      </c>
    </row>
    <row r="13" spans="1:32" ht="44.25" customHeight="1" thickBot="1">
      <c r="A13" s="905" t="s">
        <v>325</v>
      </c>
      <c r="B13" s="906"/>
      <c r="C13" s="498"/>
      <c r="D13" s="499"/>
      <c r="E13" s="499"/>
      <c r="F13" s="500"/>
      <c r="G13" s="501"/>
      <c r="H13" s="502">
        <v>0</v>
      </c>
      <c r="I13" s="498"/>
      <c r="J13" s="499"/>
      <c r="K13" s="499"/>
      <c r="L13" s="500"/>
      <c r="M13" s="501"/>
      <c r="N13" s="502">
        <v>0</v>
      </c>
      <c r="O13" s="498"/>
      <c r="P13" s="499"/>
      <c r="Q13" s="499"/>
      <c r="R13" s="500"/>
      <c r="S13" s="501"/>
      <c r="T13" s="502">
        <v>0</v>
      </c>
      <c r="U13" s="498"/>
      <c r="V13" s="499"/>
      <c r="W13" s="499"/>
      <c r="X13" s="500"/>
      <c r="Y13" s="501"/>
      <c r="Z13" s="502">
        <v>0</v>
      </c>
      <c r="AA13" s="498"/>
      <c r="AB13" s="499"/>
      <c r="AC13" s="499"/>
      <c r="AD13" s="500"/>
      <c r="AE13" s="501"/>
      <c r="AF13" s="502">
        <v>0</v>
      </c>
    </row>
    <row r="14" spans="1:32" ht="39" customHeight="1">
      <c r="A14" s="902" t="s">
        <v>326</v>
      </c>
      <c r="B14" s="542" t="s">
        <v>327</v>
      </c>
      <c r="C14" s="503"/>
      <c r="D14" s="504"/>
      <c r="E14" s="505"/>
      <c r="F14" s="506"/>
      <c r="G14" s="507"/>
      <c r="H14" s="508">
        <v>0</v>
      </c>
      <c r="I14" s="503"/>
      <c r="J14" s="504"/>
      <c r="K14" s="505"/>
      <c r="L14" s="506"/>
      <c r="M14" s="507"/>
      <c r="N14" s="508">
        <v>0</v>
      </c>
      <c r="O14" s="503"/>
      <c r="P14" s="504"/>
      <c r="Q14" s="505"/>
      <c r="R14" s="506"/>
      <c r="S14" s="507"/>
      <c r="T14" s="508">
        <v>0</v>
      </c>
      <c r="U14" s="503"/>
      <c r="V14" s="504"/>
      <c r="W14" s="505"/>
      <c r="X14" s="506"/>
      <c r="Y14" s="507"/>
      <c r="Z14" s="508">
        <v>0</v>
      </c>
      <c r="AA14" s="503"/>
      <c r="AB14" s="504"/>
      <c r="AC14" s="505"/>
      <c r="AD14" s="506"/>
      <c r="AE14" s="507"/>
      <c r="AF14" s="508">
        <v>0</v>
      </c>
    </row>
    <row r="15" spans="1:32" ht="39" customHeight="1">
      <c r="A15" s="903"/>
      <c r="B15" s="548" t="s">
        <v>328</v>
      </c>
      <c r="C15" s="509"/>
      <c r="D15" s="510"/>
      <c r="E15" s="484"/>
      <c r="F15" s="485"/>
      <c r="G15" s="486"/>
      <c r="H15" s="487">
        <v>0</v>
      </c>
      <c r="I15" s="509"/>
      <c r="J15" s="510"/>
      <c r="K15" s="484"/>
      <c r="L15" s="485"/>
      <c r="M15" s="486"/>
      <c r="N15" s="487">
        <v>0</v>
      </c>
      <c r="O15" s="509"/>
      <c r="P15" s="510"/>
      <c r="Q15" s="484"/>
      <c r="R15" s="485"/>
      <c r="S15" s="486"/>
      <c r="T15" s="487">
        <v>0</v>
      </c>
      <c r="U15" s="509"/>
      <c r="V15" s="510"/>
      <c r="W15" s="484"/>
      <c r="X15" s="485"/>
      <c r="Y15" s="486"/>
      <c r="Z15" s="487">
        <v>0</v>
      </c>
      <c r="AA15" s="509"/>
      <c r="AB15" s="510"/>
      <c r="AC15" s="484"/>
      <c r="AD15" s="485"/>
      <c r="AE15" s="486"/>
      <c r="AF15" s="487">
        <v>0</v>
      </c>
    </row>
    <row r="16" spans="1:32" ht="39" customHeight="1">
      <c r="A16" s="903"/>
      <c r="B16" s="543" t="s">
        <v>329</v>
      </c>
      <c r="C16" s="509"/>
      <c r="D16" s="510"/>
      <c r="E16" s="484"/>
      <c r="F16" s="485"/>
      <c r="G16" s="486"/>
      <c r="H16" s="487">
        <v>0</v>
      </c>
      <c r="I16" s="509"/>
      <c r="J16" s="510"/>
      <c r="K16" s="484"/>
      <c r="L16" s="485"/>
      <c r="M16" s="486"/>
      <c r="N16" s="487">
        <v>0</v>
      </c>
      <c r="O16" s="509"/>
      <c r="P16" s="510"/>
      <c r="Q16" s="484"/>
      <c r="R16" s="485"/>
      <c r="S16" s="486"/>
      <c r="T16" s="487">
        <v>0</v>
      </c>
      <c r="U16" s="509"/>
      <c r="V16" s="510"/>
      <c r="W16" s="484"/>
      <c r="X16" s="485"/>
      <c r="Y16" s="486"/>
      <c r="Z16" s="487">
        <v>0</v>
      </c>
      <c r="AA16" s="509"/>
      <c r="AB16" s="510"/>
      <c r="AC16" s="484"/>
      <c r="AD16" s="485"/>
      <c r="AE16" s="486"/>
      <c r="AF16" s="487">
        <v>0</v>
      </c>
    </row>
    <row r="17" spans="1:37" ht="39" customHeight="1">
      <c r="A17" s="903"/>
      <c r="B17" s="549" t="s">
        <v>330</v>
      </c>
      <c r="C17" s="509"/>
      <c r="D17" s="511"/>
      <c r="E17" s="484"/>
      <c r="F17" s="485"/>
      <c r="G17" s="486"/>
      <c r="H17" s="487">
        <v>0</v>
      </c>
      <c r="I17" s="509"/>
      <c r="J17" s="511"/>
      <c r="K17" s="484"/>
      <c r="L17" s="485"/>
      <c r="M17" s="486"/>
      <c r="N17" s="487">
        <v>0</v>
      </c>
      <c r="O17" s="509"/>
      <c r="P17" s="511"/>
      <c r="Q17" s="484"/>
      <c r="R17" s="485"/>
      <c r="S17" s="486"/>
      <c r="T17" s="487">
        <v>0</v>
      </c>
      <c r="U17" s="509"/>
      <c r="V17" s="511"/>
      <c r="W17" s="484"/>
      <c r="X17" s="485"/>
      <c r="Y17" s="486"/>
      <c r="Z17" s="487">
        <v>0</v>
      </c>
      <c r="AA17" s="509"/>
      <c r="AB17" s="511"/>
      <c r="AC17" s="484"/>
      <c r="AD17" s="485"/>
      <c r="AE17" s="486"/>
      <c r="AF17" s="487">
        <v>0</v>
      </c>
    </row>
    <row r="18" spans="1:37" ht="39" customHeight="1">
      <c r="A18" s="903"/>
      <c r="B18" s="549" t="s">
        <v>331</v>
      </c>
      <c r="C18" s="509"/>
      <c r="D18" s="511"/>
      <c r="E18" s="484"/>
      <c r="F18" s="485"/>
      <c r="G18" s="486"/>
      <c r="H18" s="487">
        <v>0</v>
      </c>
      <c r="I18" s="509"/>
      <c r="J18" s="511"/>
      <c r="K18" s="484"/>
      <c r="L18" s="485"/>
      <c r="M18" s="486"/>
      <c r="N18" s="487">
        <v>0</v>
      </c>
      <c r="O18" s="509"/>
      <c r="P18" s="511"/>
      <c r="Q18" s="484"/>
      <c r="R18" s="485"/>
      <c r="S18" s="486"/>
      <c r="T18" s="487">
        <v>0</v>
      </c>
      <c r="U18" s="509"/>
      <c r="V18" s="511"/>
      <c r="W18" s="484"/>
      <c r="X18" s="485"/>
      <c r="Y18" s="486"/>
      <c r="Z18" s="487">
        <v>0</v>
      </c>
      <c r="AA18" s="509"/>
      <c r="AB18" s="511"/>
      <c r="AC18" s="484"/>
      <c r="AD18" s="485"/>
      <c r="AE18" s="486"/>
      <c r="AF18" s="487">
        <v>0</v>
      </c>
    </row>
    <row r="19" spans="1:37" ht="39" customHeight="1">
      <c r="A19" s="903"/>
      <c r="B19" s="543" t="s">
        <v>332</v>
      </c>
      <c r="C19" s="509"/>
      <c r="D19" s="511"/>
      <c r="E19" s="484"/>
      <c r="F19" s="485"/>
      <c r="G19" s="486"/>
      <c r="H19" s="487">
        <v>0</v>
      </c>
      <c r="I19" s="509"/>
      <c r="J19" s="511"/>
      <c r="K19" s="484"/>
      <c r="L19" s="485"/>
      <c r="M19" s="486"/>
      <c r="N19" s="487">
        <v>0</v>
      </c>
      <c r="O19" s="509"/>
      <c r="P19" s="511"/>
      <c r="Q19" s="484"/>
      <c r="R19" s="485"/>
      <c r="S19" s="486"/>
      <c r="T19" s="487">
        <v>0</v>
      </c>
      <c r="U19" s="509"/>
      <c r="V19" s="511"/>
      <c r="W19" s="484"/>
      <c r="X19" s="485"/>
      <c r="Y19" s="486"/>
      <c r="Z19" s="487">
        <v>0</v>
      </c>
      <c r="AA19" s="509"/>
      <c r="AB19" s="511"/>
      <c r="AC19" s="484"/>
      <c r="AD19" s="485"/>
      <c r="AE19" s="486"/>
      <c r="AF19" s="487">
        <v>0</v>
      </c>
    </row>
    <row r="20" spans="1:37" ht="39" customHeight="1">
      <c r="A20" s="903"/>
      <c r="B20" s="543" t="s">
        <v>333</v>
      </c>
      <c r="C20" s="509"/>
      <c r="D20" s="511"/>
      <c r="E20" s="484"/>
      <c r="F20" s="485"/>
      <c r="G20" s="486"/>
      <c r="H20" s="487">
        <v>0</v>
      </c>
      <c r="I20" s="509"/>
      <c r="J20" s="511"/>
      <c r="K20" s="484"/>
      <c r="L20" s="485"/>
      <c r="M20" s="486"/>
      <c r="N20" s="487">
        <v>0</v>
      </c>
      <c r="O20" s="509"/>
      <c r="P20" s="511"/>
      <c r="Q20" s="484"/>
      <c r="R20" s="485"/>
      <c r="S20" s="486"/>
      <c r="T20" s="487">
        <v>0</v>
      </c>
      <c r="U20" s="509"/>
      <c r="V20" s="511"/>
      <c r="W20" s="484"/>
      <c r="X20" s="485"/>
      <c r="Y20" s="486"/>
      <c r="Z20" s="487">
        <v>0</v>
      </c>
      <c r="AA20" s="509"/>
      <c r="AB20" s="511"/>
      <c r="AC20" s="484"/>
      <c r="AD20" s="485"/>
      <c r="AE20" s="486"/>
      <c r="AF20" s="487">
        <v>0</v>
      </c>
    </row>
    <row r="21" spans="1:37" ht="39" customHeight="1">
      <c r="A21" s="903"/>
      <c r="B21" s="550" t="s">
        <v>334</v>
      </c>
      <c r="C21" s="512"/>
      <c r="D21" s="513"/>
      <c r="E21" s="514"/>
      <c r="F21" s="515"/>
      <c r="G21" s="516"/>
      <c r="H21" s="492">
        <v>0</v>
      </c>
      <c r="I21" s="512"/>
      <c r="J21" s="513"/>
      <c r="K21" s="514"/>
      <c r="L21" s="515"/>
      <c r="M21" s="516"/>
      <c r="N21" s="492">
        <v>0</v>
      </c>
      <c r="O21" s="512"/>
      <c r="P21" s="513"/>
      <c r="Q21" s="514"/>
      <c r="R21" s="515"/>
      <c r="S21" s="516"/>
      <c r="T21" s="492">
        <v>0</v>
      </c>
      <c r="U21" s="512"/>
      <c r="V21" s="513"/>
      <c r="W21" s="514"/>
      <c r="X21" s="515"/>
      <c r="Y21" s="516"/>
      <c r="Z21" s="492">
        <v>0</v>
      </c>
      <c r="AA21" s="512"/>
      <c r="AB21" s="513"/>
      <c r="AC21" s="514"/>
      <c r="AD21" s="515"/>
      <c r="AE21" s="516"/>
      <c r="AF21" s="492">
        <v>0</v>
      </c>
    </row>
    <row r="22" spans="1:37" ht="45" customHeight="1" thickBot="1">
      <c r="A22" s="904"/>
      <c r="B22" s="551" t="s">
        <v>324</v>
      </c>
      <c r="C22" s="517"/>
      <c r="D22" s="494">
        <v>0</v>
      </c>
      <c r="E22" s="332">
        <v>0</v>
      </c>
      <c r="F22" s="530"/>
      <c r="G22" s="334">
        <v>0</v>
      </c>
      <c r="H22" s="497">
        <v>0</v>
      </c>
      <c r="I22" s="517"/>
      <c r="J22" s="494">
        <v>0</v>
      </c>
      <c r="K22" s="332">
        <v>0</v>
      </c>
      <c r="L22" s="332">
        <v>0</v>
      </c>
      <c r="M22" s="334">
        <v>0</v>
      </c>
      <c r="N22" s="497">
        <v>0</v>
      </c>
      <c r="O22" s="517"/>
      <c r="P22" s="494">
        <v>0</v>
      </c>
      <c r="Q22" s="332">
        <v>0</v>
      </c>
      <c r="R22" s="332">
        <v>0</v>
      </c>
      <c r="S22" s="334">
        <v>0</v>
      </c>
      <c r="T22" s="497">
        <v>0</v>
      </c>
      <c r="U22" s="517"/>
      <c r="V22" s="494">
        <v>0</v>
      </c>
      <c r="W22" s="332">
        <v>0</v>
      </c>
      <c r="X22" s="332">
        <v>0</v>
      </c>
      <c r="Y22" s="334">
        <v>0</v>
      </c>
      <c r="Z22" s="497">
        <v>0</v>
      </c>
      <c r="AA22" s="517"/>
      <c r="AB22" s="494">
        <v>0</v>
      </c>
      <c r="AC22" s="332">
        <v>0</v>
      </c>
      <c r="AD22" s="332">
        <v>0</v>
      </c>
      <c r="AE22" s="334">
        <v>0</v>
      </c>
      <c r="AF22" s="497">
        <v>0</v>
      </c>
    </row>
    <row r="23" spans="1:37" ht="45" customHeight="1" thickBot="1">
      <c r="A23" s="886" t="s">
        <v>335</v>
      </c>
      <c r="B23" s="887"/>
      <c r="C23" s="518"/>
      <c r="D23" s="519"/>
      <c r="E23" s="520"/>
      <c r="F23" s="521"/>
      <c r="G23" s="522"/>
      <c r="H23" s="523">
        <v>0</v>
      </c>
      <c r="I23" s="518"/>
      <c r="J23" s="519"/>
      <c r="K23" s="520"/>
      <c r="L23" s="521"/>
      <c r="M23" s="522"/>
      <c r="N23" s="523">
        <v>0</v>
      </c>
      <c r="O23" s="518"/>
      <c r="P23" s="519"/>
      <c r="Q23" s="520"/>
      <c r="R23" s="521"/>
      <c r="S23" s="522"/>
      <c r="T23" s="523">
        <v>0</v>
      </c>
      <c r="U23" s="518"/>
      <c r="V23" s="519"/>
      <c r="W23" s="520"/>
      <c r="X23" s="521"/>
      <c r="Y23" s="522"/>
      <c r="Z23" s="523">
        <v>0</v>
      </c>
      <c r="AA23" s="518"/>
      <c r="AB23" s="519"/>
      <c r="AC23" s="520"/>
      <c r="AD23" s="521"/>
      <c r="AE23" s="522"/>
      <c r="AF23" s="523">
        <v>0</v>
      </c>
    </row>
    <row r="24" spans="1:37" ht="45" customHeight="1" thickBot="1">
      <c r="A24" s="892" t="s">
        <v>336</v>
      </c>
      <c r="B24" s="893"/>
      <c r="C24" s="524">
        <v>36</v>
      </c>
      <c r="D24" s="525"/>
      <c r="E24" s="499"/>
      <c r="F24" s="500"/>
      <c r="G24" s="526"/>
      <c r="H24" s="502">
        <v>36</v>
      </c>
      <c r="I24" s="524">
        <v>36</v>
      </c>
      <c r="J24" s="525"/>
      <c r="K24" s="499"/>
      <c r="L24" s="500"/>
      <c r="M24" s="526"/>
      <c r="N24" s="502">
        <v>36</v>
      </c>
      <c r="O24" s="524">
        <v>36</v>
      </c>
      <c r="P24" s="525"/>
      <c r="Q24" s="499"/>
      <c r="R24" s="500"/>
      <c r="S24" s="526"/>
      <c r="T24" s="502">
        <v>36</v>
      </c>
      <c r="U24" s="524">
        <v>36</v>
      </c>
      <c r="V24" s="525"/>
      <c r="W24" s="499"/>
      <c r="X24" s="500"/>
      <c r="Y24" s="526"/>
      <c r="Z24" s="502">
        <v>36</v>
      </c>
      <c r="AA24" s="524">
        <v>36</v>
      </c>
      <c r="AB24" s="525"/>
      <c r="AC24" s="499"/>
      <c r="AD24" s="500"/>
      <c r="AE24" s="526"/>
      <c r="AF24" s="502">
        <v>36</v>
      </c>
    </row>
    <row r="25" spans="1:37" ht="45" customHeight="1" thickBot="1">
      <c r="A25" s="884" t="s">
        <v>337</v>
      </c>
      <c r="B25" s="885"/>
      <c r="C25" s="527"/>
      <c r="D25" s="528"/>
      <c r="E25" s="378"/>
      <c r="F25" s="379"/>
      <c r="G25" s="380"/>
      <c r="H25" s="502">
        <v>0</v>
      </c>
      <c r="I25" s="527"/>
      <c r="J25" s="528"/>
      <c r="K25" s="378"/>
      <c r="L25" s="379"/>
      <c r="M25" s="380"/>
      <c r="N25" s="502">
        <v>0</v>
      </c>
      <c r="O25" s="527"/>
      <c r="P25" s="528"/>
      <c r="Q25" s="378"/>
      <c r="R25" s="379"/>
      <c r="S25" s="380"/>
      <c r="T25" s="502">
        <v>0</v>
      </c>
      <c r="U25" s="527"/>
      <c r="V25" s="528"/>
      <c r="W25" s="378"/>
      <c r="X25" s="379"/>
      <c r="Y25" s="380"/>
      <c r="Z25" s="502">
        <v>0</v>
      </c>
      <c r="AA25" s="527"/>
      <c r="AB25" s="528"/>
      <c r="AC25" s="378"/>
      <c r="AD25" s="379"/>
      <c r="AE25" s="380"/>
      <c r="AF25" s="502">
        <v>0</v>
      </c>
    </row>
    <row r="26" spans="1:37" ht="45" customHeight="1" thickBot="1">
      <c r="A26" s="886" t="s">
        <v>338</v>
      </c>
      <c r="B26" s="887"/>
      <c r="C26" s="518"/>
      <c r="D26" s="529"/>
      <c r="E26" s="520"/>
      <c r="F26" s="521"/>
      <c r="G26" s="522"/>
      <c r="H26" s="523">
        <v>0</v>
      </c>
      <c r="I26" s="518"/>
      <c r="J26" s="529"/>
      <c r="K26" s="520"/>
      <c r="L26" s="521"/>
      <c r="M26" s="522"/>
      <c r="N26" s="523">
        <v>0</v>
      </c>
      <c r="O26" s="518"/>
      <c r="P26" s="529"/>
      <c r="Q26" s="520"/>
      <c r="R26" s="521"/>
      <c r="S26" s="522"/>
      <c r="T26" s="523">
        <v>0</v>
      </c>
      <c r="U26" s="518"/>
      <c r="V26" s="529"/>
      <c r="W26" s="520"/>
      <c r="X26" s="521"/>
      <c r="Y26" s="522"/>
      <c r="Z26" s="523">
        <v>0</v>
      </c>
      <c r="AA26" s="518"/>
      <c r="AB26" s="529"/>
      <c r="AC26" s="520"/>
      <c r="AD26" s="521"/>
      <c r="AE26" s="522"/>
      <c r="AF26" s="523">
        <v>0</v>
      </c>
    </row>
    <row r="27" spans="1:37" ht="51" customHeight="1" thickTop="1" thickBot="1">
      <c r="A27" s="888" t="s">
        <v>6</v>
      </c>
      <c r="B27" s="889"/>
      <c r="C27" s="382">
        <v>36</v>
      </c>
      <c r="D27" s="383">
        <v>70</v>
      </c>
      <c r="E27" s="384">
        <v>6</v>
      </c>
      <c r="F27" s="384">
        <v>19</v>
      </c>
      <c r="G27" s="386">
        <v>10</v>
      </c>
      <c r="H27" s="387">
        <v>141</v>
      </c>
      <c r="I27" s="382">
        <v>36</v>
      </c>
      <c r="J27" s="383">
        <v>70</v>
      </c>
      <c r="K27" s="384">
        <v>6</v>
      </c>
      <c r="L27" s="384">
        <v>19</v>
      </c>
      <c r="M27" s="386">
        <v>10</v>
      </c>
      <c r="N27" s="387">
        <v>141</v>
      </c>
      <c r="O27" s="382">
        <v>36</v>
      </c>
      <c r="P27" s="383">
        <v>70</v>
      </c>
      <c r="Q27" s="384">
        <v>6</v>
      </c>
      <c r="R27" s="384">
        <v>19</v>
      </c>
      <c r="S27" s="386">
        <v>10</v>
      </c>
      <c r="T27" s="387">
        <v>141</v>
      </c>
      <c r="U27" s="382">
        <v>36</v>
      </c>
      <c r="V27" s="383">
        <v>70</v>
      </c>
      <c r="W27" s="384">
        <v>6</v>
      </c>
      <c r="X27" s="384">
        <v>19</v>
      </c>
      <c r="Y27" s="386">
        <v>10</v>
      </c>
      <c r="Z27" s="387">
        <v>141</v>
      </c>
      <c r="AA27" s="382">
        <v>36</v>
      </c>
      <c r="AB27" s="383">
        <v>70</v>
      </c>
      <c r="AC27" s="384">
        <v>6</v>
      </c>
      <c r="AD27" s="384">
        <v>19</v>
      </c>
      <c r="AE27" s="386">
        <v>10</v>
      </c>
      <c r="AF27" s="387">
        <v>141</v>
      </c>
    </row>
    <row r="28" spans="1:37" ht="67.5" customHeight="1">
      <c r="A28" s="890" t="s">
        <v>339</v>
      </c>
      <c r="B28" s="849"/>
      <c r="C28" s="554"/>
      <c r="D28" s="554"/>
      <c r="E28" s="554"/>
      <c r="F28" s="554"/>
      <c r="G28" s="554"/>
      <c r="H28" s="554"/>
      <c r="I28" s="555"/>
      <c r="J28" s="555"/>
      <c r="K28" s="555"/>
      <c r="L28" s="555"/>
      <c r="M28" s="555"/>
      <c r="N28" s="555"/>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row>
    <row r="29" spans="1:37" ht="36" customHeight="1">
      <c r="A29" s="891"/>
      <c r="B29" s="891"/>
      <c r="C29" s="891"/>
      <c r="D29" s="891"/>
      <c r="E29" s="891"/>
      <c r="F29" s="891"/>
      <c r="G29" s="891"/>
      <c r="H29" s="891"/>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c r="D6" s="399"/>
      <c r="E6" s="400"/>
      <c r="F6" s="401"/>
      <c r="G6" s="402"/>
      <c r="H6" s="403">
        <f>SUM(C6:G6)</f>
        <v>0</v>
      </c>
      <c r="I6" s="398"/>
      <c r="J6" s="399"/>
      <c r="K6" s="400"/>
      <c r="L6" s="401"/>
      <c r="M6" s="402"/>
      <c r="N6" s="403">
        <f>SUM(I6:M6)</f>
        <v>0</v>
      </c>
      <c r="O6" s="398"/>
      <c r="P6" s="399"/>
      <c r="Q6" s="400"/>
      <c r="R6" s="401"/>
      <c r="S6" s="402"/>
      <c r="T6" s="403">
        <f>SUM(O6:S6)</f>
        <v>0</v>
      </c>
      <c r="U6" s="398"/>
      <c r="V6" s="399"/>
      <c r="W6" s="400"/>
      <c r="X6" s="401"/>
      <c r="Y6" s="402"/>
      <c r="Z6" s="403">
        <f>SUM(U6:Y6)</f>
        <v>0</v>
      </c>
      <c r="AA6" s="398"/>
      <c r="AB6" s="399"/>
      <c r="AC6" s="400"/>
      <c r="AD6" s="401"/>
      <c r="AE6" s="402"/>
      <c r="AF6" s="403">
        <f>SUM(AA6:AE6)</f>
        <v>0</v>
      </c>
    </row>
    <row r="7" spans="1:32" ht="39.75" customHeight="1">
      <c r="A7" s="862"/>
      <c r="B7" s="300" t="s">
        <v>319</v>
      </c>
      <c r="C7" s="404">
        <v>27</v>
      </c>
      <c r="D7" s="405">
        <v>18</v>
      </c>
      <c r="E7" s="406"/>
      <c r="F7" s="407"/>
      <c r="G7" s="408"/>
      <c r="H7" s="409">
        <f t="shared" ref="H7:H8" si="0">SUM(C7:G7)</f>
        <v>45</v>
      </c>
      <c r="I7" s="404">
        <v>27</v>
      </c>
      <c r="J7" s="405">
        <v>18</v>
      </c>
      <c r="K7" s="406"/>
      <c r="L7" s="407"/>
      <c r="M7" s="408"/>
      <c r="N7" s="409">
        <f t="shared" ref="N7:N11" si="1">SUM(I7:M7)</f>
        <v>45</v>
      </c>
      <c r="O7" s="404">
        <v>27</v>
      </c>
      <c r="P7" s="405">
        <v>18</v>
      </c>
      <c r="Q7" s="406"/>
      <c r="R7" s="407"/>
      <c r="S7" s="408"/>
      <c r="T7" s="409">
        <f t="shared" ref="T7:T11" si="2">SUM(O7:S7)</f>
        <v>45</v>
      </c>
      <c r="U7" s="404">
        <v>27</v>
      </c>
      <c r="V7" s="405">
        <v>18</v>
      </c>
      <c r="W7" s="406"/>
      <c r="X7" s="407"/>
      <c r="Y7" s="408"/>
      <c r="Z7" s="409">
        <f t="shared" ref="Z7:Z11" si="3">SUM(U7:Y7)</f>
        <v>45</v>
      </c>
      <c r="AA7" s="404">
        <v>27</v>
      </c>
      <c r="AB7" s="405">
        <v>18</v>
      </c>
      <c r="AC7" s="406"/>
      <c r="AD7" s="407"/>
      <c r="AE7" s="408"/>
      <c r="AF7" s="409">
        <f t="shared" ref="AF7:AF11" si="4">SUM(AA7:AE7)</f>
        <v>45</v>
      </c>
    </row>
    <row r="8" spans="1:32" ht="39.75" customHeight="1">
      <c r="A8" s="862"/>
      <c r="B8" s="300" t="s">
        <v>320</v>
      </c>
      <c r="C8" s="404"/>
      <c r="D8" s="405"/>
      <c r="E8" s="406"/>
      <c r="F8" s="407"/>
      <c r="G8" s="408"/>
      <c r="H8" s="409">
        <f t="shared" si="0"/>
        <v>0</v>
      </c>
      <c r="I8" s="404"/>
      <c r="J8" s="405"/>
      <c r="K8" s="406"/>
      <c r="L8" s="407"/>
      <c r="M8" s="408"/>
      <c r="N8" s="409">
        <f t="shared" si="1"/>
        <v>0</v>
      </c>
      <c r="O8" s="404"/>
      <c r="P8" s="405"/>
      <c r="Q8" s="406"/>
      <c r="R8" s="407"/>
      <c r="S8" s="408"/>
      <c r="T8" s="409">
        <f t="shared" si="2"/>
        <v>0</v>
      </c>
      <c r="U8" s="404"/>
      <c r="V8" s="405"/>
      <c r="W8" s="406"/>
      <c r="X8" s="407"/>
      <c r="Y8" s="408"/>
      <c r="Z8" s="409">
        <f t="shared" si="3"/>
        <v>0</v>
      </c>
      <c r="AA8" s="404"/>
      <c r="AB8" s="405"/>
      <c r="AC8" s="406"/>
      <c r="AD8" s="407"/>
      <c r="AE8" s="408"/>
      <c r="AF8" s="409">
        <f t="shared" si="4"/>
        <v>0</v>
      </c>
    </row>
    <row r="9" spans="1:32" ht="39.75" customHeight="1">
      <c r="A9" s="862"/>
      <c r="B9" s="300" t="s">
        <v>321</v>
      </c>
      <c r="C9" s="404"/>
      <c r="D9" s="405">
        <v>312</v>
      </c>
      <c r="E9" s="406">
        <v>21</v>
      </c>
      <c r="F9" s="407">
        <v>41</v>
      </c>
      <c r="G9" s="408">
        <v>89</v>
      </c>
      <c r="H9" s="409">
        <f>SUM(C9:G9)</f>
        <v>463</v>
      </c>
      <c r="I9" s="404"/>
      <c r="J9" s="405">
        <v>297</v>
      </c>
      <c r="K9" s="406">
        <v>24</v>
      </c>
      <c r="L9" s="407">
        <v>39</v>
      </c>
      <c r="M9" s="408">
        <v>75</v>
      </c>
      <c r="N9" s="409">
        <f t="shared" si="1"/>
        <v>435</v>
      </c>
      <c r="O9" s="404"/>
      <c r="P9" s="405">
        <v>297</v>
      </c>
      <c r="Q9" s="406">
        <v>24</v>
      </c>
      <c r="R9" s="407">
        <v>39</v>
      </c>
      <c r="S9" s="408">
        <v>75</v>
      </c>
      <c r="T9" s="409">
        <f t="shared" si="2"/>
        <v>435</v>
      </c>
      <c r="U9" s="404"/>
      <c r="V9" s="405">
        <v>297</v>
      </c>
      <c r="W9" s="406">
        <v>24</v>
      </c>
      <c r="X9" s="407">
        <v>39</v>
      </c>
      <c r="Y9" s="408">
        <v>75</v>
      </c>
      <c r="Z9" s="409">
        <f t="shared" si="3"/>
        <v>435</v>
      </c>
      <c r="AA9" s="404"/>
      <c r="AB9" s="405">
        <v>297</v>
      </c>
      <c r="AC9" s="406">
        <v>24</v>
      </c>
      <c r="AD9" s="407">
        <v>39</v>
      </c>
      <c r="AE9" s="408">
        <v>75</v>
      </c>
      <c r="AF9" s="409">
        <f t="shared" si="4"/>
        <v>435</v>
      </c>
    </row>
    <row r="10" spans="1:32" ht="39.75" customHeight="1">
      <c r="A10" s="862"/>
      <c r="B10" s="300" t="s">
        <v>322</v>
      </c>
      <c r="C10" s="410"/>
      <c r="D10" s="411"/>
      <c r="E10" s="412"/>
      <c r="F10" s="413"/>
      <c r="G10" s="414"/>
      <c r="H10" s="415">
        <f>SUM(C10:G10)</f>
        <v>0</v>
      </c>
      <c r="I10" s="410"/>
      <c r="J10" s="411"/>
      <c r="K10" s="412"/>
      <c r="L10" s="413"/>
      <c r="M10" s="414"/>
      <c r="N10" s="415">
        <f t="shared" si="1"/>
        <v>0</v>
      </c>
      <c r="O10" s="410"/>
      <c r="P10" s="411"/>
      <c r="Q10" s="412"/>
      <c r="R10" s="413"/>
      <c r="S10" s="414"/>
      <c r="T10" s="415">
        <f t="shared" si="2"/>
        <v>0</v>
      </c>
      <c r="U10" s="410"/>
      <c r="V10" s="411"/>
      <c r="W10" s="412"/>
      <c r="X10" s="413"/>
      <c r="Y10" s="414"/>
      <c r="Z10" s="415">
        <f t="shared" si="3"/>
        <v>0</v>
      </c>
      <c r="AA10" s="410"/>
      <c r="AB10" s="411"/>
      <c r="AC10" s="412"/>
      <c r="AD10" s="413"/>
      <c r="AE10" s="414"/>
      <c r="AF10" s="415">
        <f t="shared" si="4"/>
        <v>0</v>
      </c>
    </row>
    <row r="11" spans="1:32" ht="39.75" customHeight="1">
      <c r="A11" s="862"/>
      <c r="B11" s="322" t="s">
        <v>323</v>
      </c>
      <c r="C11" s="416"/>
      <c r="D11" s="417"/>
      <c r="E11" s="417"/>
      <c r="F11" s="418"/>
      <c r="G11" s="419"/>
      <c r="H11" s="420">
        <f>SUM(C11:G11)</f>
        <v>0</v>
      </c>
      <c r="I11" s="416"/>
      <c r="J11" s="417"/>
      <c r="K11" s="417"/>
      <c r="L11" s="418"/>
      <c r="M11" s="419"/>
      <c r="N11" s="420">
        <f t="shared" si="1"/>
        <v>0</v>
      </c>
      <c r="O11" s="416"/>
      <c r="P11" s="417"/>
      <c r="Q11" s="417"/>
      <c r="R11" s="418"/>
      <c r="S11" s="419"/>
      <c r="T11" s="420">
        <f t="shared" si="2"/>
        <v>0</v>
      </c>
      <c r="U11" s="416"/>
      <c r="V11" s="417"/>
      <c r="W11" s="417"/>
      <c r="X11" s="418"/>
      <c r="Y11" s="419"/>
      <c r="Z11" s="420">
        <f t="shared" si="3"/>
        <v>0</v>
      </c>
      <c r="AA11" s="416"/>
      <c r="AB11" s="417"/>
      <c r="AC11" s="417"/>
      <c r="AD11" s="418"/>
      <c r="AE11" s="419"/>
      <c r="AF11" s="420">
        <f t="shared" si="4"/>
        <v>0</v>
      </c>
    </row>
    <row r="12" spans="1:32" ht="45" customHeight="1" thickBot="1">
      <c r="A12" s="863"/>
      <c r="B12" s="329" t="s">
        <v>324</v>
      </c>
      <c r="C12" s="421">
        <f>SUM(C6:C11)</f>
        <v>27</v>
      </c>
      <c r="D12" s="422">
        <f>SUM(D6:D11)</f>
        <v>330</v>
      </c>
      <c r="E12" s="423">
        <f t="shared" ref="E12:F12" si="5">SUM(E6:E11)</f>
        <v>21</v>
      </c>
      <c r="F12" s="423">
        <f t="shared" si="5"/>
        <v>41</v>
      </c>
      <c r="G12" s="424">
        <f>SUM(G6:G11)</f>
        <v>89</v>
      </c>
      <c r="H12" s="425">
        <f>SUM(H6:H11)</f>
        <v>508</v>
      </c>
      <c r="I12" s="421">
        <f>SUM(I6:I11)</f>
        <v>27</v>
      </c>
      <c r="J12" s="422">
        <f>SUM(J6:J11)</f>
        <v>315</v>
      </c>
      <c r="K12" s="423">
        <f t="shared" ref="K12:N12" si="6">SUM(K6:K11)</f>
        <v>24</v>
      </c>
      <c r="L12" s="423">
        <f t="shared" si="6"/>
        <v>39</v>
      </c>
      <c r="M12" s="424">
        <f t="shared" si="6"/>
        <v>75</v>
      </c>
      <c r="N12" s="425">
        <f t="shared" si="6"/>
        <v>480</v>
      </c>
      <c r="O12" s="421">
        <f>SUM(O6:O11)</f>
        <v>27</v>
      </c>
      <c r="P12" s="422">
        <f>SUM(P6:P11)</f>
        <v>315</v>
      </c>
      <c r="Q12" s="423">
        <f t="shared" ref="Q12:R12" si="7">SUM(Q6:Q11)</f>
        <v>24</v>
      </c>
      <c r="R12" s="423">
        <f t="shared" si="7"/>
        <v>39</v>
      </c>
      <c r="S12" s="424">
        <f>SUM(S6:S11)</f>
        <v>75</v>
      </c>
      <c r="T12" s="425">
        <f>SUM(T6:T11)</f>
        <v>480</v>
      </c>
      <c r="U12" s="421">
        <f>SUM(U6:U11)</f>
        <v>27</v>
      </c>
      <c r="V12" s="422">
        <f>SUM(V6:V11)</f>
        <v>315</v>
      </c>
      <c r="W12" s="423">
        <f t="shared" ref="W12:Z12" si="8">SUM(W6:W11)</f>
        <v>24</v>
      </c>
      <c r="X12" s="423">
        <f t="shared" si="8"/>
        <v>39</v>
      </c>
      <c r="Y12" s="424">
        <f t="shared" si="8"/>
        <v>75</v>
      </c>
      <c r="Z12" s="425">
        <f t="shared" si="8"/>
        <v>480</v>
      </c>
      <c r="AA12" s="421">
        <f>SUM(AA6:AA11)</f>
        <v>27</v>
      </c>
      <c r="AB12" s="422">
        <f>SUM(AB6:AB11)</f>
        <v>315</v>
      </c>
      <c r="AC12" s="423">
        <f t="shared" ref="AC12:AF12" si="9">SUM(AC6:AC11)</f>
        <v>24</v>
      </c>
      <c r="AD12" s="423">
        <f t="shared" si="9"/>
        <v>39</v>
      </c>
      <c r="AE12" s="424">
        <f t="shared" si="9"/>
        <v>75</v>
      </c>
      <c r="AF12" s="425">
        <f t="shared" si="9"/>
        <v>480</v>
      </c>
    </row>
    <row r="13" spans="1:32" ht="44.25" customHeight="1" thickBot="1">
      <c r="A13" s="864" t="s">
        <v>325</v>
      </c>
      <c r="B13" s="865"/>
      <c r="C13" s="426"/>
      <c r="D13" s="427"/>
      <c r="E13" s="427"/>
      <c r="F13" s="428"/>
      <c r="G13" s="429"/>
      <c r="H13" s="430">
        <f>C13</f>
        <v>0</v>
      </c>
      <c r="I13" s="426"/>
      <c r="J13" s="427"/>
      <c r="K13" s="427"/>
      <c r="L13" s="428"/>
      <c r="M13" s="429"/>
      <c r="N13" s="430">
        <f>I13</f>
        <v>0</v>
      </c>
      <c r="O13" s="426"/>
      <c r="P13" s="427"/>
      <c r="Q13" s="427"/>
      <c r="R13" s="428"/>
      <c r="S13" s="429"/>
      <c r="T13" s="430">
        <f>O13</f>
        <v>0</v>
      </c>
      <c r="U13" s="426"/>
      <c r="V13" s="427"/>
      <c r="W13" s="427"/>
      <c r="X13" s="428"/>
      <c r="Y13" s="429"/>
      <c r="Z13" s="430">
        <f>U13</f>
        <v>0</v>
      </c>
      <c r="AA13" s="426"/>
      <c r="AB13" s="427"/>
      <c r="AC13" s="427"/>
      <c r="AD13" s="428"/>
      <c r="AE13" s="429"/>
      <c r="AF13" s="430">
        <f>AA13</f>
        <v>0</v>
      </c>
    </row>
    <row r="14" spans="1:32" ht="39" customHeight="1">
      <c r="A14" s="861" t="s">
        <v>326</v>
      </c>
      <c r="B14" s="288" t="s">
        <v>327</v>
      </c>
      <c r="C14" s="431"/>
      <c r="D14" s="432"/>
      <c r="E14" s="433"/>
      <c r="F14" s="434"/>
      <c r="G14" s="435"/>
      <c r="H14" s="436">
        <f t="shared" ref="H14:H21" si="10">SUM(C14:G14)</f>
        <v>0</v>
      </c>
      <c r="I14" s="431"/>
      <c r="J14" s="432"/>
      <c r="K14" s="433"/>
      <c r="L14" s="434"/>
      <c r="M14" s="435"/>
      <c r="N14" s="436">
        <f t="shared" ref="N14:N21" si="11">SUM(I14:M14)</f>
        <v>0</v>
      </c>
      <c r="O14" s="431"/>
      <c r="P14" s="432"/>
      <c r="Q14" s="433"/>
      <c r="R14" s="434"/>
      <c r="S14" s="435"/>
      <c r="T14" s="436">
        <f t="shared" ref="T14:T21" si="12">SUM(O14:S14)</f>
        <v>0</v>
      </c>
      <c r="U14" s="431"/>
      <c r="V14" s="432"/>
      <c r="W14" s="433"/>
      <c r="X14" s="434"/>
      <c r="Y14" s="435"/>
      <c r="Z14" s="436">
        <f t="shared" ref="Z14:Z21" si="13">SUM(U14:Y14)</f>
        <v>0</v>
      </c>
      <c r="AA14" s="431"/>
      <c r="AB14" s="432"/>
      <c r="AC14" s="433"/>
      <c r="AD14" s="434"/>
      <c r="AE14" s="435"/>
      <c r="AF14" s="436">
        <f t="shared" ref="AF14:AF20" si="14">SUM(AA14:AE14)</f>
        <v>0</v>
      </c>
    </row>
    <row r="15" spans="1:32" ht="39" customHeight="1">
      <c r="A15" s="862"/>
      <c r="B15" s="353" t="s">
        <v>328</v>
      </c>
      <c r="C15" s="437"/>
      <c r="D15" s="438"/>
      <c r="E15" s="412"/>
      <c r="F15" s="413"/>
      <c r="G15" s="414"/>
      <c r="H15" s="415">
        <f t="shared" si="10"/>
        <v>0</v>
      </c>
      <c r="I15" s="437"/>
      <c r="J15" s="438"/>
      <c r="K15" s="412"/>
      <c r="L15" s="413"/>
      <c r="M15" s="414"/>
      <c r="N15" s="415">
        <f t="shared" si="11"/>
        <v>0</v>
      </c>
      <c r="O15" s="437"/>
      <c r="P15" s="438"/>
      <c r="Q15" s="412"/>
      <c r="R15" s="413"/>
      <c r="S15" s="414"/>
      <c r="T15" s="415">
        <f t="shared" si="12"/>
        <v>0</v>
      </c>
      <c r="U15" s="437"/>
      <c r="V15" s="438"/>
      <c r="W15" s="412"/>
      <c r="X15" s="413"/>
      <c r="Y15" s="414"/>
      <c r="Z15" s="415">
        <f t="shared" si="13"/>
        <v>0</v>
      </c>
      <c r="AA15" s="437"/>
      <c r="AB15" s="438"/>
      <c r="AC15" s="412"/>
      <c r="AD15" s="413"/>
      <c r="AE15" s="414"/>
      <c r="AF15" s="415">
        <f t="shared" si="14"/>
        <v>0</v>
      </c>
    </row>
    <row r="16" spans="1:32" ht="39" customHeight="1">
      <c r="A16" s="862"/>
      <c r="B16" s="300"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862"/>
      <c r="B17" s="357" t="s">
        <v>330</v>
      </c>
      <c r="C17" s="437"/>
      <c r="D17" s="439"/>
      <c r="E17" s="412"/>
      <c r="F17" s="413"/>
      <c r="G17" s="414"/>
      <c r="H17" s="415">
        <f t="shared" si="10"/>
        <v>0</v>
      </c>
      <c r="I17" s="437"/>
      <c r="J17" s="439"/>
      <c r="K17" s="412"/>
      <c r="L17" s="413"/>
      <c r="M17" s="414"/>
      <c r="N17" s="415">
        <f t="shared" si="11"/>
        <v>0</v>
      </c>
      <c r="O17" s="437"/>
      <c r="P17" s="439"/>
      <c r="Q17" s="412"/>
      <c r="R17" s="413"/>
      <c r="S17" s="414"/>
      <c r="T17" s="415">
        <f t="shared" si="12"/>
        <v>0</v>
      </c>
      <c r="U17" s="437"/>
      <c r="V17" s="439"/>
      <c r="W17" s="412"/>
      <c r="X17" s="413"/>
      <c r="Y17" s="414"/>
      <c r="Z17" s="415">
        <f t="shared" si="13"/>
        <v>0</v>
      </c>
      <c r="AA17" s="437"/>
      <c r="AB17" s="439"/>
      <c r="AC17" s="412"/>
      <c r="AD17" s="413"/>
      <c r="AE17" s="414"/>
      <c r="AF17" s="415">
        <f t="shared" si="14"/>
        <v>0</v>
      </c>
    </row>
    <row r="18" spans="1:37" ht="39" customHeight="1">
      <c r="A18" s="862"/>
      <c r="B18" s="357"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862"/>
      <c r="B19" s="300"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862"/>
      <c r="B20" s="300"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862"/>
      <c r="B21" s="359"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863"/>
      <c r="B22" s="365" t="s">
        <v>324</v>
      </c>
      <c r="C22" s="445"/>
      <c r="D22" s="422">
        <f>SUM(D14:D21)</f>
        <v>0</v>
      </c>
      <c r="E22" s="446">
        <f>SUM(E14:E21)</f>
        <v>0</v>
      </c>
      <c r="F22" s="538"/>
      <c r="G22" s="447">
        <f>SUM(G14:G21)</f>
        <v>0</v>
      </c>
      <c r="H22" s="425">
        <f t="shared" ref="H22" si="15">SUM(H14:H21)</f>
        <v>0</v>
      </c>
      <c r="I22" s="445"/>
      <c r="J22" s="422">
        <f>SUM(J14:J21)</f>
        <v>0</v>
      </c>
      <c r="K22" s="446">
        <f>SUM(K14:K21)</f>
        <v>0</v>
      </c>
      <c r="L22" s="446">
        <f>SUM(L14:L21)</f>
        <v>0</v>
      </c>
      <c r="M22" s="447">
        <f>SUM(M14:M21)</f>
        <v>0</v>
      </c>
      <c r="N22" s="425">
        <f t="shared" ref="N22" si="16">SUM(N14:N21)</f>
        <v>0</v>
      </c>
      <c r="O22" s="445"/>
      <c r="P22" s="422">
        <f>SUM(P14:P21)</f>
        <v>0</v>
      </c>
      <c r="Q22" s="446">
        <f>SUM(Q14:Q21)</f>
        <v>0</v>
      </c>
      <c r="R22" s="446">
        <f>SUM(R14:R21)</f>
        <v>0</v>
      </c>
      <c r="S22" s="447">
        <f>SUM(S14:S21)</f>
        <v>0</v>
      </c>
      <c r="T22" s="425">
        <f t="shared" ref="T22" si="17">SUM(T14:T21)</f>
        <v>0</v>
      </c>
      <c r="U22" s="445"/>
      <c r="V22" s="422">
        <f>SUM(V14:V21)</f>
        <v>0</v>
      </c>
      <c r="W22" s="446">
        <f>SUM(W14:W21)</f>
        <v>0</v>
      </c>
      <c r="X22" s="446">
        <f>SUM(X14:X21)</f>
        <v>0</v>
      </c>
      <c r="Y22" s="447">
        <f>SUM(Y14:Y21)</f>
        <v>0</v>
      </c>
      <c r="Z22" s="425">
        <f t="shared" ref="Z22" si="18">SUM(Z14:Z21)</f>
        <v>0</v>
      </c>
      <c r="AA22" s="445"/>
      <c r="AB22" s="422">
        <f>SUM(AB14:AB21)</f>
        <v>0</v>
      </c>
      <c r="AC22" s="446">
        <f>SUM(AC14:AC21)</f>
        <v>0</v>
      </c>
      <c r="AD22" s="446">
        <f>SUM(AD14:AD21)</f>
        <v>0</v>
      </c>
      <c r="AE22" s="447">
        <f>SUM(AE14:AE21)</f>
        <v>0</v>
      </c>
      <c r="AF22" s="425">
        <f>SUM(AF14:AF21)</f>
        <v>0</v>
      </c>
    </row>
    <row r="23" spans="1:37" ht="45" customHeight="1" thickBot="1">
      <c r="A23" s="844" t="s">
        <v>335</v>
      </c>
      <c r="B23" s="845"/>
      <c r="C23" s="448"/>
      <c r="D23" s="449"/>
      <c r="E23" s="450"/>
      <c r="F23" s="451"/>
      <c r="G23" s="452"/>
      <c r="H23" s="453">
        <f>SUM(C23:G23)</f>
        <v>0</v>
      </c>
      <c r="I23" s="448"/>
      <c r="J23" s="449"/>
      <c r="K23" s="450"/>
      <c r="L23" s="451"/>
      <c r="M23" s="452"/>
      <c r="N23" s="453">
        <f>SUM(I23:M23)</f>
        <v>0</v>
      </c>
      <c r="O23" s="448"/>
      <c r="P23" s="449"/>
      <c r="Q23" s="450"/>
      <c r="R23" s="451"/>
      <c r="S23" s="452"/>
      <c r="T23" s="453">
        <f>SUM(O23:S23)</f>
        <v>0</v>
      </c>
      <c r="U23" s="448"/>
      <c r="V23" s="449"/>
      <c r="W23" s="450"/>
      <c r="X23" s="451"/>
      <c r="Y23" s="452"/>
      <c r="Z23" s="453">
        <f>SUM(U23:Y23)</f>
        <v>0</v>
      </c>
      <c r="AA23" s="448"/>
      <c r="AB23" s="449"/>
      <c r="AC23" s="450"/>
      <c r="AD23" s="451"/>
      <c r="AE23" s="452"/>
      <c r="AF23" s="453">
        <f>SUM(AA23:AE23)</f>
        <v>0</v>
      </c>
    </row>
    <row r="24" spans="1:37" ht="45" customHeight="1" thickBot="1">
      <c r="A24" s="851" t="s">
        <v>336</v>
      </c>
      <c r="B24" s="852"/>
      <c r="C24" s="454">
        <v>50</v>
      </c>
      <c r="D24" s="455"/>
      <c r="E24" s="427"/>
      <c r="F24" s="428"/>
      <c r="G24" s="456"/>
      <c r="H24" s="430">
        <f>SUM(C24:G24)</f>
        <v>50</v>
      </c>
      <c r="I24" s="454">
        <v>50</v>
      </c>
      <c r="J24" s="455"/>
      <c r="K24" s="427"/>
      <c r="L24" s="428"/>
      <c r="M24" s="456"/>
      <c r="N24" s="430">
        <f>SUM(I24:M24)</f>
        <v>50</v>
      </c>
      <c r="O24" s="454">
        <v>50</v>
      </c>
      <c r="P24" s="455"/>
      <c r="Q24" s="427"/>
      <c r="R24" s="428"/>
      <c r="S24" s="456"/>
      <c r="T24" s="430">
        <f>SUM(O24:S24)</f>
        <v>50</v>
      </c>
      <c r="U24" s="454">
        <v>50</v>
      </c>
      <c r="V24" s="455"/>
      <c r="W24" s="427"/>
      <c r="X24" s="428"/>
      <c r="Y24" s="456"/>
      <c r="Z24" s="430">
        <f>SUM(U24:Y24)</f>
        <v>50</v>
      </c>
      <c r="AA24" s="454">
        <v>50</v>
      </c>
      <c r="AB24" s="455"/>
      <c r="AC24" s="427"/>
      <c r="AD24" s="428"/>
      <c r="AE24" s="456"/>
      <c r="AF24" s="430">
        <f>SUM(AA24:AE24)</f>
        <v>50</v>
      </c>
    </row>
    <row r="25" spans="1:37" ht="45" customHeight="1" thickBot="1">
      <c r="A25" s="842" t="s">
        <v>337</v>
      </c>
      <c r="B25" s="843"/>
      <c r="C25" s="457"/>
      <c r="D25" s="458"/>
      <c r="E25" s="459"/>
      <c r="F25" s="460"/>
      <c r="G25" s="461"/>
      <c r="H25" s="430">
        <f>SUM(C25:G25)</f>
        <v>0</v>
      </c>
      <c r="I25" s="457"/>
      <c r="J25" s="458"/>
      <c r="K25" s="459"/>
      <c r="L25" s="460"/>
      <c r="M25" s="461"/>
      <c r="N25" s="430">
        <f>SUM(I25:M25)</f>
        <v>0</v>
      </c>
      <c r="O25" s="457"/>
      <c r="P25" s="458"/>
      <c r="Q25" s="459"/>
      <c r="R25" s="460"/>
      <c r="S25" s="461"/>
      <c r="T25" s="430">
        <f>SUM(O25:S25)</f>
        <v>0</v>
      </c>
      <c r="U25" s="457"/>
      <c r="V25" s="458"/>
      <c r="W25" s="459"/>
      <c r="X25" s="460"/>
      <c r="Y25" s="461"/>
      <c r="Z25" s="430">
        <f>SUM(U25:Y25)</f>
        <v>0</v>
      </c>
      <c r="AA25" s="457"/>
      <c r="AB25" s="458"/>
      <c r="AC25" s="459"/>
      <c r="AD25" s="460"/>
      <c r="AE25" s="461"/>
      <c r="AF25" s="430">
        <f>SUM(AA25:AE25)</f>
        <v>0</v>
      </c>
    </row>
    <row r="26" spans="1:37" ht="45" customHeight="1" thickBot="1">
      <c r="A26" s="844" t="s">
        <v>338</v>
      </c>
      <c r="B26" s="845"/>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46" t="s">
        <v>6</v>
      </c>
      <c r="B27" s="847"/>
      <c r="C27" s="463">
        <f>SUM(C12,C13,C22,C23,C25,C26,C24)</f>
        <v>77</v>
      </c>
      <c r="D27" s="464">
        <f>SUM(D12,,D22,D23,D25,D26,D24)</f>
        <v>330</v>
      </c>
      <c r="E27" s="465">
        <f>SUM(E12,E13,E22,E23,E25,E26)</f>
        <v>21</v>
      </c>
      <c r="F27" s="465">
        <f>SUM(F12,F13,F22,F23,F25,F26)</f>
        <v>41</v>
      </c>
      <c r="G27" s="466">
        <f>SUM(G12,G13,G22,G23,G25,G26)</f>
        <v>89</v>
      </c>
      <c r="H27" s="467">
        <f>SUM(H12,H13,H22,H23,H25,H26,H24)</f>
        <v>558</v>
      </c>
      <c r="I27" s="463">
        <f>SUM(I12,I13,I22,I23,I25,I26,I24)</f>
        <v>77</v>
      </c>
      <c r="J27" s="464">
        <f>SUM(J12,,J22,J23,J25,J26,J24)</f>
        <v>315</v>
      </c>
      <c r="K27" s="465">
        <f>SUM(K12,K13,K22,K23,K25,K26)</f>
        <v>24</v>
      </c>
      <c r="L27" s="465">
        <f>SUM(L12,L13,L22,L23,L25,L26)</f>
        <v>39</v>
      </c>
      <c r="M27" s="466">
        <f>SUM(M12,M13,M22,M23,M25,M26)</f>
        <v>75</v>
      </c>
      <c r="N27" s="467">
        <f>SUM(N12,N13,N22,N23,N25,N26,N24)</f>
        <v>530</v>
      </c>
      <c r="O27" s="463">
        <f>SUM(O12,O13,O22,O23,O25,O26,O24)</f>
        <v>77</v>
      </c>
      <c r="P27" s="464">
        <f>SUM(P12,,P22,P23,P25,P26,P24)</f>
        <v>315</v>
      </c>
      <c r="Q27" s="465">
        <f>SUM(Q12,Q13,Q22,Q23,Q25,Q26)</f>
        <v>24</v>
      </c>
      <c r="R27" s="465">
        <f>SUM(R12,R13,R22,R23,R25,R26)</f>
        <v>39</v>
      </c>
      <c r="S27" s="466">
        <f>SUM(S12,S13,S22,S23,S25,S26)</f>
        <v>75</v>
      </c>
      <c r="T27" s="467">
        <f>SUM(T12,T13,T22,T23,T25,T26,T24)</f>
        <v>530</v>
      </c>
      <c r="U27" s="463">
        <f>SUM(U12,U13,U22,U23,U25,U26,U24)</f>
        <v>77</v>
      </c>
      <c r="V27" s="464">
        <f>SUM(V12,,V22,V23,V25,V26,V24)</f>
        <v>315</v>
      </c>
      <c r="W27" s="465">
        <f>SUM(W12,W13,W22,W23,W25,W26)</f>
        <v>24</v>
      </c>
      <c r="X27" s="465">
        <f>SUM(X12,X13,X22,X23,X25,X26)</f>
        <v>39</v>
      </c>
      <c r="Y27" s="466">
        <f>SUM(Y12,Y13,Y22,Y23,Y25,Y26)</f>
        <v>75</v>
      </c>
      <c r="Z27" s="467">
        <f>SUM(Z12,Z13,Z22,Z23,Z25,Z26,Z24)</f>
        <v>530</v>
      </c>
      <c r="AA27" s="463">
        <f>SUM(AA12,AA13,AA22,AA23,AA25,AA26,AA24)</f>
        <v>77</v>
      </c>
      <c r="AB27" s="464">
        <f>SUM(AB12,,AB22,AB23,AB25,AB26,AB24)</f>
        <v>315</v>
      </c>
      <c r="AC27" s="465">
        <f>SUM(AC12,AC13,AC22,AC23,AC25,AC26)</f>
        <v>24</v>
      </c>
      <c r="AD27" s="465">
        <f>SUM(AD12,AD13,AD22,AD23,AD25,AD26)</f>
        <v>39</v>
      </c>
      <c r="AE27" s="466">
        <f>SUM(AE12,AE13,AE22,AE23,AE25,AE26)</f>
        <v>75</v>
      </c>
      <c r="AF27" s="467">
        <f>SUM(AF12,AF13,AF22,AF23,AF25,AF26,AF24)</f>
        <v>530</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K29"/>
  <sheetViews>
    <sheetView showGridLines="0" view="pageBreakPreview" zoomScale="65" zoomScaleNormal="75" zoomScaleSheetLayoutView="65" workbookViewId="0">
      <pane xSplit="2" ySplit="5" topLeftCell="C15" activePane="bottomRight" state="frozen"/>
      <selection activeCell="S17" sqref="S17"/>
      <selection pane="topRight" activeCell="S17" sqref="S17"/>
      <selection pane="bottomLeft" activeCell="S17" sqref="S17"/>
      <selection pane="bottomRight" activeCell="S17" sqref="S17"/>
    </sheetView>
  </sheetViews>
  <sheetFormatPr defaultColWidth="10.6640625" defaultRowHeight="13.2"/>
  <cols>
    <col min="1" max="1" width="5.6640625" style="240" customWidth="1"/>
    <col min="2" max="2" width="23.6640625" style="240" customWidth="1"/>
    <col min="3" max="14" width="10.6640625" style="240" customWidth="1"/>
    <col min="15" max="16384" width="10.6640625" style="240"/>
  </cols>
  <sheetData>
    <row r="1" spans="1:32" ht="75" customHeight="1">
      <c r="A1" s="869" t="s">
        <v>310</v>
      </c>
      <c r="B1" s="870"/>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row>
    <row r="2" spans="1:32" ht="20.25" customHeight="1" thickBot="1">
      <c r="H2" s="395"/>
      <c r="N2" s="395" t="s">
        <v>0</v>
      </c>
      <c r="Z2" s="395" t="s">
        <v>0</v>
      </c>
      <c r="AF2" s="395" t="s">
        <v>0</v>
      </c>
    </row>
    <row r="3" spans="1:32" ht="28.5" customHeight="1">
      <c r="A3" s="871"/>
      <c r="B3" s="872"/>
      <c r="C3" s="881" t="s">
        <v>311</v>
      </c>
      <c r="D3" s="882"/>
      <c r="E3" s="882"/>
      <c r="F3" s="882"/>
      <c r="G3" s="882"/>
      <c r="H3" s="883"/>
      <c r="I3" s="881" t="s">
        <v>312</v>
      </c>
      <c r="J3" s="882"/>
      <c r="K3" s="882"/>
      <c r="L3" s="882"/>
      <c r="M3" s="882"/>
      <c r="N3" s="883"/>
      <c r="O3" s="881" t="s">
        <v>313</v>
      </c>
      <c r="P3" s="882"/>
      <c r="Q3" s="882"/>
      <c r="R3" s="882"/>
      <c r="S3" s="882"/>
      <c r="T3" s="883"/>
      <c r="U3" s="881" t="s">
        <v>314</v>
      </c>
      <c r="V3" s="882"/>
      <c r="W3" s="882"/>
      <c r="X3" s="882"/>
      <c r="Y3" s="882"/>
      <c r="Z3" s="883"/>
      <c r="AA3" s="881" t="s">
        <v>315</v>
      </c>
      <c r="AB3" s="882"/>
      <c r="AC3" s="882"/>
      <c r="AD3" s="882"/>
      <c r="AE3" s="882"/>
      <c r="AF3" s="883"/>
    </row>
    <row r="4" spans="1:32" ht="28.5" customHeight="1">
      <c r="A4" s="873"/>
      <c r="B4" s="874"/>
      <c r="C4" s="859" t="s">
        <v>1</v>
      </c>
      <c r="D4" s="853" t="s">
        <v>8</v>
      </c>
      <c r="E4" s="877" t="s">
        <v>2</v>
      </c>
      <c r="F4" s="878"/>
      <c r="G4" s="878"/>
      <c r="H4" s="879" t="s">
        <v>6</v>
      </c>
      <c r="I4" s="859" t="s">
        <v>1</v>
      </c>
      <c r="J4" s="853" t="s">
        <v>8</v>
      </c>
      <c r="K4" s="877" t="s">
        <v>2</v>
      </c>
      <c r="L4" s="878"/>
      <c r="M4" s="878"/>
      <c r="N4" s="879" t="s">
        <v>6</v>
      </c>
      <c r="O4" s="859" t="s">
        <v>1</v>
      </c>
      <c r="P4" s="853" t="s">
        <v>8</v>
      </c>
      <c r="Q4" s="877" t="s">
        <v>2</v>
      </c>
      <c r="R4" s="878"/>
      <c r="S4" s="878"/>
      <c r="T4" s="879" t="s">
        <v>6</v>
      </c>
      <c r="U4" s="859" t="s">
        <v>1</v>
      </c>
      <c r="V4" s="853" t="s">
        <v>8</v>
      </c>
      <c r="W4" s="877" t="s">
        <v>2</v>
      </c>
      <c r="X4" s="878"/>
      <c r="Y4" s="878"/>
      <c r="Z4" s="879" t="s">
        <v>6</v>
      </c>
      <c r="AA4" s="859" t="s">
        <v>1</v>
      </c>
      <c r="AB4" s="853" t="s">
        <v>8</v>
      </c>
      <c r="AC4" s="877" t="s">
        <v>2</v>
      </c>
      <c r="AD4" s="878"/>
      <c r="AE4" s="878"/>
      <c r="AF4" s="879" t="s">
        <v>6</v>
      </c>
    </row>
    <row r="5" spans="1:32" ht="28.5" customHeight="1" thickBot="1">
      <c r="A5" s="875"/>
      <c r="B5" s="876"/>
      <c r="C5" s="860"/>
      <c r="D5" s="854"/>
      <c r="E5" s="396" t="s">
        <v>4</v>
      </c>
      <c r="F5" s="397" t="s">
        <v>316</v>
      </c>
      <c r="G5" s="397" t="s">
        <v>22</v>
      </c>
      <c r="H5" s="880"/>
      <c r="I5" s="860"/>
      <c r="J5" s="854"/>
      <c r="K5" s="396" t="s">
        <v>4</v>
      </c>
      <c r="L5" s="397" t="s">
        <v>316</v>
      </c>
      <c r="M5" s="397" t="s">
        <v>22</v>
      </c>
      <c r="N5" s="880"/>
      <c r="O5" s="860"/>
      <c r="P5" s="854"/>
      <c r="Q5" s="396" t="s">
        <v>4</v>
      </c>
      <c r="R5" s="397" t="s">
        <v>316</v>
      </c>
      <c r="S5" s="397" t="s">
        <v>22</v>
      </c>
      <c r="T5" s="880"/>
      <c r="U5" s="860"/>
      <c r="V5" s="854"/>
      <c r="W5" s="396" t="s">
        <v>4</v>
      </c>
      <c r="X5" s="397" t="s">
        <v>316</v>
      </c>
      <c r="Y5" s="397" t="s">
        <v>22</v>
      </c>
      <c r="Z5" s="880"/>
      <c r="AA5" s="860"/>
      <c r="AB5" s="854"/>
      <c r="AC5" s="396" t="s">
        <v>4</v>
      </c>
      <c r="AD5" s="397" t="s">
        <v>316</v>
      </c>
      <c r="AE5" s="397" t="s">
        <v>22</v>
      </c>
      <c r="AF5" s="880"/>
    </row>
    <row r="6" spans="1:32" ht="39.75" customHeight="1">
      <c r="A6" s="861" t="s">
        <v>317</v>
      </c>
      <c r="B6" s="288" t="s">
        <v>318</v>
      </c>
      <c r="C6" s="398">
        <v>77</v>
      </c>
      <c r="D6" s="399">
        <v>54</v>
      </c>
      <c r="E6" s="400"/>
      <c r="F6" s="401">
        <v>6</v>
      </c>
      <c r="G6" s="402">
        <v>15</v>
      </c>
      <c r="H6" s="403">
        <f>SUM(C6:G6)</f>
        <v>152</v>
      </c>
      <c r="I6" s="398">
        <v>79</v>
      </c>
      <c r="J6" s="399">
        <v>54</v>
      </c>
      <c r="K6" s="400"/>
      <c r="L6" s="401">
        <v>6</v>
      </c>
      <c r="M6" s="402">
        <v>15</v>
      </c>
      <c r="N6" s="403">
        <f>SUM(I6:M6)</f>
        <v>154</v>
      </c>
      <c r="O6" s="398">
        <v>76</v>
      </c>
      <c r="P6" s="399">
        <v>54</v>
      </c>
      <c r="Q6" s="400">
        <v>6</v>
      </c>
      <c r="R6" s="401">
        <v>10</v>
      </c>
      <c r="S6" s="402">
        <v>15</v>
      </c>
      <c r="T6" s="403">
        <f>SUM(O6:S6)</f>
        <v>161</v>
      </c>
      <c r="U6" s="398">
        <v>78</v>
      </c>
      <c r="V6" s="399">
        <v>54</v>
      </c>
      <c r="W6" s="400">
        <v>6</v>
      </c>
      <c r="X6" s="401">
        <v>10</v>
      </c>
      <c r="Y6" s="402">
        <v>15</v>
      </c>
      <c r="Z6" s="403">
        <f>SUM(U6:Y6)</f>
        <v>163</v>
      </c>
      <c r="AA6" s="398">
        <v>78</v>
      </c>
      <c r="AB6" s="399">
        <v>54</v>
      </c>
      <c r="AC6" s="400">
        <v>6</v>
      </c>
      <c r="AD6" s="401">
        <v>10</v>
      </c>
      <c r="AE6" s="402">
        <v>15</v>
      </c>
      <c r="AF6" s="403">
        <f>SUM(AA6:AE6)</f>
        <v>163</v>
      </c>
    </row>
    <row r="7" spans="1:32" ht="39.75" customHeight="1">
      <c r="A7" s="862"/>
      <c r="B7" s="300" t="s">
        <v>319</v>
      </c>
      <c r="C7" s="404">
        <v>60</v>
      </c>
      <c r="D7" s="405">
        <v>52</v>
      </c>
      <c r="E7" s="406"/>
      <c r="F7" s="407">
        <v>6</v>
      </c>
      <c r="G7" s="408">
        <v>12</v>
      </c>
      <c r="H7" s="409">
        <f t="shared" ref="H7:H8" si="0">SUM(C7:G7)</f>
        <v>130</v>
      </c>
      <c r="I7" s="404">
        <v>60</v>
      </c>
      <c r="J7" s="405">
        <v>52</v>
      </c>
      <c r="K7" s="406"/>
      <c r="L7" s="407">
        <v>6</v>
      </c>
      <c r="M7" s="408">
        <v>12</v>
      </c>
      <c r="N7" s="409">
        <f t="shared" ref="N7:N11" si="1">SUM(I7:M7)</f>
        <v>130</v>
      </c>
      <c r="O7" s="404">
        <v>60</v>
      </c>
      <c r="P7" s="405">
        <v>52</v>
      </c>
      <c r="Q7" s="406"/>
      <c r="R7" s="407">
        <v>10</v>
      </c>
      <c r="S7" s="408">
        <v>12</v>
      </c>
      <c r="T7" s="409">
        <f t="shared" ref="T7:T11" si="2">SUM(O7:S7)</f>
        <v>134</v>
      </c>
      <c r="U7" s="404">
        <v>60</v>
      </c>
      <c r="V7" s="405">
        <v>52</v>
      </c>
      <c r="W7" s="406"/>
      <c r="X7" s="407">
        <v>10</v>
      </c>
      <c r="Y7" s="408">
        <v>12</v>
      </c>
      <c r="Z7" s="409">
        <f t="shared" ref="Z7:Z11" si="3">SUM(U7:Y7)</f>
        <v>134</v>
      </c>
      <c r="AA7" s="404">
        <v>60</v>
      </c>
      <c r="AB7" s="405">
        <v>52</v>
      </c>
      <c r="AC7" s="406"/>
      <c r="AD7" s="407">
        <v>10</v>
      </c>
      <c r="AE7" s="408">
        <v>12</v>
      </c>
      <c r="AF7" s="409">
        <f t="shared" ref="AF7:AF11" si="4">SUM(AA7:AE7)</f>
        <v>134</v>
      </c>
    </row>
    <row r="8" spans="1:32" ht="39.75" customHeight="1">
      <c r="A8" s="862"/>
      <c r="B8" s="300" t="s">
        <v>320</v>
      </c>
      <c r="C8" s="404"/>
      <c r="D8" s="405"/>
      <c r="E8" s="406"/>
      <c r="F8" s="407"/>
      <c r="G8" s="408"/>
      <c r="H8" s="409">
        <f t="shared" si="0"/>
        <v>0</v>
      </c>
      <c r="I8" s="404"/>
      <c r="J8" s="405"/>
      <c r="K8" s="406"/>
      <c r="L8" s="407"/>
      <c r="M8" s="408"/>
      <c r="N8" s="409">
        <f t="shared" si="1"/>
        <v>0</v>
      </c>
      <c r="O8" s="404"/>
      <c r="P8" s="405"/>
      <c r="Q8" s="406"/>
      <c r="R8" s="407"/>
      <c r="S8" s="408"/>
      <c r="T8" s="409">
        <f t="shared" si="2"/>
        <v>0</v>
      </c>
      <c r="U8" s="404"/>
      <c r="V8" s="405"/>
      <c r="W8" s="406"/>
      <c r="X8" s="407"/>
      <c r="Y8" s="408"/>
      <c r="Z8" s="409">
        <f t="shared" si="3"/>
        <v>0</v>
      </c>
      <c r="AA8" s="404"/>
      <c r="AB8" s="405"/>
      <c r="AC8" s="406"/>
      <c r="AD8" s="407"/>
      <c r="AE8" s="408"/>
      <c r="AF8" s="409">
        <f t="shared" si="4"/>
        <v>0</v>
      </c>
    </row>
    <row r="9" spans="1:32" ht="39.75" customHeight="1">
      <c r="A9" s="862"/>
      <c r="B9" s="300" t="s">
        <v>321</v>
      </c>
      <c r="C9" s="404"/>
      <c r="D9" s="405"/>
      <c r="E9" s="406"/>
      <c r="F9" s="407"/>
      <c r="G9" s="408"/>
      <c r="H9" s="409">
        <f>SUM(C9:G9)</f>
        <v>0</v>
      </c>
      <c r="I9" s="404"/>
      <c r="J9" s="405"/>
      <c r="K9" s="406"/>
      <c r="L9" s="407"/>
      <c r="M9" s="408"/>
      <c r="N9" s="409">
        <f t="shared" si="1"/>
        <v>0</v>
      </c>
      <c r="O9" s="404"/>
      <c r="P9" s="405"/>
      <c r="Q9" s="406"/>
      <c r="R9" s="407"/>
      <c r="S9" s="408"/>
      <c r="T9" s="409">
        <f t="shared" si="2"/>
        <v>0</v>
      </c>
      <c r="U9" s="404"/>
      <c r="V9" s="405"/>
      <c r="W9" s="406"/>
      <c r="X9" s="407"/>
      <c r="Y9" s="408"/>
      <c r="Z9" s="409">
        <f t="shared" si="3"/>
        <v>0</v>
      </c>
      <c r="AA9" s="404"/>
      <c r="AB9" s="405"/>
      <c r="AC9" s="406"/>
      <c r="AD9" s="407"/>
      <c r="AE9" s="408"/>
      <c r="AF9" s="409">
        <f t="shared" si="4"/>
        <v>0</v>
      </c>
    </row>
    <row r="10" spans="1:32" ht="39.75" customHeight="1">
      <c r="A10" s="862"/>
      <c r="B10" s="300" t="s">
        <v>322</v>
      </c>
      <c r="C10" s="410"/>
      <c r="D10" s="411">
        <v>400</v>
      </c>
      <c r="E10" s="412">
        <v>28</v>
      </c>
      <c r="F10" s="413">
        <v>52</v>
      </c>
      <c r="G10" s="414">
        <v>63</v>
      </c>
      <c r="H10" s="415">
        <f>SUM(C10:G10)</f>
        <v>543</v>
      </c>
      <c r="I10" s="410"/>
      <c r="J10" s="411">
        <v>400</v>
      </c>
      <c r="K10" s="412">
        <v>28</v>
      </c>
      <c r="L10" s="413">
        <v>54</v>
      </c>
      <c r="M10" s="414">
        <v>63</v>
      </c>
      <c r="N10" s="415">
        <f t="shared" si="1"/>
        <v>545</v>
      </c>
      <c r="O10" s="410"/>
      <c r="P10" s="411">
        <v>311</v>
      </c>
      <c r="Q10" s="412">
        <v>15</v>
      </c>
      <c r="R10" s="413">
        <v>51</v>
      </c>
      <c r="S10" s="414">
        <v>72</v>
      </c>
      <c r="T10" s="415">
        <f t="shared" si="2"/>
        <v>449</v>
      </c>
      <c r="U10" s="410"/>
      <c r="V10" s="411">
        <v>311</v>
      </c>
      <c r="W10" s="412">
        <v>16</v>
      </c>
      <c r="X10" s="413">
        <v>54</v>
      </c>
      <c r="Y10" s="414">
        <v>72</v>
      </c>
      <c r="Z10" s="415">
        <f t="shared" si="3"/>
        <v>453</v>
      </c>
      <c r="AA10" s="410"/>
      <c r="AB10" s="411">
        <v>311</v>
      </c>
      <c r="AC10" s="412">
        <v>17</v>
      </c>
      <c r="AD10" s="413">
        <v>55</v>
      </c>
      <c r="AE10" s="414">
        <v>72</v>
      </c>
      <c r="AF10" s="415">
        <f t="shared" si="4"/>
        <v>455</v>
      </c>
    </row>
    <row r="11" spans="1:32" ht="39.75" customHeight="1">
      <c r="A11" s="862"/>
      <c r="B11" s="322" t="s">
        <v>323</v>
      </c>
      <c r="C11" s="416"/>
      <c r="D11" s="417"/>
      <c r="E11" s="417"/>
      <c r="F11" s="418"/>
      <c r="G11" s="419"/>
      <c r="H11" s="420">
        <f>SUM(C11:G11)</f>
        <v>0</v>
      </c>
      <c r="I11" s="416"/>
      <c r="J11" s="417"/>
      <c r="K11" s="417"/>
      <c r="L11" s="418"/>
      <c r="M11" s="419"/>
      <c r="N11" s="420">
        <f t="shared" si="1"/>
        <v>0</v>
      </c>
      <c r="O11" s="416"/>
      <c r="P11" s="417"/>
      <c r="Q11" s="417"/>
      <c r="R11" s="418"/>
      <c r="S11" s="419"/>
      <c r="T11" s="420">
        <f t="shared" si="2"/>
        <v>0</v>
      </c>
      <c r="U11" s="416"/>
      <c r="V11" s="417"/>
      <c r="W11" s="417"/>
      <c r="X11" s="418"/>
      <c r="Y11" s="419"/>
      <c r="Z11" s="420">
        <f t="shared" si="3"/>
        <v>0</v>
      </c>
      <c r="AA11" s="416"/>
      <c r="AB11" s="417"/>
      <c r="AC11" s="417"/>
      <c r="AD11" s="418"/>
      <c r="AE11" s="419"/>
      <c r="AF11" s="420">
        <f t="shared" si="4"/>
        <v>0</v>
      </c>
    </row>
    <row r="12" spans="1:32" ht="45" customHeight="1" thickBot="1">
      <c r="A12" s="863"/>
      <c r="B12" s="329" t="s">
        <v>324</v>
      </c>
      <c r="C12" s="421">
        <f>SUM(C6:C11)</f>
        <v>137</v>
      </c>
      <c r="D12" s="422">
        <f>SUM(D6:D11)</f>
        <v>506</v>
      </c>
      <c r="E12" s="423">
        <f t="shared" ref="E12:F12" si="5">SUM(E6:E11)</f>
        <v>28</v>
      </c>
      <c r="F12" s="423">
        <f t="shared" si="5"/>
        <v>64</v>
      </c>
      <c r="G12" s="424">
        <f>SUM(G6:G11)</f>
        <v>90</v>
      </c>
      <c r="H12" s="425">
        <f>SUM(H6:H11)</f>
        <v>825</v>
      </c>
      <c r="I12" s="421">
        <f>SUM(I6:I11)</f>
        <v>139</v>
      </c>
      <c r="J12" s="422">
        <f>SUM(J6:J11)</f>
        <v>506</v>
      </c>
      <c r="K12" s="423">
        <f t="shared" ref="K12:N12" si="6">SUM(K6:K11)</f>
        <v>28</v>
      </c>
      <c r="L12" s="423">
        <f t="shared" si="6"/>
        <v>66</v>
      </c>
      <c r="M12" s="424">
        <f t="shared" si="6"/>
        <v>90</v>
      </c>
      <c r="N12" s="425">
        <f t="shared" si="6"/>
        <v>829</v>
      </c>
      <c r="O12" s="421">
        <f>SUM(O6:O11)</f>
        <v>136</v>
      </c>
      <c r="P12" s="422">
        <f>SUM(P6:P11)</f>
        <v>417</v>
      </c>
      <c r="Q12" s="423">
        <f t="shared" ref="Q12:R12" si="7">SUM(Q6:Q11)</f>
        <v>21</v>
      </c>
      <c r="R12" s="423">
        <f t="shared" si="7"/>
        <v>71</v>
      </c>
      <c r="S12" s="424">
        <f>SUM(S6:S11)</f>
        <v>99</v>
      </c>
      <c r="T12" s="425">
        <f>SUM(T6:T11)</f>
        <v>744</v>
      </c>
      <c r="U12" s="421">
        <f>SUM(U6:U11)</f>
        <v>138</v>
      </c>
      <c r="V12" s="422">
        <f>SUM(V6:V11)</f>
        <v>417</v>
      </c>
      <c r="W12" s="423">
        <f t="shared" ref="W12:Z12" si="8">SUM(W6:W11)</f>
        <v>22</v>
      </c>
      <c r="X12" s="423">
        <f t="shared" si="8"/>
        <v>74</v>
      </c>
      <c r="Y12" s="424">
        <f t="shared" si="8"/>
        <v>99</v>
      </c>
      <c r="Z12" s="425">
        <f t="shared" si="8"/>
        <v>750</v>
      </c>
      <c r="AA12" s="421">
        <f>SUM(AA6:AA11)</f>
        <v>138</v>
      </c>
      <c r="AB12" s="422">
        <f>SUM(AB6:AB11)</f>
        <v>417</v>
      </c>
      <c r="AC12" s="423">
        <f t="shared" ref="AC12:AF12" si="9">SUM(AC6:AC11)</f>
        <v>23</v>
      </c>
      <c r="AD12" s="423">
        <f t="shared" si="9"/>
        <v>75</v>
      </c>
      <c r="AE12" s="424">
        <f t="shared" si="9"/>
        <v>99</v>
      </c>
      <c r="AF12" s="425">
        <f t="shared" si="9"/>
        <v>752</v>
      </c>
    </row>
    <row r="13" spans="1:32" ht="44.25" customHeight="1" thickBot="1">
      <c r="A13" s="864" t="s">
        <v>325</v>
      </c>
      <c r="B13" s="865"/>
      <c r="C13" s="426">
        <v>100</v>
      </c>
      <c r="D13" s="427"/>
      <c r="E13" s="427"/>
      <c r="F13" s="428"/>
      <c r="G13" s="429"/>
      <c r="H13" s="430">
        <f>C13</f>
        <v>100</v>
      </c>
      <c r="I13" s="426">
        <v>100</v>
      </c>
      <c r="J13" s="427"/>
      <c r="K13" s="427"/>
      <c r="L13" s="428"/>
      <c r="M13" s="429"/>
      <c r="N13" s="430">
        <f>I13</f>
        <v>100</v>
      </c>
      <c r="O13" s="426">
        <v>100</v>
      </c>
      <c r="P13" s="427"/>
      <c r="Q13" s="427"/>
      <c r="R13" s="428"/>
      <c r="S13" s="429"/>
      <c r="T13" s="430">
        <f>O13</f>
        <v>100</v>
      </c>
      <c r="U13" s="426">
        <v>100</v>
      </c>
      <c r="V13" s="427"/>
      <c r="W13" s="427"/>
      <c r="X13" s="428"/>
      <c r="Y13" s="429"/>
      <c r="Z13" s="430">
        <f>U13</f>
        <v>100</v>
      </c>
      <c r="AA13" s="426">
        <v>100</v>
      </c>
      <c r="AB13" s="427"/>
      <c r="AC13" s="427"/>
      <c r="AD13" s="428"/>
      <c r="AE13" s="429"/>
      <c r="AF13" s="430">
        <f>AA13</f>
        <v>100</v>
      </c>
    </row>
    <row r="14" spans="1:32" ht="39" customHeight="1">
      <c r="A14" s="861" t="s">
        <v>326</v>
      </c>
      <c r="B14" s="288" t="s">
        <v>327</v>
      </c>
      <c r="C14" s="431"/>
      <c r="D14" s="432"/>
      <c r="E14" s="433"/>
      <c r="F14" s="434"/>
      <c r="G14" s="435"/>
      <c r="H14" s="436">
        <f t="shared" ref="H14:H21" si="10">SUM(C14:G14)</f>
        <v>0</v>
      </c>
      <c r="I14" s="431"/>
      <c r="J14" s="432"/>
      <c r="K14" s="433"/>
      <c r="L14" s="434"/>
      <c r="M14" s="435"/>
      <c r="N14" s="436">
        <f t="shared" ref="N14:N21" si="11">SUM(I14:M14)</f>
        <v>0</v>
      </c>
      <c r="O14" s="431"/>
      <c r="P14" s="432"/>
      <c r="Q14" s="433"/>
      <c r="R14" s="434"/>
      <c r="S14" s="435"/>
      <c r="T14" s="436">
        <f t="shared" ref="T14:T21" si="12">SUM(O14:S14)</f>
        <v>0</v>
      </c>
      <c r="U14" s="431"/>
      <c r="V14" s="432"/>
      <c r="W14" s="433"/>
      <c r="X14" s="434"/>
      <c r="Y14" s="435"/>
      <c r="Z14" s="436">
        <f t="shared" ref="Z14:Z21" si="13">SUM(U14:Y14)</f>
        <v>0</v>
      </c>
      <c r="AA14" s="431"/>
      <c r="AB14" s="432"/>
      <c r="AC14" s="433"/>
      <c r="AD14" s="434"/>
      <c r="AE14" s="435"/>
      <c r="AF14" s="436">
        <f t="shared" ref="AF14:AF20" si="14">SUM(AA14:AE14)</f>
        <v>0</v>
      </c>
    </row>
    <row r="15" spans="1:32" ht="39" customHeight="1">
      <c r="A15" s="862"/>
      <c r="B15" s="353" t="s">
        <v>328</v>
      </c>
      <c r="C15" s="437"/>
      <c r="D15" s="438"/>
      <c r="E15" s="412">
        <v>15</v>
      </c>
      <c r="F15" s="413">
        <v>18</v>
      </c>
      <c r="G15" s="414">
        <v>20</v>
      </c>
      <c r="H15" s="415">
        <f t="shared" si="10"/>
        <v>53</v>
      </c>
      <c r="I15" s="437"/>
      <c r="J15" s="438"/>
      <c r="K15" s="412">
        <v>15</v>
      </c>
      <c r="L15" s="413">
        <v>18</v>
      </c>
      <c r="M15" s="414">
        <v>20</v>
      </c>
      <c r="N15" s="415">
        <f t="shared" si="11"/>
        <v>53</v>
      </c>
      <c r="O15" s="437"/>
      <c r="P15" s="438"/>
      <c r="Q15" s="412">
        <v>15</v>
      </c>
      <c r="R15" s="413">
        <v>18</v>
      </c>
      <c r="S15" s="414">
        <v>20</v>
      </c>
      <c r="T15" s="415">
        <f t="shared" si="12"/>
        <v>53</v>
      </c>
      <c r="U15" s="437"/>
      <c r="V15" s="438"/>
      <c r="W15" s="412">
        <v>15</v>
      </c>
      <c r="X15" s="413">
        <v>18</v>
      </c>
      <c r="Y15" s="414">
        <v>20</v>
      </c>
      <c r="Z15" s="415">
        <f t="shared" si="13"/>
        <v>53</v>
      </c>
      <c r="AA15" s="437"/>
      <c r="AB15" s="438"/>
      <c r="AC15" s="412">
        <v>15</v>
      </c>
      <c r="AD15" s="413">
        <v>18</v>
      </c>
      <c r="AE15" s="414">
        <v>20</v>
      </c>
      <c r="AF15" s="415">
        <f t="shared" si="14"/>
        <v>53</v>
      </c>
    </row>
    <row r="16" spans="1:32" ht="39" customHeight="1">
      <c r="A16" s="862"/>
      <c r="B16" s="300" t="s">
        <v>329</v>
      </c>
      <c r="C16" s="437"/>
      <c r="D16" s="438"/>
      <c r="E16" s="412"/>
      <c r="F16" s="413"/>
      <c r="G16" s="414"/>
      <c r="H16" s="415">
        <f t="shared" si="10"/>
        <v>0</v>
      </c>
      <c r="I16" s="437"/>
      <c r="J16" s="438"/>
      <c r="K16" s="412"/>
      <c r="L16" s="413"/>
      <c r="M16" s="414"/>
      <c r="N16" s="415">
        <f t="shared" si="11"/>
        <v>0</v>
      </c>
      <c r="O16" s="437"/>
      <c r="P16" s="438"/>
      <c r="Q16" s="412"/>
      <c r="R16" s="413"/>
      <c r="S16" s="414"/>
      <c r="T16" s="415">
        <f t="shared" si="12"/>
        <v>0</v>
      </c>
      <c r="U16" s="437"/>
      <c r="V16" s="438"/>
      <c r="W16" s="412"/>
      <c r="X16" s="413"/>
      <c r="Y16" s="414"/>
      <c r="Z16" s="415">
        <f t="shared" si="13"/>
        <v>0</v>
      </c>
      <c r="AA16" s="437"/>
      <c r="AB16" s="438"/>
      <c r="AC16" s="412"/>
      <c r="AD16" s="413"/>
      <c r="AE16" s="414"/>
      <c r="AF16" s="415">
        <f t="shared" si="14"/>
        <v>0</v>
      </c>
    </row>
    <row r="17" spans="1:37" ht="39" customHeight="1">
      <c r="A17" s="862"/>
      <c r="B17" s="357" t="s">
        <v>330</v>
      </c>
      <c r="C17" s="437"/>
      <c r="D17" s="439"/>
      <c r="E17" s="412"/>
      <c r="F17" s="413"/>
      <c r="G17" s="414"/>
      <c r="H17" s="415">
        <f t="shared" si="10"/>
        <v>0</v>
      </c>
      <c r="I17" s="437"/>
      <c r="J17" s="439"/>
      <c r="K17" s="412"/>
      <c r="L17" s="413"/>
      <c r="M17" s="414"/>
      <c r="N17" s="415">
        <f t="shared" si="11"/>
        <v>0</v>
      </c>
      <c r="O17" s="437"/>
      <c r="P17" s="439"/>
      <c r="Q17" s="412"/>
      <c r="R17" s="413"/>
      <c r="S17" s="414"/>
      <c r="T17" s="415">
        <f t="shared" si="12"/>
        <v>0</v>
      </c>
      <c r="U17" s="437"/>
      <c r="V17" s="439"/>
      <c r="W17" s="412"/>
      <c r="X17" s="413"/>
      <c r="Y17" s="414"/>
      <c r="Z17" s="415">
        <f t="shared" si="13"/>
        <v>0</v>
      </c>
      <c r="AA17" s="437"/>
      <c r="AB17" s="439"/>
      <c r="AC17" s="412"/>
      <c r="AD17" s="413"/>
      <c r="AE17" s="414"/>
      <c r="AF17" s="415">
        <f t="shared" si="14"/>
        <v>0</v>
      </c>
    </row>
    <row r="18" spans="1:37" ht="39" customHeight="1">
      <c r="A18" s="862"/>
      <c r="B18" s="357" t="s">
        <v>331</v>
      </c>
      <c r="C18" s="437"/>
      <c r="D18" s="439"/>
      <c r="E18" s="412"/>
      <c r="F18" s="413"/>
      <c r="G18" s="414"/>
      <c r="H18" s="415">
        <f t="shared" si="10"/>
        <v>0</v>
      </c>
      <c r="I18" s="437"/>
      <c r="J18" s="439"/>
      <c r="K18" s="412"/>
      <c r="L18" s="413"/>
      <c r="M18" s="414"/>
      <c r="N18" s="415">
        <f t="shared" si="11"/>
        <v>0</v>
      </c>
      <c r="O18" s="437"/>
      <c r="P18" s="439"/>
      <c r="Q18" s="412"/>
      <c r="R18" s="413"/>
      <c r="S18" s="414"/>
      <c r="T18" s="415">
        <f t="shared" si="12"/>
        <v>0</v>
      </c>
      <c r="U18" s="437"/>
      <c r="V18" s="439"/>
      <c r="W18" s="412"/>
      <c r="X18" s="413"/>
      <c r="Y18" s="414"/>
      <c r="Z18" s="415">
        <f t="shared" si="13"/>
        <v>0</v>
      </c>
      <c r="AA18" s="437"/>
      <c r="AB18" s="439"/>
      <c r="AC18" s="412"/>
      <c r="AD18" s="413"/>
      <c r="AE18" s="414"/>
      <c r="AF18" s="415">
        <f t="shared" si="14"/>
        <v>0</v>
      </c>
    </row>
    <row r="19" spans="1:37" ht="39" customHeight="1">
      <c r="A19" s="862"/>
      <c r="B19" s="300" t="s">
        <v>340</v>
      </c>
      <c r="C19" s="437"/>
      <c r="D19" s="439"/>
      <c r="E19" s="412"/>
      <c r="F19" s="413"/>
      <c r="G19" s="414"/>
      <c r="H19" s="415">
        <f t="shared" si="10"/>
        <v>0</v>
      </c>
      <c r="I19" s="437"/>
      <c r="J19" s="439"/>
      <c r="K19" s="412"/>
      <c r="L19" s="413"/>
      <c r="M19" s="414"/>
      <c r="N19" s="415">
        <f t="shared" si="11"/>
        <v>0</v>
      </c>
      <c r="O19" s="437"/>
      <c r="P19" s="439"/>
      <c r="Q19" s="412"/>
      <c r="R19" s="413"/>
      <c r="S19" s="414"/>
      <c r="T19" s="415">
        <f t="shared" si="12"/>
        <v>0</v>
      </c>
      <c r="U19" s="437"/>
      <c r="V19" s="439"/>
      <c r="W19" s="412"/>
      <c r="X19" s="413"/>
      <c r="Y19" s="414"/>
      <c r="Z19" s="415">
        <f t="shared" si="13"/>
        <v>0</v>
      </c>
      <c r="AA19" s="437"/>
      <c r="AB19" s="439"/>
      <c r="AC19" s="412"/>
      <c r="AD19" s="413"/>
      <c r="AE19" s="414"/>
      <c r="AF19" s="415">
        <f t="shared" si="14"/>
        <v>0</v>
      </c>
    </row>
    <row r="20" spans="1:37" ht="39" customHeight="1">
      <c r="A20" s="862"/>
      <c r="B20" s="300" t="s">
        <v>341</v>
      </c>
      <c r="C20" s="437"/>
      <c r="D20" s="439"/>
      <c r="E20" s="412"/>
      <c r="F20" s="413"/>
      <c r="G20" s="414"/>
      <c r="H20" s="415">
        <f t="shared" si="10"/>
        <v>0</v>
      </c>
      <c r="I20" s="437"/>
      <c r="J20" s="439"/>
      <c r="K20" s="412"/>
      <c r="L20" s="413"/>
      <c r="M20" s="414"/>
      <c r="N20" s="415">
        <f t="shared" si="11"/>
        <v>0</v>
      </c>
      <c r="O20" s="437"/>
      <c r="P20" s="439"/>
      <c r="Q20" s="412"/>
      <c r="R20" s="413"/>
      <c r="S20" s="414"/>
      <c r="T20" s="415">
        <f t="shared" si="12"/>
        <v>0</v>
      </c>
      <c r="U20" s="437"/>
      <c r="V20" s="439"/>
      <c r="W20" s="412"/>
      <c r="X20" s="413"/>
      <c r="Y20" s="414"/>
      <c r="Z20" s="415">
        <f t="shared" si="13"/>
        <v>0</v>
      </c>
      <c r="AA20" s="437"/>
      <c r="AB20" s="439"/>
      <c r="AC20" s="412"/>
      <c r="AD20" s="413"/>
      <c r="AE20" s="414"/>
      <c r="AF20" s="415">
        <f t="shared" si="14"/>
        <v>0</v>
      </c>
    </row>
    <row r="21" spans="1:37" ht="39" customHeight="1">
      <c r="A21" s="862"/>
      <c r="B21" s="359" t="s">
        <v>342</v>
      </c>
      <c r="C21" s="440"/>
      <c r="D21" s="441"/>
      <c r="E21" s="442"/>
      <c r="F21" s="443"/>
      <c r="G21" s="444"/>
      <c r="H21" s="420">
        <f t="shared" si="10"/>
        <v>0</v>
      </c>
      <c r="I21" s="440"/>
      <c r="J21" s="441"/>
      <c r="K21" s="442"/>
      <c r="L21" s="443"/>
      <c r="M21" s="444"/>
      <c r="N21" s="420">
        <f t="shared" si="11"/>
        <v>0</v>
      </c>
      <c r="O21" s="440"/>
      <c r="P21" s="441"/>
      <c r="Q21" s="442"/>
      <c r="R21" s="443"/>
      <c r="S21" s="444"/>
      <c r="T21" s="420">
        <f t="shared" si="12"/>
        <v>0</v>
      </c>
      <c r="U21" s="440"/>
      <c r="V21" s="441"/>
      <c r="W21" s="442"/>
      <c r="X21" s="443"/>
      <c r="Y21" s="444"/>
      <c r="Z21" s="420">
        <f t="shared" si="13"/>
        <v>0</v>
      </c>
      <c r="AA21" s="440"/>
      <c r="AB21" s="441"/>
      <c r="AC21" s="442"/>
      <c r="AD21" s="443"/>
      <c r="AE21" s="444"/>
      <c r="AF21" s="420">
        <f>SUM(AA21:AE21)</f>
        <v>0</v>
      </c>
    </row>
    <row r="22" spans="1:37" ht="45" customHeight="1" thickBot="1">
      <c r="A22" s="863"/>
      <c r="B22" s="365" t="s">
        <v>324</v>
      </c>
      <c r="C22" s="445"/>
      <c r="D22" s="422">
        <f>SUM(D14:D21)</f>
        <v>0</v>
      </c>
      <c r="E22" s="446">
        <f>SUM(E14:E21)</f>
        <v>15</v>
      </c>
      <c r="F22" s="538">
        <f>SUM(F14:F21)</f>
        <v>18</v>
      </c>
      <c r="G22" s="447">
        <f>SUM(G14:G21)</f>
        <v>20</v>
      </c>
      <c r="H22" s="425">
        <f t="shared" ref="H22" si="15">SUM(H14:H21)</f>
        <v>53</v>
      </c>
      <c r="I22" s="445"/>
      <c r="J22" s="422">
        <f>SUM(J14:J21)</f>
        <v>0</v>
      </c>
      <c r="K22" s="446">
        <f>SUM(K14:K21)</f>
        <v>15</v>
      </c>
      <c r="L22" s="446">
        <f>SUM(L14:L21)</f>
        <v>18</v>
      </c>
      <c r="M22" s="447">
        <f>SUM(M14:M21)</f>
        <v>20</v>
      </c>
      <c r="N22" s="425">
        <f t="shared" ref="N22" si="16">SUM(N14:N21)</f>
        <v>53</v>
      </c>
      <c r="O22" s="445"/>
      <c r="P22" s="422">
        <f>SUM(P14:P21)</f>
        <v>0</v>
      </c>
      <c r="Q22" s="446">
        <f>SUM(Q14:Q21)</f>
        <v>15</v>
      </c>
      <c r="R22" s="446">
        <f>SUM(R14:R21)</f>
        <v>18</v>
      </c>
      <c r="S22" s="447">
        <f>SUM(S14:S21)</f>
        <v>20</v>
      </c>
      <c r="T22" s="425">
        <f t="shared" ref="T22" si="17">SUM(T14:T21)</f>
        <v>53</v>
      </c>
      <c r="U22" s="445"/>
      <c r="V22" s="422">
        <f>SUM(V14:V21)</f>
        <v>0</v>
      </c>
      <c r="W22" s="446">
        <f>SUM(W14:W21)</f>
        <v>15</v>
      </c>
      <c r="X22" s="446">
        <f>SUM(X14:X21)</f>
        <v>18</v>
      </c>
      <c r="Y22" s="447">
        <f>SUM(Y14:Y21)</f>
        <v>20</v>
      </c>
      <c r="Z22" s="425">
        <f t="shared" ref="Z22" si="18">SUM(Z14:Z21)</f>
        <v>53</v>
      </c>
      <c r="AA22" s="445"/>
      <c r="AB22" s="422">
        <f>SUM(AB14:AB21)</f>
        <v>0</v>
      </c>
      <c r="AC22" s="446">
        <f>SUM(AC14:AC21)</f>
        <v>15</v>
      </c>
      <c r="AD22" s="446">
        <f>SUM(AD14:AD21)</f>
        <v>18</v>
      </c>
      <c r="AE22" s="447">
        <f>SUM(AE14:AE21)</f>
        <v>20</v>
      </c>
      <c r="AF22" s="425">
        <f>SUM(AF14:AF21)</f>
        <v>53</v>
      </c>
    </row>
    <row r="23" spans="1:37" ht="45" customHeight="1" thickBot="1">
      <c r="A23" s="844" t="s">
        <v>335</v>
      </c>
      <c r="B23" s="845"/>
      <c r="C23" s="448"/>
      <c r="D23" s="449"/>
      <c r="E23" s="450"/>
      <c r="F23" s="451"/>
      <c r="G23" s="452"/>
      <c r="H23" s="453">
        <f>SUM(C23:G23)</f>
        <v>0</v>
      </c>
      <c r="I23" s="448"/>
      <c r="J23" s="449"/>
      <c r="K23" s="450"/>
      <c r="L23" s="451"/>
      <c r="M23" s="452"/>
      <c r="N23" s="453">
        <f>SUM(I23:M23)</f>
        <v>0</v>
      </c>
      <c r="O23" s="448"/>
      <c r="P23" s="449"/>
      <c r="Q23" s="450"/>
      <c r="R23" s="451"/>
      <c r="S23" s="452"/>
      <c r="T23" s="453">
        <f>SUM(O23:S23)</f>
        <v>0</v>
      </c>
      <c r="U23" s="448"/>
      <c r="V23" s="449"/>
      <c r="W23" s="450"/>
      <c r="X23" s="451"/>
      <c r="Y23" s="452"/>
      <c r="Z23" s="453">
        <f>SUM(U23:Y23)</f>
        <v>0</v>
      </c>
      <c r="AA23" s="448"/>
      <c r="AB23" s="449"/>
      <c r="AC23" s="450"/>
      <c r="AD23" s="451"/>
      <c r="AE23" s="452"/>
      <c r="AF23" s="453">
        <f>SUM(AA23:AE23)</f>
        <v>0</v>
      </c>
    </row>
    <row r="24" spans="1:37" ht="45" customHeight="1" thickBot="1">
      <c r="A24" s="851" t="s">
        <v>336</v>
      </c>
      <c r="B24" s="852"/>
      <c r="C24" s="454"/>
      <c r="D24" s="455"/>
      <c r="E24" s="427"/>
      <c r="F24" s="428"/>
      <c r="G24" s="456"/>
      <c r="H24" s="430">
        <f>SUM(C24:G24)</f>
        <v>0</v>
      </c>
      <c r="I24" s="454"/>
      <c r="J24" s="455"/>
      <c r="K24" s="427"/>
      <c r="L24" s="428"/>
      <c r="M24" s="456"/>
      <c r="N24" s="430">
        <f>SUM(I24:M24)</f>
        <v>0</v>
      </c>
      <c r="O24" s="454"/>
      <c r="P24" s="455"/>
      <c r="Q24" s="427"/>
      <c r="R24" s="428"/>
      <c r="S24" s="456"/>
      <c r="T24" s="430">
        <f>SUM(O24:S24)</f>
        <v>0</v>
      </c>
      <c r="U24" s="454"/>
      <c r="V24" s="455"/>
      <c r="W24" s="427"/>
      <c r="X24" s="428"/>
      <c r="Y24" s="456"/>
      <c r="Z24" s="430">
        <f>SUM(U24:Y24)</f>
        <v>0</v>
      </c>
      <c r="AA24" s="454"/>
      <c r="AB24" s="455"/>
      <c r="AC24" s="427"/>
      <c r="AD24" s="428"/>
      <c r="AE24" s="456"/>
      <c r="AF24" s="430">
        <f>SUM(AA24:AE24)</f>
        <v>0</v>
      </c>
    </row>
    <row r="25" spans="1:37" ht="45" customHeight="1" thickBot="1">
      <c r="A25" s="842" t="s">
        <v>337</v>
      </c>
      <c r="B25" s="843"/>
      <c r="C25" s="457"/>
      <c r="D25" s="458"/>
      <c r="E25" s="459"/>
      <c r="F25" s="460">
        <v>8</v>
      </c>
      <c r="G25" s="461"/>
      <c r="H25" s="430">
        <f>SUM(C25:G25)</f>
        <v>8</v>
      </c>
      <c r="I25" s="457"/>
      <c r="J25" s="458"/>
      <c r="K25" s="459"/>
      <c r="L25" s="460">
        <v>8</v>
      </c>
      <c r="M25" s="461"/>
      <c r="N25" s="430">
        <f>SUM(I25:M25)</f>
        <v>8</v>
      </c>
      <c r="O25" s="457"/>
      <c r="P25" s="458"/>
      <c r="Q25" s="459">
        <v>5</v>
      </c>
      <c r="R25" s="460">
        <v>5</v>
      </c>
      <c r="S25" s="461"/>
      <c r="T25" s="430">
        <f>SUM(O25:S25)</f>
        <v>10</v>
      </c>
      <c r="U25" s="457"/>
      <c r="V25" s="458"/>
      <c r="W25" s="459">
        <v>5</v>
      </c>
      <c r="X25" s="460">
        <v>5</v>
      </c>
      <c r="Y25" s="461"/>
      <c r="Z25" s="430">
        <f>SUM(U25:Y25)</f>
        <v>10</v>
      </c>
      <c r="AA25" s="457"/>
      <c r="AB25" s="458"/>
      <c r="AC25" s="459">
        <v>5</v>
      </c>
      <c r="AD25" s="460">
        <v>5</v>
      </c>
      <c r="AE25" s="461"/>
      <c r="AF25" s="430">
        <f>SUM(AA25:AE25)</f>
        <v>10</v>
      </c>
    </row>
    <row r="26" spans="1:37" ht="45" customHeight="1" thickBot="1">
      <c r="A26" s="844" t="s">
        <v>338</v>
      </c>
      <c r="B26" s="845"/>
      <c r="C26" s="448"/>
      <c r="D26" s="462"/>
      <c r="E26" s="450"/>
      <c r="F26" s="451"/>
      <c r="G26" s="452"/>
      <c r="H26" s="453">
        <f>SUM(C26:G26)</f>
        <v>0</v>
      </c>
      <c r="I26" s="448"/>
      <c r="J26" s="462"/>
      <c r="K26" s="450"/>
      <c r="L26" s="451"/>
      <c r="M26" s="452"/>
      <c r="N26" s="453">
        <f>SUM(I26:M26)</f>
        <v>0</v>
      </c>
      <c r="O26" s="448"/>
      <c r="P26" s="462"/>
      <c r="Q26" s="450"/>
      <c r="R26" s="451"/>
      <c r="S26" s="452"/>
      <c r="T26" s="453">
        <f>SUM(O26:S26)</f>
        <v>0</v>
      </c>
      <c r="U26" s="448"/>
      <c r="V26" s="462"/>
      <c r="W26" s="450"/>
      <c r="X26" s="451"/>
      <c r="Y26" s="452"/>
      <c r="Z26" s="453">
        <f>SUM(U26:Y26)</f>
        <v>0</v>
      </c>
      <c r="AA26" s="448"/>
      <c r="AB26" s="462"/>
      <c r="AC26" s="450"/>
      <c r="AD26" s="451"/>
      <c r="AE26" s="452"/>
      <c r="AF26" s="453">
        <f>SUM(AA26:AE26)</f>
        <v>0</v>
      </c>
    </row>
    <row r="27" spans="1:37" ht="51" customHeight="1" thickTop="1" thickBot="1">
      <c r="A27" s="846" t="s">
        <v>6</v>
      </c>
      <c r="B27" s="847"/>
      <c r="C27" s="463">
        <f>SUM(C12,C13,C22,C23,C25,C26,C24)</f>
        <v>237</v>
      </c>
      <c r="D27" s="464">
        <f>SUM(D12,,D22,D23,D25,D26,D24)</f>
        <v>506</v>
      </c>
      <c r="E27" s="465">
        <f>SUM(E12,E13,E22,E23,E25,E26)</f>
        <v>43</v>
      </c>
      <c r="F27" s="465">
        <f>SUM(F12,F13,F22,F23,F25,F26)</f>
        <v>90</v>
      </c>
      <c r="G27" s="466">
        <f>SUM(G12,G13,G22,G23,G25,G26)</f>
        <v>110</v>
      </c>
      <c r="H27" s="467">
        <f>SUM(H12,H13,H22,H23,H25,H26,H24)</f>
        <v>986</v>
      </c>
      <c r="I27" s="463">
        <f>SUM(I12,I13,I22,I23,I25,I26,I24)</f>
        <v>239</v>
      </c>
      <c r="J27" s="464">
        <f>SUM(J12,,J22,J23,J25,J26,J24)</f>
        <v>506</v>
      </c>
      <c r="K27" s="465">
        <f>SUM(K12,K13,K22,K23,K25,K26)</f>
        <v>43</v>
      </c>
      <c r="L27" s="465">
        <f>SUM(L12,L13,L22,L23,L25,L26)</f>
        <v>92</v>
      </c>
      <c r="M27" s="466">
        <f>SUM(M12,M13,M22,M23,M25,M26)</f>
        <v>110</v>
      </c>
      <c r="N27" s="467">
        <f>SUM(N12,N13,N22,N23,N25,N26,N24)</f>
        <v>990</v>
      </c>
      <c r="O27" s="463">
        <f>SUM(O12,O13,O22,O23,O25,O26,O24)</f>
        <v>236</v>
      </c>
      <c r="P27" s="464">
        <f>SUM(P12,,P22,P23,P25,P26,P24)</f>
        <v>417</v>
      </c>
      <c r="Q27" s="465">
        <f>SUM(Q12,Q13,Q22,Q23,Q25,Q26)</f>
        <v>41</v>
      </c>
      <c r="R27" s="465">
        <f>SUM(R12,R13,R22,R23,R25,R26)</f>
        <v>94</v>
      </c>
      <c r="S27" s="466">
        <f>SUM(S12,S13,S22,S23,S25,S26)</f>
        <v>119</v>
      </c>
      <c r="T27" s="467">
        <f>SUM(T12,T13,T22,T23,T25,T26,T24)</f>
        <v>907</v>
      </c>
      <c r="U27" s="463">
        <f>SUM(U12,U13,U22,U23,U25,U26,U24)</f>
        <v>238</v>
      </c>
      <c r="V27" s="464">
        <f>SUM(V12,,V22,V23,V25,V26,V24)</f>
        <v>417</v>
      </c>
      <c r="W27" s="465">
        <f>SUM(W12,W13,W22,W23,W25,W26)</f>
        <v>42</v>
      </c>
      <c r="X27" s="465">
        <f>SUM(X12,X13,X22,X23,X25,X26)</f>
        <v>97</v>
      </c>
      <c r="Y27" s="466">
        <f>SUM(Y12,Y13,Y22,Y23,Y25,Y26)</f>
        <v>119</v>
      </c>
      <c r="Z27" s="467">
        <f>SUM(Z12,Z13,Z22,Z23,Z25,Z26,Z24)</f>
        <v>913</v>
      </c>
      <c r="AA27" s="463">
        <f>SUM(AA12,AA13,AA22,AA23,AA25,AA26,AA24)</f>
        <v>238</v>
      </c>
      <c r="AB27" s="464">
        <f>SUM(AB12,,AB22,AB23,AB25,AB26,AB24)</f>
        <v>417</v>
      </c>
      <c r="AC27" s="465">
        <f>SUM(AC12,AC13,AC22,AC23,AC25,AC26)</f>
        <v>43</v>
      </c>
      <c r="AD27" s="465">
        <f>SUM(AD12,AD13,AD22,AD23,AD25,AD26)</f>
        <v>98</v>
      </c>
      <c r="AE27" s="466">
        <f>SUM(AE12,AE13,AE22,AE23,AE25,AE26)</f>
        <v>119</v>
      </c>
      <c r="AF27" s="467">
        <f>SUM(AF12,AF13,AF22,AF23,AF25,AF26,AF24)</f>
        <v>915</v>
      </c>
    </row>
    <row r="28" spans="1:37" ht="67.5" customHeight="1">
      <c r="A28" s="848" t="s">
        <v>339</v>
      </c>
      <c r="B28" s="849"/>
      <c r="C28" s="468"/>
      <c r="D28" s="468"/>
      <c r="E28" s="468"/>
      <c r="F28" s="468"/>
      <c r="G28" s="468"/>
      <c r="H28" s="468"/>
      <c r="I28" s="469"/>
      <c r="J28" s="469"/>
      <c r="K28" s="469"/>
      <c r="L28" s="469"/>
      <c r="M28" s="469"/>
      <c r="N28" s="469"/>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row>
    <row r="29" spans="1:37" ht="36" customHeight="1">
      <c r="A29" s="850"/>
      <c r="B29" s="850"/>
      <c r="C29" s="850"/>
      <c r="D29" s="850"/>
      <c r="E29" s="850"/>
      <c r="F29" s="850"/>
      <c r="G29" s="850"/>
      <c r="H29" s="850"/>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row>
  </sheetData>
  <mergeCells count="37">
    <mergeCell ref="A1:B1"/>
    <mergeCell ref="A3:B5"/>
    <mergeCell ref="C3:H3"/>
    <mergeCell ref="I3:N3"/>
    <mergeCell ref="O3:T3"/>
    <mergeCell ref="P4:P5"/>
    <mergeCell ref="Q4:S4"/>
    <mergeCell ref="T4:T5"/>
    <mergeCell ref="AA3:AF3"/>
    <mergeCell ref="C4:C5"/>
    <mergeCell ref="D4:D5"/>
    <mergeCell ref="E4:G4"/>
    <mergeCell ref="H4:H5"/>
    <mergeCell ref="I4:I5"/>
    <mergeCell ref="J4:J5"/>
    <mergeCell ref="K4:M4"/>
    <mergeCell ref="N4:N5"/>
    <mergeCell ref="O4:O5"/>
    <mergeCell ref="U3:Z3"/>
    <mergeCell ref="U4:U5"/>
    <mergeCell ref="AF4:AF5"/>
    <mergeCell ref="AB4:AB5"/>
    <mergeCell ref="AC4:AE4"/>
    <mergeCell ref="A24:B24"/>
    <mergeCell ref="V4:V5"/>
    <mergeCell ref="W4:Y4"/>
    <mergeCell ref="Z4:Z5"/>
    <mergeCell ref="AA4:AA5"/>
    <mergeCell ref="A6:A12"/>
    <mergeCell ref="A13:B13"/>
    <mergeCell ref="A14:A22"/>
    <mergeCell ref="A23:B23"/>
    <mergeCell ref="A25:B25"/>
    <mergeCell ref="A26:B26"/>
    <mergeCell ref="A27:B27"/>
    <mergeCell ref="A28:B28"/>
    <mergeCell ref="A29:H29"/>
  </mergeCells>
  <phoneticPr fontId="2"/>
  <printOptions horizontalCentered="1"/>
  <pageMargins left="0.47244094488188981" right="0.47244094488188981" top="0.59055118110236227" bottom="0.19685039370078741" header="0.11811023622047245" footer="0.31496062992125984"/>
  <pageSetup paperSize="9" scale="68" fitToWidth="0" orientation="portrait" r:id="rId1"/>
  <headerFooter>
    <oddHeader>&amp;L&amp;16＜様式1－2＞</oddHeader>
  </headerFooter>
  <colBreaks count="4" manualBreakCount="4">
    <brk id="8" max="27" man="1"/>
    <brk id="14" max="27" man="1"/>
    <brk id="20" max="27" man="1"/>
    <brk id="26" max="2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100</vt:i4>
      </vt:variant>
      <vt:variant>
        <vt:lpstr>名前付き一覧</vt:lpstr>
      </vt:variant>
      <vt:variant>
        <vt:i4>133</vt:i4>
      </vt:variant>
    </vt:vector>
  </HeadingPairs>
  <TitlesOfParts>
    <vt:vector size="233" baseType="lpstr">
      <vt:lpstr>確認用</vt:lpstr>
      <vt:lpstr>01横浜市</vt:lpstr>
      <vt:lpstr>02川崎市</vt:lpstr>
      <vt:lpstr>03相模原市</vt:lpstr>
      <vt:lpstr>04横須賀市</vt:lpstr>
      <vt:lpstr>05平塚市</vt:lpstr>
      <vt:lpstr>06鎌倉市</vt:lpstr>
      <vt:lpstr>07藤沢市</vt:lpstr>
      <vt:lpstr>08小田原市</vt:lpstr>
      <vt:lpstr>09茅ヶ崎市</vt:lpstr>
      <vt:lpstr>10逗子市</vt:lpstr>
      <vt:lpstr>11三浦市</vt:lpstr>
      <vt:lpstr>12秦野市</vt:lpstr>
      <vt:lpstr>13厚木市</vt:lpstr>
      <vt:lpstr>14大和市</vt:lpstr>
      <vt:lpstr>15伊勢原市</vt:lpstr>
      <vt:lpstr>16海老名市</vt:lpstr>
      <vt:lpstr>17座間市</vt:lpstr>
      <vt:lpstr>18南足柄市</vt:lpstr>
      <vt:lpstr>19綾瀬市</vt:lpstr>
      <vt:lpstr>20葉山町</vt:lpstr>
      <vt:lpstr>21寒川町</vt:lpstr>
      <vt:lpstr>22大磯町</vt:lpstr>
      <vt:lpstr>23二宮町</vt:lpstr>
      <vt:lpstr>24中井町</vt:lpstr>
      <vt:lpstr>25大井町</vt:lpstr>
      <vt:lpstr>26松田町</vt:lpstr>
      <vt:lpstr>27山北町</vt:lpstr>
      <vt:lpstr>28開成町</vt:lpstr>
      <vt:lpstr>29箱根町</vt:lpstr>
      <vt:lpstr>30真鶴町</vt:lpstr>
      <vt:lpstr>31湯河原町</vt:lpstr>
      <vt:lpstr>32愛川町</vt:lpstr>
      <vt:lpstr>33清川村</vt:lpstr>
      <vt:lpstr>1横浜市総括表</vt:lpstr>
      <vt:lpstr>2川崎市総括表</vt:lpstr>
      <vt:lpstr>3相模原市総括表</vt:lpstr>
      <vt:lpstr>4横須賀市総括表</vt:lpstr>
      <vt:lpstr>5平塚市総括表</vt:lpstr>
      <vt:lpstr>6鎌倉市総括表</vt:lpstr>
      <vt:lpstr>7藤沢市総括表</vt:lpstr>
      <vt:lpstr>8小田原市総括表</vt:lpstr>
      <vt:lpstr>9茅ヶ崎市総括表</vt:lpstr>
      <vt:lpstr>10逗子市総括表</vt:lpstr>
      <vt:lpstr>11三浦市総括表</vt:lpstr>
      <vt:lpstr>12秦野市総括表</vt:lpstr>
      <vt:lpstr>13厚木市総括表</vt:lpstr>
      <vt:lpstr>14大和市総括表</vt:lpstr>
      <vt:lpstr>15伊勢原市総括表</vt:lpstr>
      <vt:lpstr>16海老名市総括表</vt:lpstr>
      <vt:lpstr>17座間市総括表</vt:lpstr>
      <vt:lpstr>18南足柄市総括表</vt:lpstr>
      <vt:lpstr>19綾瀬市総括表</vt:lpstr>
      <vt:lpstr>20葉山町総括表</vt:lpstr>
      <vt:lpstr>21寒川町総括表</vt:lpstr>
      <vt:lpstr>22大磯町総括表</vt:lpstr>
      <vt:lpstr>23二宮町総括表</vt:lpstr>
      <vt:lpstr>24中井町総括表</vt:lpstr>
      <vt:lpstr>25大井町総括表</vt:lpstr>
      <vt:lpstr>26松田町総括表</vt:lpstr>
      <vt:lpstr>27山北町総括表</vt:lpstr>
      <vt:lpstr>28開成町総括表</vt:lpstr>
      <vt:lpstr>29箱根町総括表</vt:lpstr>
      <vt:lpstr>30真鶴町総括表</vt:lpstr>
      <vt:lpstr>31湯河原町総括表</vt:lpstr>
      <vt:lpstr>32愛川町総括表</vt:lpstr>
      <vt:lpstr>33清川村総括表</vt:lpstr>
      <vt:lpstr>1横浜市</vt:lpstr>
      <vt:lpstr>2川崎市</vt:lpstr>
      <vt:lpstr>3相模原市</vt:lpstr>
      <vt:lpstr>4横須賀市</vt:lpstr>
      <vt:lpstr>5平塚市</vt:lpstr>
      <vt:lpstr>6鎌倉市</vt:lpstr>
      <vt:lpstr>7藤沢市</vt:lpstr>
      <vt:lpstr>8小田原市</vt:lpstr>
      <vt:lpstr>9茅ヶ崎市</vt:lpstr>
      <vt:lpstr>10逗子市 (2)</vt:lpstr>
      <vt:lpstr>11三浦市 (2)</vt:lpstr>
      <vt:lpstr>12秦野市 (2)</vt:lpstr>
      <vt:lpstr>13厚木市 (2)</vt:lpstr>
      <vt:lpstr>14大和市 (2)</vt:lpstr>
      <vt:lpstr>15伊勢原市 (2)</vt:lpstr>
      <vt:lpstr>16海老名市 (2)</vt:lpstr>
      <vt:lpstr>17座間市 (2)</vt:lpstr>
      <vt:lpstr>18南足柄市 (2)</vt:lpstr>
      <vt:lpstr>19綾瀬市 (2)</vt:lpstr>
      <vt:lpstr>20葉山町 (2)</vt:lpstr>
      <vt:lpstr>21寒川町 (2)</vt:lpstr>
      <vt:lpstr>22大磯町 (2)</vt:lpstr>
      <vt:lpstr>23二宮町 (2)</vt:lpstr>
      <vt:lpstr>24中井町 (2)</vt:lpstr>
      <vt:lpstr>25大井町 (2)</vt:lpstr>
      <vt:lpstr>26松田町 (2)</vt:lpstr>
      <vt:lpstr>27山北町 (2)</vt:lpstr>
      <vt:lpstr>28開成町 (2)</vt:lpstr>
      <vt:lpstr>29箱根町 (2)</vt:lpstr>
      <vt:lpstr>30真鶴町 (2)</vt:lpstr>
      <vt:lpstr>31湯河原町 (2)</vt:lpstr>
      <vt:lpstr>32愛川町 (2)</vt:lpstr>
      <vt:lpstr>33清川村 (2)</vt:lpstr>
      <vt:lpstr>'01横浜市'!Print_Area</vt:lpstr>
      <vt:lpstr>'02川崎市'!Print_Area</vt:lpstr>
      <vt:lpstr>'03相模原市'!Print_Area</vt:lpstr>
      <vt:lpstr>'04横須賀市'!Print_Area</vt:lpstr>
      <vt:lpstr>'05平塚市'!Print_Area</vt:lpstr>
      <vt:lpstr>'06鎌倉市'!Print_Area</vt:lpstr>
      <vt:lpstr>'07藤沢市'!Print_Area</vt:lpstr>
      <vt:lpstr>'08小田原市'!Print_Area</vt:lpstr>
      <vt:lpstr>'09茅ヶ崎市'!Print_Area</vt:lpstr>
      <vt:lpstr>'10逗子市'!Print_Area</vt:lpstr>
      <vt:lpstr>'10逗子市 (2)'!Print_Area</vt:lpstr>
      <vt:lpstr>'10逗子市総括表'!Print_Area</vt:lpstr>
      <vt:lpstr>'11三浦市'!Print_Area</vt:lpstr>
      <vt:lpstr>'11三浦市 (2)'!Print_Area</vt:lpstr>
      <vt:lpstr>'11三浦市総括表'!Print_Area</vt:lpstr>
      <vt:lpstr>'12秦野市'!Print_Area</vt:lpstr>
      <vt:lpstr>'12秦野市 (2)'!Print_Area</vt:lpstr>
      <vt:lpstr>'12秦野市総括表'!Print_Area</vt:lpstr>
      <vt:lpstr>'13厚木市'!Print_Area</vt:lpstr>
      <vt:lpstr>'13厚木市 (2)'!Print_Area</vt:lpstr>
      <vt:lpstr>'13厚木市総括表'!Print_Area</vt:lpstr>
      <vt:lpstr>'14大和市'!Print_Area</vt:lpstr>
      <vt:lpstr>'14大和市 (2)'!Print_Area</vt:lpstr>
      <vt:lpstr>'14大和市総括表'!Print_Area</vt:lpstr>
      <vt:lpstr>'15伊勢原市'!Print_Area</vt:lpstr>
      <vt:lpstr>'15伊勢原市 (2)'!Print_Area</vt:lpstr>
      <vt:lpstr>'15伊勢原市総括表'!Print_Area</vt:lpstr>
      <vt:lpstr>'16海老名市'!Print_Area</vt:lpstr>
      <vt:lpstr>'16海老名市 (2)'!Print_Area</vt:lpstr>
      <vt:lpstr>'16海老名市総括表'!Print_Area</vt:lpstr>
      <vt:lpstr>'17座間市'!Print_Area</vt:lpstr>
      <vt:lpstr>'17座間市 (2)'!Print_Area</vt:lpstr>
      <vt:lpstr>'17座間市総括表'!Print_Area</vt:lpstr>
      <vt:lpstr>'18南足柄市'!Print_Area</vt:lpstr>
      <vt:lpstr>'18南足柄市 (2)'!Print_Area</vt:lpstr>
      <vt:lpstr>'18南足柄市総括表'!Print_Area</vt:lpstr>
      <vt:lpstr>'19綾瀬市'!Print_Area</vt:lpstr>
      <vt:lpstr>'19綾瀬市 (2)'!Print_Area</vt:lpstr>
      <vt:lpstr>'19綾瀬市総括表'!Print_Area</vt:lpstr>
      <vt:lpstr>'1横浜市'!Print_Area</vt:lpstr>
      <vt:lpstr>'1横浜市総括表'!Print_Area</vt:lpstr>
      <vt:lpstr>'20葉山町'!Print_Area</vt:lpstr>
      <vt:lpstr>'20葉山町 (2)'!Print_Area</vt:lpstr>
      <vt:lpstr>'20葉山町総括表'!Print_Area</vt:lpstr>
      <vt:lpstr>'21寒川町'!Print_Area</vt:lpstr>
      <vt:lpstr>'21寒川町 (2)'!Print_Area</vt:lpstr>
      <vt:lpstr>'21寒川町総括表'!Print_Area</vt:lpstr>
      <vt:lpstr>'22大磯町'!Print_Area</vt:lpstr>
      <vt:lpstr>'22大磯町 (2)'!Print_Area</vt:lpstr>
      <vt:lpstr>'22大磯町総括表'!Print_Area</vt:lpstr>
      <vt:lpstr>'23二宮町'!Print_Area</vt:lpstr>
      <vt:lpstr>'23二宮町 (2)'!Print_Area</vt:lpstr>
      <vt:lpstr>'23二宮町総括表'!Print_Area</vt:lpstr>
      <vt:lpstr>'24中井町'!Print_Area</vt:lpstr>
      <vt:lpstr>'24中井町 (2)'!Print_Area</vt:lpstr>
      <vt:lpstr>'24中井町総括表'!Print_Area</vt:lpstr>
      <vt:lpstr>'25大井町'!Print_Area</vt:lpstr>
      <vt:lpstr>'25大井町 (2)'!Print_Area</vt:lpstr>
      <vt:lpstr>'25大井町総括表'!Print_Area</vt:lpstr>
      <vt:lpstr>'26松田町'!Print_Area</vt:lpstr>
      <vt:lpstr>'26松田町 (2)'!Print_Area</vt:lpstr>
      <vt:lpstr>'26松田町総括表'!Print_Area</vt:lpstr>
      <vt:lpstr>'27山北町'!Print_Area</vt:lpstr>
      <vt:lpstr>'27山北町 (2)'!Print_Area</vt:lpstr>
      <vt:lpstr>'27山北町総括表'!Print_Area</vt:lpstr>
      <vt:lpstr>'28開成町'!Print_Area</vt:lpstr>
      <vt:lpstr>'28開成町 (2)'!Print_Area</vt:lpstr>
      <vt:lpstr>'28開成町総括表'!Print_Area</vt:lpstr>
      <vt:lpstr>'29箱根町'!Print_Area</vt:lpstr>
      <vt:lpstr>'29箱根町 (2)'!Print_Area</vt:lpstr>
      <vt:lpstr>'29箱根町総括表'!Print_Area</vt:lpstr>
      <vt:lpstr>'2川崎市'!Print_Area</vt:lpstr>
      <vt:lpstr>'2川崎市総括表'!Print_Area</vt:lpstr>
      <vt:lpstr>'30真鶴町'!Print_Area</vt:lpstr>
      <vt:lpstr>'30真鶴町 (2)'!Print_Area</vt:lpstr>
      <vt:lpstr>'30真鶴町総括表'!Print_Area</vt:lpstr>
      <vt:lpstr>'31湯河原町'!Print_Area</vt:lpstr>
      <vt:lpstr>'31湯河原町 (2)'!Print_Area</vt:lpstr>
      <vt:lpstr>'31湯河原町総括表'!Print_Area</vt:lpstr>
      <vt:lpstr>'32愛川町'!Print_Area</vt:lpstr>
      <vt:lpstr>'32愛川町 (2)'!Print_Area</vt:lpstr>
      <vt:lpstr>'32愛川町総括表'!Print_Area</vt:lpstr>
      <vt:lpstr>'33清川村'!Print_Area</vt:lpstr>
      <vt:lpstr>'33清川村 (2)'!Print_Area</vt:lpstr>
      <vt:lpstr>'33清川村総括表'!Print_Area</vt:lpstr>
      <vt:lpstr>'3相模原市'!Print_Area</vt:lpstr>
      <vt:lpstr>'3相模原市総括表'!Print_Area</vt:lpstr>
      <vt:lpstr>'4横須賀市'!Print_Area</vt:lpstr>
      <vt:lpstr>'4横須賀市総括表'!Print_Area</vt:lpstr>
      <vt:lpstr>'5平塚市'!Print_Area</vt:lpstr>
      <vt:lpstr>'5平塚市総括表'!Print_Area</vt:lpstr>
      <vt:lpstr>'6鎌倉市'!Print_Area</vt:lpstr>
      <vt:lpstr>'6鎌倉市総括表'!Print_Area</vt:lpstr>
      <vt:lpstr>'7藤沢市'!Print_Area</vt:lpstr>
      <vt:lpstr>'7藤沢市総括表'!Print_Area</vt:lpstr>
      <vt:lpstr>'8小田原市'!Print_Area</vt:lpstr>
      <vt:lpstr>'8小田原市総括表'!Print_Area</vt:lpstr>
      <vt:lpstr>'9茅ヶ崎市'!Print_Area</vt:lpstr>
      <vt:lpstr>'9茅ヶ崎市総括表'!Print_Area</vt:lpstr>
      <vt:lpstr>確認用!Print_Area</vt:lpstr>
      <vt:lpstr>'10逗子市 (2)'!Print_Titles</vt:lpstr>
      <vt:lpstr>'11三浦市 (2)'!Print_Titles</vt:lpstr>
      <vt:lpstr>'12秦野市 (2)'!Print_Titles</vt:lpstr>
      <vt:lpstr>'13厚木市 (2)'!Print_Titles</vt:lpstr>
      <vt:lpstr>'14大和市 (2)'!Print_Titles</vt:lpstr>
      <vt:lpstr>'15伊勢原市 (2)'!Print_Titles</vt:lpstr>
      <vt:lpstr>'16海老名市 (2)'!Print_Titles</vt:lpstr>
      <vt:lpstr>'17座間市 (2)'!Print_Titles</vt:lpstr>
      <vt:lpstr>'18南足柄市 (2)'!Print_Titles</vt:lpstr>
      <vt:lpstr>'19綾瀬市 (2)'!Print_Titles</vt:lpstr>
      <vt:lpstr>'1横浜市'!Print_Titles</vt:lpstr>
      <vt:lpstr>'20葉山町 (2)'!Print_Titles</vt:lpstr>
      <vt:lpstr>'21寒川町 (2)'!Print_Titles</vt:lpstr>
      <vt:lpstr>'22大磯町 (2)'!Print_Titles</vt:lpstr>
      <vt:lpstr>'23二宮町 (2)'!Print_Titles</vt:lpstr>
      <vt:lpstr>'24中井町 (2)'!Print_Titles</vt:lpstr>
      <vt:lpstr>'25大井町 (2)'!Print_Titles</vt:lpstr>
      <vt:lpstr>'26松田町 (2)'!Print_Titles</vt:lpstr>
      <vt:lpstr>'27山北町 (2)'!Print_Titles</vt:lpstr>
      <vt:lpstr>'28開成町 (2)'!Print_Titles</vt:lpstr>
      <vt:lpstr>'29箱根町 (2)'!Print_Titles</vt:lpstr>
      <vt:lpstr>'2川崎市'!Print_Titles</vt:lpstr>
      <vt:lpstr>'30真鶴町 (2)'!Print_Titles</vt:lpstr>
      <vt:lpstr>'31湯河原町 (2)'!Print_Titles</vt:lpstr>
      <vt:lpstr>'32愛川町 (2)'!Print_Titles</vt:lpstr>
      <vt:lpstr>'33清川村 (2)'!Print_Titles</vt:lpstr>
      <vt:lpstr>'3相模原市'!Print_Titles</vt:lpstr>
      <vt:lpstr>'4横須賀市'!Print_Titles</vt:lpstr>
      <vt:lpstr>'5平塚市'!Print_Titles</vt:lpstr>
      <vt:lpstr>'6鎌倉市'!Print_Titles</vt:lpstr>
      <vt:lpstr>'7藤沢市'!Print_Titles</vt:lpstr>
      <vt:lpstr>'8小田原市'!Print_Titles</vt:lpstr>
      <vt:lpstr>'9茅ヶ崎市'!Print_Titles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2025-02-06T02:45:20Z</cp:lastPrinted>
  <dcterms:created xsi:type="dcterms:W3CDTF">2016-06-22T07:57:31Z</dcterms:created>
  <dcterms:modified xsi:type="dcterms:W3CDTF">2025-03-21T06:42:28Z</dcterms:modified>
</cp:coreProperties>
</file>