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1101new\04_人事第二グループ\07_採用\98_文書システム起案用\人第1288号（獣医師（生活衛生分野）【経験者】・受験案内\"/>
    </mc:Choice>
  </mc:AlternateContent>
  <xr:revisionPtr revIDLastSave="0" documentId="13_ncr:1_{3E046F07-6C3E-4E75-8E6C-951FF214B2CC}" xr6:coauthVersionLast="47" xr6:coauthVersionMax="47" xr10:uidLastSave="{00000000-0000-0000-0000-000000000000}"/>
  <workbookProtection workbookAlgorithmName="SHA-512" workbookHashValue="P8PnYif3HW5tFwSPYE99gqa0vYmzZsIMd8SLSWa+6mNZZ2oLCI9x0R5WklYwqcxhL+FhxKgf/MpwZ84o0nFGjg==" workbookSaltValue="v0fmIe8UcsOv3NNK49bwGA==" workbookSpinCount="100000" lockStructure="1"/>
  <bookViews>
    <workbookView xWindow="-28920" yWindow="-6270" windowWidth="29040" windowHeight="15720" tabRatio="793" activeTab="5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9" l="1"/>
  <c r="A4" i="19"/>
  <c r="A5" i="19"/>
  <c r="A6" i="19"/>
  <c r="A7" i="19"/>
  <c r="A8" i="19"/>
  <c r="A9" i="19"/>
  <c r="A10" i="19"/>
  <c r="A11" i="19"/>
  <c r="A12" i="19"/>
  <c r="A13" i="19"/>
  <c r="A14" i="19"/>
  <c r="AF2" i="18" l="1"/>
  <c r="W103" i="19" l="1"/>
  <c r="N103" i="19"/>
  <c r="P103" i="19" s="1"/>
  <c r="M103" i="19"/>
  <c r="A103" i="19"/>
  <c r="W102" i="19"/>
  <c r="N102" i="19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N91" i="19"/>
  <c r="M91" i="19"/>
  <c r="O91" i="19" s="1"/>
  <c r="A91" i="19"/>
  <c r="W90" i="19"/>
  <c r="N90" i="19"/>
  <c r="M90" i="19"/>
  <c r="A90" i="19"/>
  <c r="W89" i="19"/>
  <c r="N89" i="19"/>
  <c r="M89" i="19"/>
  <c r="A89" i="19"/>
  <c r="W88" i="19"/>
  <c r="N88" i="19"/>
  <c r="M88" i="19"/>
  <c r="P88" i="19" s="1"/>
  <c r="Y88" i="19" s="1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O80" i="19" s="1"/>
  <c r="M80" i="19"/>
  <c r="A80" i="19"/>
  <c r="W79" i="19"/>
  <c r="N79" i="19"/>
  <c r="M79" i="19"/>
  <c r="O79" i="19" s="1"/>
  <c r="X79" i="19" s="1"/>
  <c r="A79" i="19"/>
  <c r="W78" i="19"/>
  <c r="N78" i="19"/>
  <c r="M78" i="19"/>
  <c r="A78" i="19"/>
  <c r="W77" i="19"/>
  <c r="N77" i="19"/>
  <c r="M77" i="19"/>
  <c r="A77" i="19"/>
  <c r="W76" i="19"/>
  <c r="P76" i="19"/>
  <c r="Y76" i="19" s="1"/>
  <c r="N76" i="19"/>
  <c r="O76" i="19" s="1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N72" i="19"/>
  <c r="M72" i="19"/>
  <c r="P72" i="19" s="1"/>
  <c r="Y72" i="19" s="1"/>
  <c r="A72" i="19"/>
  <c r="W71" i="19"/>
  <c r="N71" i="19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O65" i="19" s="1"/>
  <c r="A65" i="19"/>
  <c r="W64" i="19"/>
  <c r="N64" i="19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O75" i="19" l="1"/>
  <c r="X75" i="19" s="1"/>
  <c r="P26" i="19"/>
  <c r="P32" i="19"/>
  <c r="P38" i="19"/>
  <c r="Y38" i="19" s="1"/>
  <c r="P58" i="19"/>
  <c r="O60" i="19"/>
  <c r="P64" i="19"/>
  <c r="P87" i="19"/>
  <c r="Y87" i="19" s="1"/>
  <c r="P102" i="19"/>
  <c r="O72" i="19"/>
  <c r="O99" i="19"/>
  <c r="X99" i="19" s="1"/>
  <c r="O23" i="19"/>
  <c r="O78" i="19"/>
  <c r="X78" i="19" s="1"/>
  <c r="O103" i="19"/>
  <c r="X95" i="19"/>
  <c r="P25" i="19"/>
  <c r="P27" i="19"/>
  <c r="Y27" i="19" s="1"/>
  <c r="P31" i="19"/>
  <c r="Y31" i="19" s="1"/>
  <c r="O39" i="19"/>
  <c r="P80" i="19"/>
  <c r="Y80" i="19" s="1"/>
  <c r="P86" i="19"/>
  <c r="Y86" i="19" s="1"/>
  <c r="AB86" i="19" s="1"/>
  <c r="P90" i="19"/>
  <c r="P53" i="19"/>
  <c r="Y53" i="19" s="1"/>
  <c r="P8" i="19"/>
  <c r="Y8" i="19" s="1"/>
  <c r="P21" i="19"/>
  <c r="O35" i="19"/>
  <c r="O37" i="19"/>
  <c r="X37" i="19" s="1"/>
  <c r="O102" i="19"/>
  <c r="P82" i="19"/>
  <c r="Y82" i="19" s="1"/>
  <c r="AB82" i="19" s="1"/>
  <c r="O87" i="19"/>
  <c r="X22" i="19"/>
  <c r="P67" i="19"/>
  <c r="Y67" i="19" s="1"/>
  <c r="P71" i="19"/>
  <c r="O84" i="19"/>
  <c r="P94" i="19"/>
  <c r="Y94" i="19" s="1"/>
  <c r="P99" i="19"/>
  <c r="Y99" i="19" s="1"/>
  <c r="P47" i="19"/>
  <c r="Y47" i="19" s="1"/>
  <c r="P92" i="19"/>
  <c r="Y92" i="19" s="1"/>
  <c r="O12" i="19"/>
  <c r="O34" i="19"/>
  <c r="X34" i="19" s="1"/>
  <c r="AA34" i="19" s="1"/>
  <c r="P84" i="19"/>
  <c r="Y84" i="19" s="1"/>
  <c r="O86" i="19"/>
  <c r="X86" i="19" s="1"/>
  <c r="AA86" i="19" s="1"/>
  <c r="P91" i="19"/>
  <c r="Y91" i="19" s="1"/>
  <c r="O101" i="19"/>
  <c r="X101" i="19" s="1"/>
  <c r="P41" i="19"/>
  <c r="Y41" i="19" s="1"/>
  <c r="P51" i="19"/>
  <c r="O19" i="19"/>
  <c r="P46" i="19"/>
  <c r="Y46" i="19" s="1"/>
  <c r="O48" i="19"/>
  <c r="X48" i="19" s="1"/>
  <c r="P50" i="19"/>
  <c r="Y50" i="19" s="1"/>
  <c r="X70" i="19"/>
  <c r="AA70" i="19" s="1"/>
  <c r="P75" i="19"/>
  <c r="Y75" i="19" s="1"/>
  <c r="P78" i="19"/>
  <c r="P83" i="19"/>
  <c r="Y83" i="19" s="1"/>
  <c r="O88" i="19"/>
  <c r="O93" i="19"/>
  <c r="P96" i="19"/>
  <c r="Y96" i="19" s="1"/>
  <c r="O98" i="19"/>
  <c r="P55" i="19"/>
  <c r="Y55" i="19" s="1"/>
  <c r="P74" i="19"/>
  <c r="P79" i="19"/>
  <c r="Y79" i="19" s="1"/>
  <c r="P66" i="19"/>
  <c r="O68" i="19"/>
  <c r="Y95" i="19"/>
  <c r="O100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O29" i="19"/>
  <c r="X29" i="19" s="1"/>
  <c r="O31" i="19"/>
  <c r="O33" i="19"/>
  <c r="X33" i="19" s="1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P16" i="19"/>
  <c r="Y16" i="19" s="1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O32" i="19"/>
  <c r="X32" i="19" s="1"/>
  <c r="O47" i="19"/>
  <c r="X47" i="19" s="1"/>
  <c r="AA47" i="19" s="1"/>
  <c r="O17" i="19"/>
  <c r="X17" i="19" s="1"/>
  <c r="O40" i="19"/>
  <c r="Y51" i="19"/>
  <c r="Y59" i="19"/>
  <c r="P61" i="19"/>
  <c r="Y61" i="19" s="1"/>
  <c r="P37" i="19"/>
  <c r="P42" i="19"/>
  <c r="Y42" i="19" s="1"/>
  <c r="O61" i="19"/>
  <c r="X61" i="19" s="1"/>
  <c r="O16" i="19"/>
  <c r="X16" i="19" s="1"/>
  <c r="O21" i="19"/>
  <c r="P29" i="19"/>
  <c r="P34" i="19"/>
  <c r="Y34" i="19" s="1"/>
  <c r="O44" i="19"/>
  <c r="O46" i="19"/>
  <c r="X46" i="19" s="1"/>
  <c r="AA46" i="19" s="1"/>
  <c r="O58" i="19"/>
  <c r="X58" i="19" s="1"/>
  <c r="P18" i="19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O11" i="19"/>
  <c r="X11" i="19" s="1"/>
  <c r="O20" i="19"/>
  <c r="O25" i="19"/>
  <c r="X25" i="19" s="1"/>
  <c r="P30" i="19"/>
  <c r="Y30" i="19" s="1"/>
  <c r="P33" i="19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O4" i="19"/>
  <c r="Y21" i="19"/>
  <c r="Y26" i="19"/>
  <c r="AA42" i="19"/>
  <c r="X41" i="19"/>
  <c r="Y29" i="19"/>
  <c r="X44" i="19"/>
  <c r="Y18" i="19"/>
  <c r="O7" i="19"/>
  <c r="AA18" i="19"/>
  <c r="AA61" i="19"/>
  <c r="O2" i="19"/>
  <c r="X12" i="19"/>
  <c r="X20" i="19"/>
  <c r="Y33" i="19"/>
  <c r="X21" i="19"/>
  <c r="Y25" i="19"/>
  <c r="AA30" i="19"/>
  <c r="X40" i="19"/>
  <c r="X59" i="19"/>
  <c r="X9" i="19"/>
  <c r="Y17" i="19"/>
  <c r="AA22" i="19"/>
  <c r="Y54" i="19"/>
  <c r="AA83" i="19"/>
  <c r="AB83" i="19" s="1"/>
  <c r="P12" i="19"/>
  <c r="X19" i="19"/>
  <c r="P20" i="19"/>
  <c r="X27" i="19"/>
  <c r="P28" i="19"/>
  <c r="X35" i="19"/>
  <c r="P36" i="19"/>
  <c r="P45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X92" i="19"/>
  <c r="AA95" i="19"/>
  <c r="AB95" i="19" s="1"/>
  <c r="X98" i="19"/>
  <c r="Y102" i="19"/>
  <c r="Y44" i="19"/>
  <c r="X56" i="19"/>
  <c r="Y66" i="19"/>
  <c r="P69" i="19"/>
  <c r="O69" i="19"/>
  <c r="Y71" i="19"/>
  <c r="AA75" i="19"/>
  <c r="AB75" i="19" s="1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X100" i="19"/>
  <c r="Y103" i="19"/>
  <c r="P43" i="19"/>
  <c r="Y64" i="19"/>
  <c r="Y65" i="19"/>
  <c r="P81" i="19"/>
  <c r="O81" i="19"/>
  <c r="X88" i="19"/>
  <c r="X91" i="19"/>
  <c r="O94" i="19"/>
  <c r="X49" i="19"/>
  <c r="P62" i="19"/>
  <c r="O74" i="19"/>
  <c r="X93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2" i="18"/>
  <c r="I4" i="6"/>
  <c r="I3" i="6"/>
  <c r="I1" i="6" s="1"/>
  <c r="AB79" i="19" l="1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89" i="18"/>
  <c r="X89" i="18" s="1"/>
  <c r="AA89" i="18" s="1"/>
  <c r="O97" i="18"/>
  <c r="X97" i="18" s="1"/>
  <c r="AA97" i="18" s="1"/>
  <c r="P70" i="18"/>
  <c r="Y70" i="18" s="1"/>
  <c r="P73" i="18"/>
  <c r="Y73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O19" i="18" s="1"/>
  <c r="X19" i="18" s="1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O23" i="18" s="1"/>
  <c r="X23" i="18" s="1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O31" i="18" s="1"/>
  <c r="X31" i="18" s="1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O35" i="18" s="1"/>
  <c r="X35" i="18" s="1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O43" i="18" s="1"/>
  <c r="X43" i="18" s="1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O47" i="18" s="1"/>
  <c r="X47" i="18" s="1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O55" i="18" s="1"/>
  <c r="X55" i="18" s="1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O59" i="18" s="1"/>
  <c r="X59" i="18" s="1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M68" i="18"/>
  <c r="N68" i="18"/>
  <c r="P68" i="18" s="1"/>
  <c r="Y68" i="18" s="1"/>
  <c r="M69" i="18"/>
  <c r="N69" i="18"/>
  <c r="P69" i="18" s="1"/>
  <c r="Y69" i="18" s="1"/>
  <c r="M70" i="18"/>
  <c r="N70" i="18"/>
  <c r="M71" i="18"/>
  <c r="O71" i="18" s="1"/>
  <c r="X71" i="18" s="1"/>
  <c r="N71" i="18"/>
  <c r="M72" i="18"/>
  <c r="N72" i="18"/>
  <c r="P72" i="18" s="1"/>
  <c r="Y72" i="18" s="1"/>
  <c r="M73" i="18"/>
  <c r="O73" i="18" s="1"/>
  <c r="X73" i="18" s="1"/>
  <c r="AA73" i="18" s="1"/>
  <c r="N73" i="18"/>
  <c r="M74" i="18"/>
  <c r="N74" i="18"/>
  <c r="P74" i="18" s="1"/>
  <c r="Y74" i="18" s="1"/>
  <c r="M75" i="18"/>
  <c r="O75" i="18" s="1"/>
  <c r="X75" i="18" s="1"/>
  <c r="N75" i="18"/>
  <c r="M76" i="18"/>
  <c r="N76" i="18"/>
  <c r="P76" i="18" s="1"/>
  <c r="Y76" i="18" s="1"/>
  <c r="M77" i="18"/>
  <c r="N77" i="18"/>
  <c r="P77" i="18" s="1"/>
  <c r="Y77" i="18" s="1"/>
  <c r="M78" i="18"/>
  <c r="N78" i="18"/>
  <c r="P78" i="18" s="1"/>
  <c r="Y78" i="18" s="1"/>
  <c r="M79" i="18"/>
  <c r="O79" i="18" s="1"/>
  <c r="X79" i="18" s="1"/>
  <c r="N79" i="18"/>
  <c r="M80" i="18"/>
  <c r="N80" i="18"/>
  <c r="P80" i="18" s="1"/>
  <c r="Y80" i="18" s="1"/>
  <c r="M81" i="18"/>
  <c r="N81" i="18"/>
  <c r="P81" i="18" s="1"/>
  <c r="Y81" i="18" s="1"/>
  <c r="M82" i="18"/>
  <c r="N82" i="18"/>
  <c r="P82" i="18" s="1"/>
  <c r="Y82" i="18" s="1"/>
  <c r="M83" i="18"/>
  <c r="O83" i="18" s="1"/>
  <c r="X83" i="18" s="1"/>
  <c r="N83" i="18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O87" i="18" s="1"/>
  <c r="X87" i="18" s="1"/>
  <c r="N87" i="18"/>
  <c r="M88" i="18"/>
  <c r="N88" i="18"/>
  <c r="P88" i="18" s="1"/>
  <c r="Y88" i="18" s="1"/>
  <c r="M89" i="18"/>
  <c r="N89" i="18"/>
  <c r="P89" i="18" s="1"/>
  <c r="Y89" i="18" s="1"/>
  <c r="M90" i="18"/>
  <c r="N90" i="18"/>
  <c r="P90" i="18" s="1"/>
  <c r="Y90" i="18" s="1"/>
  <c r="M91" i="18"/>
  <c r="O91" i="18" s="1"/>
  <c r="X91" i="18" s="1"/>
  <c r="N91" i="18"/>
  <c r="M92" i="18"/>
  <c r="N92" i="18"/>
  <c r="P92" i="18" s="1"/>
  <c r="Y92" i="18" s="1"/>
  <c r="M93" i="18"/>
  <c r="N93" i="18"/>
  <c r="P93" i="18" s="1"/>
  <c r="Y93" i="18" s="1"/>
  <c r="M94" i="18"/>
  <c r="N94" i="18"/>
  <c r="P94" i="18" s="1"/>
  <c r="Y94" i="18" s="1"/>
  <c r="M95" i="18"/>
  <c r="O95" i="18" s="1"/>
  <c r="X95" i="18" s="1"/>
  <c r="N95" i="18"/>
  <c r="M96" i="18"/>
  <c r="N96" i="18"/>
  <c r="P96" i="18" s="1"/>
  <c r="Y96" i="18" s="1"/>
  <c r="M97" i="18"/>
  <c r="N97" i="18"/>
  <c r="M98" i="18"/>
  <c r="N98" i="18"/>
  <c r="P98" i="18" s="1"/>
  <c r="Y98" i="18" s="1"/>
  <c r="M99" i="18"/>
  <c r="O99" i="18" s="1"/>
  <c r="X99" i="18" s="1"/>
  <c r="N99" i="18"/>
  <c r="M100" i="18"/>
  <c r="N100" i="18"/>
  <c r="P100" i="18" s="1"/>
  <c r="Y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81" i="18" l="1"/>
  <c r="X81" i="18" s="1"/>
  <c r="AA81" i="18" s="1"/>
  <c r="O98" i="18"/>
  <c r="X98" i="18" s="1"/>
  <c r="O78" i="18"/>
  <c r="X78" i="18" s="1"/>
  <c r="O101" i="18"/>
  <c r="X101" i="18" s="1"/>
  <c r="O93" i="18"/>
  <c r="X93" i="18" s="1"/>
  <c r="O85" i="18"/>
  <c r="X85" i="18" s="1"/>
  <c r="AA85" i="18" s="1"/>
  <c r="O77" i="18"/>
  <c r="X77" i="18" s="1"/>
  <c r="AA77" i="18" s="1"/>
  <c r="O69" i="18"/>
  <c r="X69" i="18" s="1"/>
  <c r="O94" i="18"/>
  <c r="X94" i="18" s="1"/>
  <c r="AA94" i="18" s="1"/>
  <c r="O82" i="18"/>
  <c r="X82" i="18" s="1"/>
  <c r="O70" i="18"/>
  <c r="X70" i="18" s="1"/>
  <c r="O90" i="18"/>
  <c r="X90" i="18" s="1"/>
  <c r="O86" i="18"/>
  <c r="X86" i="18" s="1"/>
  <c r="O74" i="18"/>
  <c r="X74" i="18" s="1"/>
  <c r="AA74" i="18" s="1"/>
  <c r="O14" i="18"/>
  <c r="X14" i="18" s="1"/>
  <c r="O96" i="18"/>
  <c r="X96" i="18" s="1"/>
  <c r="AA96" i="18" s="1"/>
  <c r="O88" i="18"/>
  <c r="X88" i="18" s="1"/>
  <c r="O80" i="18"/>
  <c r="X80" i="18" s="1"/>
  <c r="O72" i="18"/>
  <c r="X72" i="18" s="1"/>
  <c r="P99" i="18"/>
  <c r="Y99" i="18" s="1"/>
  <c r="P95" i="18"/>
  <c r="Y95" i="18" s="1"/>
  <c r="P91" i="18"/>
  <c r="Y91" i="18" s="1"/>
  <c r="P87" i="18"/>
  <c r="Y87" i="18" s="1"/>
  <c r="AB87" i="18" s="1"/>
  <c r="P83" i="18"/>
  <c r="Y83" i="18" s="1"/>
  <c r="P79" i="18"/>
  <c r="Y79" i="18" s="1"/>
  <c r="P75" i="18"/>
  <c r="Y75" i="18" s="1"/>
  <c r="P71" i="18"/>
  <c r="Y71" i="18" s="1"/>
  <c r="P67" i="18"/>
  <c r="Y67" i="18" s="1"/>
  <c r="AA87" i="18"/>
  <c r="AA79" i="18"/>
  <c r="AB79" i="18" s="1"/>
  <c r="AA71" i="18"/>
  <c r="AB71" i="18"/>
  <c r="AA67" i="18"/>
  <c r="AB67" i="18" s="1"/>
  <c r="AA95" i="18"/>
  <c r="AB95" i="18"/>
  <c r="AA83" i="18"/>
  <c r="AB83" i="18"/>
  <c r="AA75" i="18"/>
  <c r="AB75" i="18" s="1"/>
  <c r="AA98" i="18"/>
  <c r="AB98" i="18" s="1"/>
  <c r="AA90" i="18"/>
  <c r="AB90" i="18"/>
  <c r="AA86" i="18"/>
  <c r="AB86" i="18" s="1"/>
  <c r="AA82" i="18"/>
  <c r="AB82" i="18" s="1"/>
  <c r="AA78" i="18"/>
  <c r="AB78" i="18" s="1"/>
  <c r="AA70" i="18"/>
  <c r="AB70" i="18"/>
  <c r="AA101" i="18"/>
  <c r="AB101" i="18" s="1"/>
  <c r="AA93" i="18"/>
  <c r="AB93" i="18" s="1"/>
  <c r="AA69" i="18"/>
  <c r="AB69" i="18" s="1"/>
  <c r="AA91" i="18"/>
  <c r="AB91" i="18" s="1"/>
  <c r="AA99" i="18"/>
  <c r="AB99" i="18" s="1"/>
  <c r="AA88" i="18"/>
  <c r="AB88" i="18" s="1"/>
  <c r="AA80" i="18"/>
  <c r="AB80" i="18" s="1"/>
  <c r="AA72" i="18"/>
  <c r="AB72" i="18" s="1"/>
  <c r="O100" i="18"/>
  <c r="X100" i="18" s="1"/>
  <c r="O84" i="18"/>
  <c r="X84" i="18" s="1"/>
  <c r="O68" i="18"/>
  <c r="X68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92" i="18"/>
  <c r="X92" i="18" s="1"/>
  <c r="O76" i="18"/>
  <c r="X76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S36" i="18"/>
  <c r="R17" i="18"/>
  <c r="S17" i="18"/>
  <c r="R63" i="18"/>
  <c r="S63" i="18"/>
  <c r="R78" i="18"/>
  <c r="U78" i="18" s="1"/>
  <c r="S78" i="18"/>
  <c r="R14" i="18"/>
  <c r="S14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B77" i="18" l="1"/>
  <c r="AB96" i="18"/>
  <c r="AB74" i="18"/>
  <c r="AB85" i="18"/>
  <c r="AB94" i="18"/>
  <c r="S35" i="18"/>
  <c r="V35" i="18" s="1"/>
  <c r="AA68" i="18"/>
  <c r="AB68" i="18" s="1"/>
  <c r="R53" i="18"/>
  <c r="U53" i="18" s="1"/>
  <c r="V53" i="18" s="1"/>
  <c r="AA92" i="18"/>
  <c r="AB92" i="18" s="1"/>
  <c r="AA84" i="18"/>
  <c r="AB84" i="18"/>
  <c r="AA76" i="18"/>
  <c r="AB76" i="18" s="1"/>
  <c r="R58" i="18"/>
  <c r="U58" i="18" s="1"/>
  <c r="AA100" i="18"/>
  <c r="AB100" i="18" s="1"/>
  <c r="R36" i="18"/>
  <c r="U36" i="18" s="1"/>
  <c r="R68" i="18"/>
  <c r="U68" i="18" s="1"/>
  <c r="R21" i="18"/>
  <c r="U21" i="18" s="1"/>
  <c r="V21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44" i="18"/>
  <c r="V81" i="18"/>
  <c r="V52" i="18"/>
  <c r="V98" i="18"/>
  <c r="V90" i="18"/>
  <c r="V67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36" i="18" l="1"/>
  <c r="V68" i="18"/>
  <c r="V58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4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s="1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<sst xmlns="http://schemas.openxmlformats.org/spreadsheetml/2006/main" count="1046" uniqueCount="302">
  <si>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</si>
  <si>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</si>
  <si>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</si>
  <si>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</si>
  <si>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</si>
  <si>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</si>
  <si>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</si>
  <si>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</si>
  <si>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</si>
  <si>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</si>
  <si>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</si>
  <si>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</si>
  <si>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</si>
  <si>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</si>
  <si>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</si>
  <si>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</si>
  <si>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</si>
  <si>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</si>
  <si>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</si>
  <si>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</si>
  <si>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</si>
  <si>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</si>
  <si>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</si>
  <si>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</si>
  <si>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</si>
  <si>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</si>
  <si>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</si>
  <si>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</si>
  <si>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</si>
  <si>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</si>
  <si>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</si>
  <si>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</si>
  <si>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</si>
  <si>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</si>
  <si>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</si>
  <si>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</si>
  <si>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</si>
  <si>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</si>
  <si>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</si>
  <si>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</si>
  <si>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</si>
  <si>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</si>
  <si>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</si>
  <si>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</si>
  <si>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</si>
  <si>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</si>
  <si>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</si>
  <si>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</si>
  <si>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</si>
  <si>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</si>
  <si>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</si>
  <si>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</si>
  <si>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</si>
  <si>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</si>
  <si>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</si>
  <si>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</si>
  <si>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</si>
  <si>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</si>
  <si>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</si>
  <si>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</si>
  <si>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</si>
  <si>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</si>
  <si>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</si>
  <si>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</si>
  <si>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</si>
  <si>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</si>
  <si>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</si>
  <si>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</si>
  <si>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</si>
  <si>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</si>
  <si>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</si>
  <si>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</si>
  <si>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</si>
  <si>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</si>
  <si>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</si>
  <si>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</si>
  <si>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</si>
  <si>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</si>
  <si>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</si>
  <si>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</si>
  <si>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</si>
  <si>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</si>
  <si>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</si>
  <si>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</si>
  <si>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</si>
  <si>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</si>
  <si>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</si>
  <si>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</si>
  <si>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</si>
  <si>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</si>
  <si>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</si>
  <si>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</si>
  <si>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</si>
  <si>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</si>
  <si>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</si>
  <si>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</si>
  <si>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</si>
  <si>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</si>
  <si>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</si>
  <si>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</si>
  <si>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</si>
  <si>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</si>
  <si>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</si>
  <si>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</si>
  <si>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</si>
  <si>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</si>
  <si>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</si>
  <si>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</si>
  <si>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</si>
  <si>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</si>
  <si>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</si>
  <si>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</si>
  <si>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</si>
  <si>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</si>
  <si>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</si>
  <si>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</si>
  <si>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</si>
  <si>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</si>
  <si>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</si>
  <si>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</si>
  <si>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</si>
  <si>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</si>
  <si>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</si>
  <si>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</si>
  <si>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</si>
  <si>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</si>
  <si>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</si>
  <si>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</si>
  <si>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</si>
  <si>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</si>
  <si>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</si>
  <si>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</si>
  <si>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</si>
  <si>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</si>
  <si>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</si>
  <si>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</si>
  <si>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</si>
  <si>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</si>
  <si>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</si>
  <si>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</si>
  <si>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</si>
  <si>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</si>
  <si>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</si>
  <si>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</si>
  <si>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</si>
  <si>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</si>
  <si>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</si>
  <si>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</si>
  <si>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</si>
  <si>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</si>
  <si>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</si>
  <si>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</si>
  <si>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</si>
  <si>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</si>
  <si>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</si>
  <si>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</si>
  <si>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</si>
  <si>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</si>
  <si>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</si>
  <si>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</si>
  <si>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</si>
  <si>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</si>
  <si>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</si>
  <si>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</si>
  <si>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</si>
  <si>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</si>
  <si>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</si>
  <si>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</si>
  <si>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</si>
  <si>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</si>
  <si>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</si>
  <si>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</si>
  <si>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</si>
  <si>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</si>
  <si>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</si>
  <si>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</si>
  <si>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</si>
  <si>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</si>
  <si>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</si>
  <si>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</si>
  <si>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</si>
  <si>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</si>
  <si>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</si>
  <si>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</si>
  <si>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</si>
  <si>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</si>
  <si>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</si>
  <si>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</si>
  <si>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</si>
  <si>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</si>
  <si>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</si>
  <si>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</si>
  <si>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</si>
  <si>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</si>
  <si>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</si>
  <si>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</si>
  <si>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</si>
  <si>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</si>
  <si>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</si>
  <si>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</si>
  <si>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</si>
  <si>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</si>
  <si>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</si>
  <si>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</si>
  <si>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</si>
  <si>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</si>
  <si>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</si>
  <si>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</si>
  <si>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</si>
  <si>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</si>
  <si>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</si>
  <si>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</si>
  <si>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</si>
  <si>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</si>
  <si>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</si>
  <si>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</si>
  <si>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</si>
  <si>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</si>
  <si>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</si>
  <si>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</si>
  <si>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</si>
  <si>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</si>
  <si>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</si>
  <si>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</si>
  <si>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</si>
  <si>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</si>
  <si>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</si>
  <si>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</si>
  <si>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</si>
  <si>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</si>
  <si>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</si>
  <si>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</si>
  <si>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</si>
  <si>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</si>
  <si>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</si>
  <si>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</si>
  <si>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</si>
  <si>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</si>
  <si>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</si>
  <si>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</si>
  <si>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</si>
  <si>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</si>
  <si>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</si>
  <si>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</si>
  <si>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</si>
  <si>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</si>
  <si>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</si>
  <si>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</si>
  <si>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</si>
  <si>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</si>
  <si>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</si>
  <si>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</si>
  <si>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</si>
  <si>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</si>
  <si>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</si>
  <si>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</si>
  <si>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</si>
  <si>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</si>
  <si>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</si>
  <si>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</si>
  <si>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</si>
  <si>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</si>
  <si>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</si>
  <si>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</si>
  <si>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</si>
  <si>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</si>
  <si>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</si>
  <si>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</si>
  <si>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</si>
  <si>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</si>
  <si>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</si>
  <si>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</si>
  <si>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</si>
  <si>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</si>
  <si>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</si>
  <si>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</si>
  <si>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</si>
  <si>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</si>
  <si>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</si>
  <si>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</si>
  <si>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</si>
  <si>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</si>
  <si>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</si>
  <si>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</si>
  <si>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</si>
  <si>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行政獣医師（家畜保健衛生分野）</t>
    <rPh sb="0" eb="2">
      <t>ギョウセイ</t>
    </rPh>
    <rPh sb="2" eb="5">
      <t>ジュウイシ</t>
    </rPh>
    <rPh sb="6" eb="8">
      <t>カチク</t>
    </rPh>
    <rPh sb="8" eb="10">
      <t>ホケン</t>
    </rPh>
    <rPh sb="10" eb="12">
      <t>エイセイ</t>
    </rPh>
    <rPh sb="12" eb="14">
      <t>ブンヤ</t>
    </rPh>
    <phoneticPr fontId="1"/>
  </si>
  <si>
    <t>行政獣医師（生活衛生分野）</t>
    <rPh sb="0" eb="2">
      <t>ギョウセイ</t>
    </rPh>
    <rPh sb="2" eb="5">
      <t>ジュウイシ</t>
    </rPh>
    <rPh sb="6" eb="8">
      <t>セイカツ</t>
    </rPh>
    <rPh sb="8" eb="10">
      <t>エイセイ</t>
    </rPh>
    <rPh sb="10" eb="12">
      <t>ブンヤ</t>
    </rPh>
    <phoneticPr fontId="1"/>
  </si>
  <si>
    <t>小動物臨床獣医師</t>
    <rPh sb="0" eb="3">
      <t>ショウドウブツ</t>
    </rPh>
    <rPh sb="3" eb="5">
      <t>リンショウ</t>
    </rPh>
    <rPh sb="5" eb="8">
      <t>ジュウイシ</t>
    </rPh>
    <phoneticPr fontId="1"/>
  </si>
  <si>
    <t>産業動物臨床獣医師</t>
    <rPh sb="0" eb="2">
      <t>サンギョウ</t>
    </rPh>
    <rPh sb="2" eb="4">
      <t>ドウブツ</t>
    </rPh>
    <rPh sb="4" eb="6">
      <t>リンショウ</t>
    </rPh>
    <rPh sb="6" eb="9">
      <t>ジュウイシ</t>
    </rPh>
    <phoneticPr fontId="1"/>
  </si>
  <si>
    <t>その他獣医師業務</t>
    <rPh sb="2" eb="3">
      <t>タ</t>
    </rPh>
    <rPh sb="3" eb="6">
      <t>ジュウイシ</t>
    </rPh>
    <rPh sb="6" eb="8">
      <t>ギョウム</t>
    </rPh>
    <phoneticPr fontId="1"/>
  </si>
  <si>
    <t>獣医師経験</t>
    <rPh sb="0" eb="3">
      <t>ジュウイシ</t>
    </rPh>
    <rPh sb="3" eb="5">
      <t>ケイケン</t>
    </rPh>
    <phoneticPr fontId="1"/>
  </si>
  <si>
    <t>獣医師等以外の職務経験</t>
    <rPh sb="0" eb="3">
      <t>ジュウイシ</t>
    </rPh>
    <rPh sb="3" eb="4">
      <t>トウ</t>
    </rPh>
    <rPh sb="4" eb="6">
      <t>イガイ</t>
    </rPh>
    <rPh sb="7" eb="11">
      <t>ショクムケイケン</t>
    </rPh>
    <phoneticPr fontId="1"/>
  </si>
  <si>
    <t>獣医師</t>
    <rPh sb="0" eb="3">
      <t>ジュウイシ</t>
    </rPh>
    <phoneticPr fontId="1"/>
  </si>
  <si>
    <t>獣医師</t>
    <rPh sb="0" eb="3">
      <t>ジュウイシ</t>
    </rPh>
    <phoneticPr fontId="1"/>
  </si>
  <si>
    <t>職務経験（獣医師取得後）</t>
    <rPh sb="0" eb="2">
      <t>ショクム</t>
    </rPh>
    <rPh sb="2" eb="4">
      <t>ケイケン</t>
    </rPh>
    <rPh sb="5" eb="8">
      <t>ジュウイシ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</si>
  <si>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</si>
  <si>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</si>
  <si>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家畜の保健衛生の指導等</t>
    <rPh sb="0" eb="2">
      <t>カチク</t>
    </rPh>
    <rPh sb="3" eb="5">
      <t>ホケン</t>
    </rPh>
    <rPh sb="5" eb="7">
      <t>エイセイ</t>
    </rPh>
    <rPh sb="8" eb="10">
      <t>シドウ</t>
    </rPh>
    <rPh sb="10" eb="11">
      <t>トウ</t>
    </rPh>
    <phoneticPr fontId="1"/>
  </si>
  <si>
    <t>と畜検査に関する業務</t>
    <rPh sb="1" eb="2">
      <t>チク</t>
    </rPh>
    <rPh sb="2" eb="4">
      <t>ケンサ</t>
    </rPh>
    <rPh sb="5" eb="6">
      <t>カン</t>
    </rPh>
    <rPh sb="8" eb="10">
      <t>ギョウム</t>
    </rPh>
    <phoneticPr fontId="1"/>
  </si>
  <si>
    <t>選考区分</t>
    <rPh sb="0" eb="2">
      <t>センコウ</t>
    </rPh>
    <rPh sb="2" eb="4">
      <t>クブン</t>
    </rPh>
    <phoneticPr fontId="1"/>
  </si>
  <si>
    <t>普通運転免許</t>
    <phoneticPr fontId="1"/>
  </si>
  <si>
    <t>獣医師（家畜保健衛生分野）【経験者】</t>
    <rPh sb="0" eb="3">
      <t>ジュウイシ</t>
    </rPh>
    <rPh sb="4" eb="6">
      <t>カチク</t>
    </rPh>
    <rPh sb="6" eb="8">
      <t>ホケン</t>
    </rPh>
    <rPh sb="8" eb="10">
      <t>エイセイ</t>
    </rPh>
    <rPh sb="10" eb="12">
      <t>ブンヤ</t>
    </rPh>
    <rPh sb="14" eb="17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</si>
</sst>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0" fontId="0" fillId="0" borderId="5" xfId="0" applyFill="1" applyBorder="1" applyProtection="1">
      <alignment vertical="center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0" fontId="0" fillId="0" borderId="4" xfId="0" applyFill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14" fontId="0" fillId="0" borderId="0" xfId="0" applyNumberFormat="1" applyProtection="1">
      <alignment vertical="center"/>
      <protection locked="0"/>
    </xf>
    <xf numFmtId="14" fontId="0" fillId="0" borderId="0" xfId="0" applyNumberFormat="1">
      <alignment vertical="center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25324" y="192406"/>
          <a:ext cx="1634491" cy="19240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582900" y="1533525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６年制大学で、１年休学していた場合の入力例です。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473323</xdr:colOff>
      <xdr:row>9</xdr:row>
      <xdr:rowOff>88471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906625" y="723900"/>
          <a:ext cx="997198" cy="9933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6</xdr:row>
      <xdr:rowOff>1906</xdr:rowOff>
    </xdr:from>
    <xdr:to>
      <xdr:col>3</xdr:col>
      <xdr:colOff>373380</xdr:colOff>
      <xdr:row>13</xdr:row>
      <xdr:rowOff>38100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099560" y="1099186"/>
          <a:ext cx="2049780" cy="131635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経歴分類で「学生」又は「在家庭」を選択した場合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は、必ず備考（職務経験の場合は業務内容、その他の場合は休職等の理由）を入力してください。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9524</xdr:colOff>
      <xdr:row>7</xdr:row>
      <xdr:rowOff>177165</xdr:rowOff>
    </xdr:from>
    <xdr:to>
      <xdr:col>7</xdr:col>
      <xdr:colOff>19050</xdr:colOff>
      <xdr:row>9</xdr:row>
      <xdr:rowOff>15240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6997064" y="1457325"/>
          <a:ext cx="515302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373380</xdr:colOff>
      <xdr:row>8</xdr:row>
      <xdr:rowOff>96203</xdr:rowOff>
    </xdr:from>
    <xdr:to>
      <xdr:col>4</xdr:col>
      <xdr:colOff>9524</xdr:colOff>
      <xdr:row>9</xdr:row>
      <xdr:rowOff>111443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stCxn id="18" idx="3"/>
          <a:endCxn id="19" idx="1"/>
        </xdr:cNvCxnSpPr>
      </xdr:nvCxnSpPr>
      <xdr:spPr>
        <a:xfrm flipV="1">
          <a:off x="6149340" y="1559243"/>
          <a:ext cx="847724" cy="19812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14</xdr:row>
      <xdr:rowOff>1</xdr:rowOff>
    </xdr:from>
    <xdr:to>
      <xdr:col>7</xdr:col>
      <xdr:colOff>695326</xdr:colOff>
      <xdr:row>20</xdr:row>
      <xdr:rowOff>60960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560321"/>
          <a:ext cx="1739266" cy="115823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38099</xdr:colOff>
      <xdr:row>11</xdr:row>
      <xdr:rowOff>171450</xdr:rowOff>
    </xdr:from>
    <xdr:to>
      <xdr:col>9</xdr:col>
      <xdr:colOff>38100</xdr:colOff>
      <xdr:row>13</xdr:row>
      <xdr:rowOff>9525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12973049" y="180022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503415</xdr:colOff>
      <xdr:row>13</xdr:row>
      <xdr:rowOff>9525</xdr:rowOff>
    </xdr:from>
    <xdr:to>
      <xdr:col>8</xdr:col>
      <xdr:colOff>476250</xdr:colOff>
      <xdr:row>15</xdr:row>
      <xdr:rowOff>19211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28" idx="2"/>
        </xdr:cNvCxnSpPr>
      </xdr:nvCxnSpPr>
      <xdr:spPr>
        <a:xfrm flipV="1">
          <a:off x="12634455" y="2386965"/>
          <a:ext cx="849135" cy="37544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5</xdr:row>
      <xdr:rowOff>177165</xdr:rowOff>
    </xdr:from>
    <xdr:to>
      <xdr:col>7</xdr:col>
      <xdr:colOff>19050</xdr:colOff>
      <xdr:row>7</xdr:row>
      <xdr:rowOff>15240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6997064" y="1091565"/>
          <a:ext cx="515302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373380</xdr:colOff>
      <xdr:row>6</xdr:row>
      <xdr:rowOff>96203</xdr:rowOff>
    </xdr:from>
    <xdr:to>
      <xdr:col>4</xdr:col>
      <xdr:colOff>9524</xdr:colOff>
      <xdr:row>9</xdr:row>
      <xdr:rowOff>111443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>
          <a:stCxn id="18" idx="3"/>
          <a:endCxn id="14" idx="1"/>
        </xdr:cNvCxnSpPr>
      </xdr:nvCxnSpPr>
      <xdr:spPr>
        <a:xfrm flipV="1">
          <a:off x="6149340" y="1193483"/>
          <a:ext cx="847724" cy="56388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</xdr:colOff>
      <xdr:row>1</xdr:row>
      <xdr:rowOff>0</xdr:rowOff>
    </xdr:from>
    <xdr:to>
      <xdr:col>5</xdr:col>
      <xdr:colOff>15240</xdr:colOff>
      <xdr:row>2</xdr:row>
      <xdr:rowOff>28575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3820" y="18288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1036320</xdr:colOff>
      <xdr:row>2</xdr:row>
      <xdr:rowOff>142876</xdr:rowOff>
    </xdr:from>
    <xdr:to>
      <xdr:col>1</xdr:col>
      <xdr:colOff>2588895</xdr:colOff>
      <xdr:row>8</xdr:row>
      <xdr:rowOff>9525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371600" y="50863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2512928</xdr:colOff>
      <xdr:row>2</xdr:row>
      <xdr:rowOff>28575</xdr:rowOff>
    </xdr:from>
    <xdr:to>
      <xdr:col>2</xdr:col>
      <xdr:colOff>1093470</xdr:colOff>
      <xdr:row>3</xdr:row>
      <xdr:rowOff>130855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>
          <a:stCxn id="17" idx="4"/>
          <a:endCxn id="16" idx="2"/>
        </xdr:cNvCxnSpPr>
      </xdr:nvCxnSpPr>
      <xdr:spPr>
        <a:xfrm flipV="1">
          <a:off x="2848208" y="394335"/>
          <a:ext cx="1300882" cy="2851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workbookViewId="0">
      <selection activeCell="D2" sqref="D2"/>
    </sheetView>
  </sheetViews>
  <sheetFormatPr defaultRowHeight="14.4"/>
  <cols>
    <col min="1" max="1" width="31.5" customWidth="1"/>
    <col min="2" max="2" width="33.8984375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9">
      <c r="A1" s="1" t="s">
        <v>254</v>
      </c>
      <c r="B1" s="2" t="s">
        <v>299</v>
      </c>
      <c r="D1" s="1" t="s">
        <v>155</v>
      </c>
      <c r="E1" s="2" t="s">
        <v>156</v>
      </c>
      <c r="I1" s="25">
        <f ca="1">MIN(I3)</f>
        <v>46161</v>
      </c>
    </row>
    <row r="2" spans="1:9">
      <c r="A2" s="30"/>
      <c r="B2" s="60" t="s">
        <v>301</v>
      </c>
      <c r="D2" s="9" t="s">
        <v>300</v>
      </c>
      <c r="E2" s="10"/>
    </row>
    <row r="3" spans="1:9">
      <c r="D3" s="43" t="s">
        <v>292</v>
      </c>
      <c r="E3" s="31"/>
      <c r="F3" s="25"/>
      <c r="I3" s="25">
        <f ca="1">IF(ISBLANK(E3),TODAY(),EOMONTH(E3,0))</f>
        <v>46161</v>
      </c>
    </row>
    <row r="4" spans="1:9">
      <c r="A4" s="1" t="s">
        <v>119</v>
      </c>
      <c r="B4" s="2" t="s">
        <v>120</v>
      </c>
      <c r="D4" s="32"/>
      <c r="E4" s="31"/>
      <c r="F4" s="25"/>
      <c r="I4" s="25">
        <f t="shared" ref="I4" ca="1" si="0">IF(ISBLANK(E4),TODAY(),EOMONTH(E4,0))</f>
        <v>46161</v>
      </c>
    </row>
    <row r="5" spans="1:9">
      <c r="A5" s="4"/>
      <c r="B5" s="3"/>
      <c r="D5" s="32"/>
      <c r="E5" s="31"/>
      <c r="F5" s="25"/>
    </row>
    <row r="6" spans="1:9">
      <c r="D6" s="32"/>
      <c r="E6" s="31"/>
    </row>
    <row r="7" spans="1:9">
      <c r="A7" s="1" t="s">
        <v>121</v>
      </c>
      <c r="B7" s="2" t="s">
        <v>122</v>
      </c>
      <c r="D7" s="32"/>
      <c r="E7" s="31"/>
    </row>
    <row r="8" spans="1:9">
      <c r="A8" s="4"/>
      <c r="B8" s="3"/>
      <c r="D8" s="32"/>
      <c r="E8" s="31"/>
    </row>
    <row r="9" spans="1:9">
      <c r="D9" s="32"/>
      <c r="E9" s="31"/>
    </row>
    <row r="10" spans="1:9">
      <c r="A10" s="1" t="s">
        <v>123</v>
      </c>
      <c r="B10" s="2" t="s">
        <v>124</v>
      </c>
      <c r="D10" s="32"/>
      <c r="E10" s="31"/>
    </row>
    <row r="11" spans="1:9">
      <c r="A11" s="4"/>
      <c r="B11" s="11"/>
      <c r="D11" s="33"/>
      <c r="E11" s="34"/>
    </row>
  </sheetData>
  <sheetProtection algorithmName="SHA-512" hashValue="2HOG/u3QMT4ojdG1K6RL2h8bovxY8Ch1kRft2Simciedy6AszYg6UVPhGDiphCHsbcX+O9ohfsvBRaO5NFjFNw==" saltValue="da3oELOmr7JiLoklrv5CwQ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14" width="40.89843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8" width="40.89843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K13" sqref="K13"/>
    </sheetView>
  </sheetViews>
  <sheetFormatPr defaultRowHeight="14.4"/>
  <cols>
    <col min="11" max="11" width="10.5" bestFit="1" customWidth="1"/>
    <col min="16" max="16" width="28.19921875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5">
        <v>46477</v>
      </c>
      <c r="M1" t="s">
        <v>282</v>
      </c>
      <c r="N1">
        <v>1</v>
      </c>
      <c r="P1" t="s">
        <v>287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283</v>
      </c>
      <c r="N2">
        <v>0</v>
      </c>
      <c r="P2" t="s">
        <v>288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290</v>
      </c>
      <c r="N3">
        <v>1</v>
      </c>
      <c r="P3" t="s">
        <v>285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291</v>
      </c>
      <c r="N4">
        <v>0</v>
      </c>
      <c r="P4" t="s">
        <v>286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  <c r="P5" t="s">
        <v>289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>
      <selection activeCell="B2" sqref="B2"/>
    </sheetView>
  </sheetViews>
  <sheetFormatPr defaultColWidth="8.69921875" defaultRowHeight="14.4"/>
  <cols>
    <col min="1" max="1" width="31" style="7" customWidth="1"/>
    <col min="2" max="2" width="34.09765625" style="7" customWidth="1"/>
    <col min="3" max="3" width="23.19921875" style="7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254</v>
      </c>
      <c r="B1" s="15" t="s">
        <v>299</v>
      </c>
      <c r="D1" s="14" t="s">
        <v>155</v>
      </c>
      <c r="E1" s="15" t="s">
        <v>156</v>
      </c>
    </row>
    <row r="2" spans="1:5">
      <c r="A2" s="36"/>
      <c r="B2" s="61" t="s">
        <v>301</v>
      </c>
      <c r="D2" s="17" t="s">
        <v>157</v>
      </c>
      <c r="E2" s="18">
        <v>36413</v>
      </c>
    </row>
    <row r="3" spans="1:5">
      <c r="D3" s="17" t="s">
        <v>293</v>
      </c>
      <c r="E3" s="18">
        <v>38443</v>
      </c>
    </row>
    <row r="4" spans="1:5">
      <c r="A4" s="14" t="s">
        <v>119</v>
      </c>
      <c r="B4" s="15" t="s">
        <v>120</v>
      </c>
      <c r="D4" s="17"/>
      <c r="E4" s="18"/>
    </row>
    <row r="5" spans="1:5">
      <c r="A5" s="21" t="s">
        <v>212</v>
      </c>
      <c r="B5" s="16" t="s">
        <v>213</v>
      </c>
      <c r="D5" s="17"/>
      <c r="E5" s="20"/>
    </row>
    <row r="6" spans="1:5">
      <c r="D6" s="19"/>
      <c r="E6" s="20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214</v>
      </c>
      <c r="B8" s="16" t="s">
        <v>215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p8C4m66IzNwrn4lqtzjnUF7rVL7P8oN2G8wbA0fcyeWfmgthdnNBEWOKcjTLksCvoFnF4uRXhlGUktJGLbq6Dg==" saltValue="MF2369wNo2piU6LxIRnjlQ==" spinCount="100000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C7" sqref="C7"/>
    </sheetView>
  </sheetViews>
  <sheetFormatPr defaultColWidth="8.69921875" defaultRowHeight="14.4"/>
  <cols>
    <col min="1" max="1" width="4.3984375" style="7" bestFit="1" customWidth="1"/>
    <col min="2" max="5" width="35.69921875" style="7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xWindow="748" yWindow="960"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48" yWindow="960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N14" sqref="N14"/>
    </sheetView>
  </sheetViews>
  <sheetFormatPr defaultColWidth="8.69921875" defaultRowHeight="14.4"/>
  <cols>
    <col min="1" max="1" width="4.39843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248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246</v>
      </c>
      <c r="I2" s="27" t="s">
        <v>250</v>
      </c>
      <c r="J2" s="26" t="s">
        <v>227</v>
      </c>
    </row>
    <row r="3" spans="1:10">
      <c r="A3" s="7">
        <f t="shared" ref="A3:A66" si="0">IF(ISBLANK(B3),"",ROW()-1)</f>
        <v>2</v>
      </c>
      <c r="B3" s="26" t="s">
        <v>249</v>
      </c>
      <c r="C3" s="26" t="s">
        <v>138</v>
      </c>
      <c r="D3" s="26"/>
      <c r="E3" s="26"/>
      <c r="F3" s="27" t="s">
        <v>247</v>
      </c>
      <c r="G3" s="27" t="s">
        <v>251</v>
      </c>
      <c r="H3" s="27" t="s">
        <v>220</v>
      </c>
      <c r="I3" s="27" t="s">
        <v>222</v>
      </c>
      <c r="J3" s="26" t="s">
        <v>223</v>
      </c>
    </row>
    <row r="4" spans="1:10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>
      <c r="A7" s="7">
        <f t="shared" si="0"/>
        <v>6</v>
      </c>
      <c r="B7" s="26" t="s">
        <v>238</v>
      </c>
      <c r="C7" s="28" t="s">
        <v>239</v>
      </c>
      <c r="D7" s="28" t="s">
        <v>240</v>
      </c>
      <c r="E7" s="28" t="s">
        <v>241</v>
      </c>
      <c r="F7" s="27" t="s">
        <v>237</v>
      </c>
      <c r="G7" s="27" t="s">
        <v>217</v>
      </c>
      <c r="H7" s="27" t="s">
        <v>242</v>
      </c>
      <c r="I7" s="27" t="s">
        <v>221</v>
      </c>
      <c r="J7" s="28" t="s">
        <v>243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algorithmName="SHA-512" hashValue="t2OIrKg9hutvQ1ltpucluaLU1Pmwk1wkpQ44ky3dNgC8iszMOkOE1YWu+Stqg9KXSNzUoT+8jFzuWeLAU/7GrQ==" saltValue="Ll7Z5ZQJRL8of61gqQPm/Q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3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RowHeight="14.4" outlineLevelCol="1"/>
  <cols>
    <col min="1" max="1" width="4.3984375" style="7" bestFit="1" customWidth="1"/>
    <col min="2" max="3" width="35.69921875" customWidth="1"/>
    <col min="4" max="4" width="15.8984375" bestFit="1" customWidth="1"/>
    <col min="5" max="6" width="15.8984375" style="37" customWidth="1"/>
    <col min="7" max="7" width="35.69921875" customWidth="1"/>
    <col min="8" max="9" width="11" customWidth="1"/>
    <col min="10" max="10" width="22.19921875" style="37" customWidth="1"/>
    <col min="11" max="11" width="18.3984375" style="29" bestFit="1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32">
      <c r="A1" s="7" t="s">
        <v>135</v>
      </c>
      <c r="B1" t="s">
        <v>132</v>
      </c>
      <c r="C1" t="s">
        <v>264</v>
      </c>
      <c r="D1" t="s">
        <v>151</v>
      </c>
      <c r="E1" s="37" t="s">
        <v>275</v>
      </c>
      <c r="F1" t="s">
        <v>281</v>
      </c>
      <c r="G1" t="s">
        <v>276</v>
      </c>
      <c r="H1" t="s">
        <v>257</v>
      </c>
      <c r="I1" t="s">
        <v>258</v>
      </c>
      <c r="J1" s="37" t="s">
        <v>263</v>
      </c>
      <c r="K1" s="39"/>
      <c r="O1" t="s">
        <v>261</v>
      </c>
      <c r="P1" t="s">
        <v>262</v>
      </c>
      <c r="Q1" t="s">
        <v>277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278</v>
      </c>
      <c r="X1">
        <f>SUM(AA2:AA101)</f>
        <v>0</v>
      </c>
      <c r="Y1">
        <f>SUM(AB2:AB101)</f>
        <v>0</v>
      </c>
      <c r="Z1">
        <f>X1+INT(Y1/30)+IF(MOD(Y1,30)=0,0,1)</f>
        <v>0</v>
      </c>
    </row>
    <row r="2" spans="1:32">
      <c r="A2" s="7" t="str">
        <f>IF(ISBLANK(B2),"",ROW()-1)</f>
        <v/>
      </c>
      <c r="B2" s="5"/>
      <c r="C2" s="5"/>
      <c r="D2" s="5"/>
      <c r="E2" s="38"/>
      <c r="F2" s="38"/>
      <c r="G2" s="5"/>
      <c r="H2" s="65"/>
      <c r="I2" s="65"/>
      <c r="J2" s="38"/>
      <c r="K2" s="41" t="s">
        <v>294</v>
      </c>
      <c r="L2" s="25"/>
      <c r="M2" s="35" t="e">
        <f>EOMONTH(H2-1,0)+1</f>
        <v>#NUM!</v>
      </c>
      <c r="N2" s="35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>IF(D2="高校３",0,1)</f>
        <v>1</v>
      </c>
      <c r="X2">
        <f>IFERROR(VLOOKUP($E2,リスト用!$M:$N,2,FALSE)*VLOOKUP($J2,リスト用!$H:$I,2,FALSE)*O2*W2,0)</f>
        <v>0</v>
      </c>
      <c r="Y2">
        <f>IFERROR(VLOOKUP($E2,リスト用!$M:$N,2,FALSE)*VLOOKUP($J2,リスト用!$H:$I,2,FALSE)*P2*W2,0)</f>
        <v>0</v>
      </c>
      <c r="AA2">
        <f>INT(X2)</f>
        <v>0</v>
      </c>
      <c r="AB2">
        <f>(X2-AA2)*30+Y2</f>
        <v>0</v>
      </c>
      <c r="AF2" t="b">
        <f>AND(OR(LEFT(E1,3)="その他",RIGHT(E1,2)="経験"),ISBLANK(G1))</f>
        <v>0</v>
      </c>
    </row>
    <row r="3" spans="1:32">
      <c r="A3" s="7" t="str">
        <f t="shared" ref="A3:A66" si="0">IF(ISBLANK(B3),"",ROW()-1)</f>
        <v/>
      </c>
      <c r="B3" s="5"/>
      <c r="C3" s="5"/>
      <c r="D3" s="5"/>
      <c r="E3" s="38"/>
      <c r="F3" s="38"/>
      <c r="G3" s="5"/>
      <c r="H3" s="65"/>
      <c r="I3" s="65"/>
      <c r="J3" s="38"/>
      <c r="K3" s="42">
        <f ca="1">T1</f>
        <v>0</v>
      </c>
      <c r="L3" s="25">
        <v>84</v>
      </c>
      <c r="M3" s="35" t="e">
        <f t="shared" ref="M3:M66" si="1">EOMONTH(H3-1,0)+1</f>
        <v>#NUM!</v>
      </c>
      <c r="N3" s="35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t="shared" ref="W3:W66" si="5">IF(D3="高校３",0,1)</f>
        <v>1</v>
      </c>
      <c r="X3">
        <f>IFERROR(VLOOKUP($E3,リスト用!$M:$N,2,FALSE)*VLOOKUP($J3,リスト用!$H:$I,2,FALSE)*O3*W3,0)</f>
        <v>0</v>
      </c>
      <c r="Y3">
        <f>IFERROR(VLOOKUP($E3,リスト用!$M:$N,2,FALSE)*VLOOKUP($J3,リスト用!$H:$I,2,FALSE)*P3*W3,0)</f>
        <v>0</v>
      </c>
      <c r="AA3">
        <f>INT(X3)</f>
        <v>0</v>
      </c>
      <c r="AB3">
        <f>(X3-AA3)*30+Y3</f>
        <v>0</v>
      </c>
    </row>
    <row r="4" spans="1:32">
      <c r="A4" s="7" t="str">
        <f t="shared" si="0"/>
        <v/>
      </c>
      <c r="B4" s="5"/>
      <c r="C4" s="5"/>
      <c r="D4" s="5"/>
      <c r="E4" s="38"/>
      <c r="F4" s="38"/>
      <c r="G4" s="5"/>
      <c r="H4" s="65"/>
      <c r="I4" s="65"/>
      <c r="J4" s="38"/>
      <c r="K4" s="40"/>
      <c r="L4" s="25"/>
      <c r="M4" s="35" t="e">
        <f t="shared" si="1"/>
        <v>#NUM!</v>
      </c>
      <c r="N4" s="35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6">INT(R4)</f>
        <v>0</v>
      </c>
      <c r="V4">
        <f t="shared" ref="V4:V67" ca="1" si="7">(R4-U4)*30+S4</f>
        <v>0</v>
      </c>
      <c r="W4">
        <f t="shared" si="5"/>
        <v>1</v>
      </c>
      <c r="X4">
        <f>IFERROR(VLOOKUP($E4,リスト用!$M:$N,2,FALSE)*VLOOKUP($J4,リスト用!$H:$I,2,FALSE)*O4*W4,0)</f>
        <v>0</v>
      </c>
      <c r="Y4">
        <f>IFERROR(VLOOKUP($E4,リスト用!$M:$N,2,FALSE)*VLOOKUP($J4,リスト用!$H:$I,2,FALSE)*P4*W4,0)</f>
        <v>0</v>
      </c>
      <c r="AA4">
        <f t="shared" ref="AA4:AA67" si="8">INT(X4)</f>
        <v>0</v>
      </c>
      <c r="AB4">
        <f t="shared" ref="AB4:AB67" si="9">(X4-AA4)*30+Y4</f>
        <v>0</v>
      </c>
    </row>
    <row r="5" spans="1:32">
      <c r="A5" s="7" t="str">
        <f t="shared" si="0"/>
        <v/>
      </c>
      <c r="B5" s="5"/>
      <c r="C5" s="5"/>
      <c r="D5" s="5"/>
      <c r="E5" s="38"/>
      <c r="F5" s="38"/>
      <c r="G5" s="5"/>
      <c r="H5" s="65"/>
      <c r="I5" s="65"/>
      <c r="J5" s="38"/>
      <c r="K5"/>
      <c r="L5" s="25"/>
      <c r="M5" s="35" t="e">
        <f t="shared" si="1"/>
        <v>#NUM!</v>
      </c>
      <c r="N5" s="35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6"/>
        <v>0</v>
      </c>
      <c r="V5">
        <f t="shared" ca="1" si="7"/>
        <v>0</v>
      </c>
      <c r="W5">
        <f t="shared" si="5"/>
        <v>1</v>
      </c>
      <c r="X5">
        <f>IFERROR(VLOOKUP($E5,リスト用!$M:$N,2,FALSE)*VLOOKUP($J5,リスト用!$H:$I,2,FALSE)*O5*W5,0)</f>
        <v>0</v>
      </c>
      <c r="Y5">
        <f>IFERROR(VLOOKUP($E5,リスト用!$M:$N,2,FALSE)*VLOOKUP($J5,リスト用!$H:$I,2,FALSE)*P5*W5,0)</f>
        <v>0</v>
      </c>
      <c r="AA5">
        <f t="shared" si="8"/>
        <v>0</v>
      </c>
      <c r="AB5">
        <f t="shared" si="9"/>
        <v>0</v>
      </c>
    </row>
    <row r="6" spans="1:32">
      <c r="A6" s="7" t="str">
        <f t="shared" si="0"/>
        <v/>
      </c>
      <c r="B6" s="5"/>
      <c r="C6" s="5"/>
      <c r="D6" s="5"/>
      <c r="E6" s="38"/>
      <c r="F6" s="38"/>
      <c r="G6" s="5"/>
      <c r="H6" s="65"/>
      <c r="I6" s="65"/>
      <c r="J6" s="38"/>
      <c r="K6"/>
      <c r="L6" s="25"/>
      <c r="M6" s="35" t="e">
        <f t="shared" si="1"/>
        <v>#NUM!</v>
      </c>
      <c r="N6" s="35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6"/>
        <v>0</v>
      </c>
      <c r="V6">
        <f t="shared" ca="1" si="7"/>
        <v>0</v>
      </c>
      <c r="W6">
        <f t="shared" si="5"/>
        <v>1</v>
      </c>
      <c r="X6">
        <f>IFERROR(VLOOKUP($E6,リスト用!$M:$N,2,FALSE)*VLOOKUP($J6,リスト用!$H:$I,2,FALSE)*O6*W6,0)</f>
        <v>0</v>
      </c>
      <c r="Y6">
        <f>IFERROR(VLOOKUP($E6,リスト用!$M:$N,2,FALSE)*VLOOKUP($J6,リスト用!$H:$I,2,FALSE)*P6*W6,0)</f>
        <v>0</v>
      </c>
      <c r="AA6">
        <f t="shared" si="8"/>
        <v>0</v>
      </c>
      <c r="AB6">
        <f t="shared" si="9"/>
        <v>0</v>
      </c>
    </row>
    <row r="7" spans="1:32">
      <c r="A7" s="7" t="str">
        <f t="shared" si="0"/>
        <v/>
      </c>
      <c r="B7" s="5"/>
      <c r="C7" s="5"/>
      <c r="D7" s="5"/>
      <c r="E7" s="38"/>
      <c r="F7" s="38"/>
      <c r="G7" s="5"/>
      <c r="H7" s="65"/>
      <c r="I7" s="65"/>
      <c r="J7" s="38"/>
      <c r="K7" s="8"/>
      <c r="L7" s="25"/>
      <c r="M7" s="35" t="e">
        <f t="shared" si="1"/>
        <v>#NUM!</v>
      </c>
      <c r="N7" s="35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6"/>
        <v>0</v>
      </c>
      <c r="V7">
        <f t="shared" ca="1" si="7"/>
        <v>0</v>
      </c>
      <c r="W7">
        <f t="shared" si="5"/>
        <v>1</v>
      </c>
      <c r="X7">
        <f>IFERROR(VLOOKUP($E7,リスト用!$M:$N,2,FALSE)*VLOOKUP($J7,リスト用!$H:$I,2,FALSE)*O7*W7,0)</f>
        <v>0</v>
      </c>
      <c r="Y7">
        <f>IFERROR(VLOOKUP($E7,リスト用!$M:$N,2,FALSE)*VLOOKUP($J7,リスト用!$H:$I,2,FALSE)*P7*W7,0)</f>
        <v>0</v>
      </c>
      <c r="AA7">
        <f t="shared" si="8"/>
        <v>0</v>
      </c>
      <c r="AB7">
        <f t="shared" si="9"/>
        <v>0</v>
      </c>
    </row>
    <row r="8" spans="1:32">
      <c r="A8" s="7" t="str">
        <f t="shared" si="0"/>
        <v/>
      </c>
      <c r="B8" s="5"/>
      <c r="C8" s="5"/>
      <c r="D8" s="5"/>
      <c r="E8" s="38"/>
      <c r="F8" s="38"/>
      <c r="G8" s="5"/>
      <c r="H8" s="65"/>
      <c r="I8" s="65"/>
      <c r="J8" s="38"/>
      <c r="K8" s="8"/>
      <c r="L8" s="25"/>
      <c r="M8" s="35" t="e">
        <f t="shared" si="1"/>
        <v>#NUM!</v>
      </c>
      <c r="N8" s="35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6"/>
        <v>0</v>
      </c>
      <c r="V8">
        <f t="shared" ca="1" si="7"/>
        <v>0</v>
      </c>
      <c r="W8">
        <f t="shared" si="5"/>
        <v>1</v>
      </c>
      <c r="X8">
        <f>IFERROR(VLOOKUP($E8,リスト用!$M:$N,2,FALSE)*VLOOKUP($J8,リスト用!$H:$I,2,FALSE)*O8*W8,0)</f>
        <v>0</v>
      </c>
      <c r="Y8">
        <f>IFERROR(VLOOKUP($E8,リスト用!$M:$N,2,FALSE)*VLOOKUP($J8,リスト用!$H:$I,2,FALSE)*P8*W8,0)</f>
        <v>0</v>
      </c>
      <c r="AA8">
        <f t="shared" si="8"/>
        <v>0</v>
      </c>
      <c r="AB8">
        <f t="shared" si="9"/>
        <v>0</v>
      </c>
    </row>
    <row r="9" spans="1:32">
      <c r="A9" s="7" t="str">
        <f t="shared" si="0"/>
        <v/>
      </c>
      <c r="B9" s="5"/>
      <c r="C9" s="5"/>
      <c r="D9" s="5"/>
      <c r="E9" s="38"/>
      <c r="F9" s="38"/>
      <c r="G9" s="5"/>
      <c r="H9" s="65"/>
      <c r="I9" s="65"/>
      <c r="J9" s="38"/>
      <c r="K9" s="8"/>
      <c r="L9" s="25"/>
      <c r="M9" s="35" t="e">
        <f t="shared" si="1"/>
        <v>#NUM!</v>
      </c>
      <c r="N9" s="35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6"/>
        <v>0</v>
      </c>
      <c r="V9">
        <f t="shared" ca="1" si="7"/>
        <v>0</v>
      </c>
      <c r="W9">
        <f t="shared" si="5"/>
        <v>1</v>
      </c>
      <c r="X9">
        <f>IFERROR(VLOOKUP($E9,リスト用!$M:$N,2,FALSE)*VLOOKUP($J9,リスト用!$H:$I,2,FALSE)*O9*W9,0)</f>
        <v>0</v>
      </c>
      <c r="Y9">
        <f>IFERROR(VLOOKUP($E9,リスト用!$M:$N,2,FALSE)*VLOOKUP($J9,リスト用!$H:$I,2,FALSE)*P9*W9,0)</f>
        <v>0</v>
      </c>
      <c r="AA9">
        <f t="shared" si="8"/>
        <v>0</v>
      </c>
      <c r="AB9">
        <f t="shared" si="9"/>
        <v>0</v>
      </c>
    </row>
    <row r="10" spans="1:32">
      <c r="A10" s="7" t="str">
        <f t="shared" si="0"/>
        <v/>
      </c>
      <c r="B10" s="5"/>
      <c r="C10" s="5"/>
      <c r="D10" s="5"/>
      <c r="E10" s="38"/>
      <c r="F10" s="38"/>
      <c r="G10" s="5"/>
      <c r="H10" s="65"/>
      <c r="I10" s="65"/>
      <c r="J10" s="38"/>
      <c r="K10" s="8"/>
      <c r="L10" s="25"/>
      <c r="M10" s="35" t="e">
        <f t="shared" si="1"/>
        <v>#NUM!</v>
      </c>
      <c r="N10" s="35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6"/>
        <v>0</v>
      </c>
      <c r="V10">
        <f t="shared" ca="1" si="7"/>
        <v>0</v>
      </c>
      <c r="W10">
        <f t="shared" si="5"/>
        <v>1</v>
      </c>
      <c r="X10">
        <f>IFERROR(VLOOKUP($E10,リスト用!$M:$N,2,FALSE)*VLOOKUP($J10,リスト用!$H:$I,2,FALSE)*O10*W10,0)</f>
        <v>0</v>
      </c>
      <c r="Y10">
        <f>IFERROR(VLOOKUP($E10,リスト用!$M:$N,2,FALSE)*VLOOKUP($J10,リスト用!$H:$I,2,FALSE)*P10*W10,0)</f>
        <v>0</v>
      </c>
      <c r="AA10">
        <f t="shared" si="8"/>
        <v>0</v>
      </c>
      <c r="AB10">
        <f t="shared" si="9"/>
        <v>0</v>
      </c>
    </row>
    <row r="11" spans="1:32">
      <c r="A11" s="7" t="str">
        <f t="shared" si="0"/>
        <v/>
      </c>
      <c r="B11" s="5"/>
      <c r="C11" s="5"/>
      <c r="D11" s="5"/>
      <c r="E11" s="38"/>
      <c r="F11" s="38"/>
      <c r="G11" s="5"/>
      <c r="H11" s="65"/>
      <c r="I11" s="65"/>
      <c r="J11" s="38"/>
      <c r="K11" s="8"/>
      <c r="L11" s="25"/>
      <c r="M11" s="35" t="e">
        <f t="shared" si="1"/>
        <v>#NUM!</v>
      </c>
      <c r="N11" s="35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6"/>
        <v>0</v>
      </c>
      <c r="V11">
        <f t="shared" ca="1" si="7"/>
        <v>0</v>
      </c>
      <c r="W11">
        <f t="shared" si="5"/>
        <v>1</v>
      </c>
      <c r="X11">
        <f>IFERROR(VLOOKUP($E11,リスト用!$M:$N,2,FALSE)*VLOOKUP($J11,リスト用!$H:$I,2,FALSE)*O11*W11,0)</f>
        <v>0</v>
      </c>
      <c r="Y11">
        <f>IFERROR(VLOOKUP($E11,リスト用!$M:$N,2,FALSE)*VLOOKUP($J11,リスト用!$H:$I,2,FALSE)*P11*W11,0)</f>
        <v>0</v>
      </c>
      <c r="AA11">
        <f t="shared" si="8"/>
        <v>0</v>
      </c>
      <c r="AB11">
        <f t="shared" si="9"/>
        <v>0</v>
      </c>
    </row>
    <row r="12" spans="1:32">
      <c r="A12" s="7" t="str">
        <f t="shared" si="0"/>
        <v/>
      </c>
      <c r="B12" s="5"/>
      <c r="C12" s="5"/>
      <c r="D12" s="5"/>
      <c r="E12" s="38"/>
      <c r="F12" s="38"/>
      <c r="G12" s="5"/>
      <c r="H12" s="65"/>
      <c r="I12" s="65"/>
      <c r="J12" s="38"/>
      <c r="K12" s="8"/>
      <c r="L12" s="25"/>
      <c r="M12" s="35" t="e">
        <f t="shared" si="1"/>
        <v>#NUM!</v>
      </c>
      <c r="N12" s="35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6"/>
        <v>0</v>
      </c>
      <c r="V12">
        <f t="shared" ca="1" si="7"/>
        <v>0</v>
      </c>
      <c r="W12">
        <f t="shared" si="5"/>
        <v>1</v>
      </c>
      <c r="X12">
        <f>IFERROR(VLOOKUP($E12,リスト用!$M:$N,2,FALSE)*VLOOKUP($J12,リスト用!$H:$I,2,FALSE)*O12*W12,0)</f>
        <v>0</v>
      </c>
      <c r="Y12">
        <f>IFERROR(VLOOKUP($E12,リスト用!$M:$N,2,FALSE)*VLOOKUP($J12,リスト用!$H:$I,2,FALSE)*P12*W12,0)</f>
        <v>0</v>
      </c>
      <c r="AA12">
        <f t="shared" si="8"/>
        <v>0</v>
      </c>
      <c r="AB12">
        <f t="shared" si="9"/>
        <v>0</v>
      </c>
    </row>
    <row r="13" spans="1:32">
      <c r="A13" s="7" t="str">
        <f t="shared" si="0"/>
        <v/>
      </c>
      <c r="B13" s="5"/>
      <c r="C13" s="5"/>
      <c r="D13" s="5"/>
      <c r="E13" s="38"/>
      <c r="F13" s="38"/>
      <c r="G13" s="5"/>
      <c r="H13" s="65"/>
      <c r="I13" s="65"/>
      <c r="J13" s="38"/>
      <c r="K13" s="8"/>
      <c r="L13" s="25"/>
      <c r="M13" s="35" t="e">
        <f t="shared" si="1"/>
        <v>#NUM!</v>
      </c>
      <c r="N13" s="35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6"/>
        <v>0</v>
      </c>
      <c r="V13">
        <f t="shared" ca="1" si="7"/>
        <v>0</v>
      </c>
      <c r="W13">
        <f t="shared" si="5"/>
        <v>1</v>
      </c>
      <c r="X13">
        <f>IFERROR(VLOOKUP($E13,リスト用!$M:$N,2,FALSE)*VLOOKUP($J13,リスト用!$H:$I,2,FALSE)*O13*W13,0)</f>
        <v>0</v>
      </c>
      <c r="Y13">
        <f>IFERROR(VLOOKUP($E13,リスト用!$M:$N,2,FALSE)*VLOOKUP($J13,リスト用!$H:$I,2,FALSE)*P13*W13,0)</f>
        <v>0</v>
      </c>
      <c r="AA13">
        <f t="shared" si="8"/>
        <v>0</v>
      </c>
      <c r="AB13">
        <f t="shared" si="9"/>
        <v>0</v>
      </c>
    </row>
    <row r="14" spans="1:32">
      <c r="A14" s="7" t="str">
        <f t="shared" si="0"/>
        <v/>
      </c>
      <c r="B14" s="5"/>
      <c r="C14" s="5"/>
      <c r="D14" s="5"/>
      <c r="E14" s="38"/>
      <c r="F14" s="38"/>
      <c r="G14" s="5"/>
      <c r="H14" s="65"/>
      <c r="I14" s="65"/>
      <c r="J14" s="38"/>
      <c r="K14" s="8"/>
      <c r="L14" s="25"/>
      <c r="M14" s="35" t="e">
        <f t="shared" si="1"/>
        <v>#NUM!</v>
      </c>
      <c r="N14" s="35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6"/>
        <v>0</v>
      </c>
      <c r="V14">
        <f t="shared" ca="1" si="7"/>
        <v>0</v>
      </c>
      <c r="W14">
        <f t="shared" si="5"/>
        <v>1</v>
      </c>
      <c r="X14">
        <f>IFERROR(VLOOKUP($E14,リスト用!$M:$N,2,FALSE)*VLOOKUP($J14,リスト用!$H:$I,2,FALSE)*O14*W14,0)</f>
        <v>0</v>
      </c>
      <c r="Y14">
        <f>IFERROR(VLOOKUP($E14,リスト用!$M:$N,2,FALSE)*VLOOKUP($J14,リスト用!$H:$I,2,FALSE)*P14*W14,0)</f>
        <v>0</v>
      </c>
      <c r="AA14">
        <f t="shared" si="8"/>
        <v>0</v>
      </c>
      <c r="AB14">
        <f t="shared" si="9"/>
        <v>0</v>
      </c>
    </row>
    <row r="15" spans="1:32">
      <c r="A15" s="7" t="str">
        <f t="shared" si="0"/>
        <v/>
      </c>
      <c r="B15" s="5"/>
      <c r="C15" s="5"/>
      <c r="D15" s="5"/>
      <c r="E15" s="38"/>
      <c r="F15" s="38"/>
      <c r="G15" s="5"/>
      <c r="H15" s="65"/>
      <c r="I15" s="65"/>
      <c r="J15" s="38"/>
      <c r="K15" s="8"/>
      <c r="L15" s="25"/>
      <c r="M15" s="35" t="e">
        <f t="shared" si="1"/>
        <v>#NUM!</v>
      </c>
      <c r="N15" s="35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6"/>
        <v>0</v>
      </c>
      <c r="V15">
        <f t="shared" ca="1" si="7"/>
        <v>0</v>
      </c>
      <c r="W15">
        <f t="shared" si="5"/>
        <v>1</v>
      </c>
      <c r="X15">
        <f>IFERROR(VLOOKUP($E15,リスト用!$M:$N,2,FALSE)*VLOOKUP($J15,リスト用!$H:$I,2,FALSE)*O15*W15,0)</f>
        <v>0</v>
      </c>
      <c r="Y15">
        <f>IFERROR(VLOOKUP($E15,リスト用!$M:$N,2,FALSE)*VLOOKUP($J15,リスト用!$H:$I,2,FALSE)*P15*W15,0)</f>
        <v>0</v>
      </c>
      <c r="AA15">
        <f t="shared" si="8"/>
        <v>0</v>
      </c>
      <c r="AB15">
        <f t="shared" si="9"/>
        <v>0</v>
      </c>
    </row>
    <row r="16" spans="1:32">
      <c r="A16" s="7" t="str">
        <f t="shared" si="0"/>
        <v/>
      </c>
      <c r="B16" s="5"/>
      <c r="C16" s="5"/>
      <c r="D16" s="5"/>
      <c r="E16" s="38"/>
      <c r="F16" s="38"/>
      <c r="G16" s="5"/>
      <c r="H16" s="65"/>
      <c r="I16" s="65"/>
      <c r="J16" s="38"/>
      <c r="K16" s="8"/>
      <c r="L16" s="25"/>
      <c r="M16" s="35" t="e">
        <f t="shared" si="1"/>
        <v>#NUM!</v>
      </c>
      <c r="N16" s="35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6"/>
        <v>0</v>
      </c>
      <c r="V16">
        <f t="shared" ca="1" si="7"/>
        <v>0</v>
      </c>
      <c r="W16">
        <f t="shared" si="5"/>
        <v>1</v>
      </c>
      <c r="X16">
        <f>IFERROR(VLOOKUP($E16,リスト用!$M:$N,2,FALSE)*VLOOKUP($J16,リスト用!$H:$I,2,FALSE)*O16*W16,0)</f>
        <v>0</v>
      </c>
      <c r="Y16">
        <f>IFERROR(VLOOKUP($E16,リスト用!$M:$N,2,FALSE)*VLOOKUP($J16,リスト用!$H:$I,2,FALSE)*P16*W16,0)</f>
        <v>0</v>
      </c>
      <c r="AA16">
        <f t="shared" si="8"/>
        <v>0</v>
      </c>
      <c r="AB16">
        <f t="shared" si="9"/>
        <v>0</v>
      </c>
    </row>
    <row r="17" spans="1:28">
      <c r="A17" s="7" t="str">
        <f t="shared" si="0"/>
        <v/>
      </c>
      <c r="B17" s="5"/>
      <c r="C17" s="5"/>
      <c r="D17" s="5"/>
      <c r="E17" s="38"/>
      <c r="F17" s="38"/>
      <c r="G17" s="5"/>
      <c r="H17" s="65"/>
      <c r="I17" s="65"/>
      <c r="J17" s="38"/>
      <c r="K17" s="8"/>
      <c r="L17" s="25"/>
      <c r="M17" s="35" t="e">
        <f t="shared" si="1"/>
        <v>#NUM!</v>
      </c>
      <c r="N17" s="35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6"/>
        <v>0</v>
      </c>
      <c r="V17">
        <f t="shared" ca="1" si="7"/>
        <v>0</v>
      </c>
      <c r="W17">
        <f t="shared" si="5"/>
        <v>1</v>
      </c>
      <c r="X17">
        <f>IFERROR(VLOOKUP($E17,リスト用!$M:$N,2,FALSE)*VLOOKUP($J17,リスト用!$H:$I,2,FALSE)*O17*W17,0)</f>
        <v>0</v>
      </c>
      <c r="Y17">
        <f>IFERROR(VLOOKUP($E17,リスト用!$M:$N,2,FALSE)*VLOOKUP($J17,リスト用!$H:$I,2,FALSE)*P17*W17,0)</f>
        <v>0</v>
      </c>
      <c r="AA17">
        <f t="shared" si="8"/>
        <v>0</v>
      </c>
      <c r="AB17">
        <f t="shared" si="9"/>
        <v>0</v>
      </c>
    </row>
    <row r="18" spans="1:28">
      <c r="A18" s="7" t="str">
        <f t="shared" si="0"/>
        <v/>
      </c>
      <c r="B18" s="5"/>
      <c r="C18" s="5"/>
      <c r="D18" s="5"/>
      <c r="E18" s="38"/>
      <c r="F18" s="38"/>
      <c r="G18" s="5"/>
      <c r="H18" s="65"/>
      <c r="I18" s="65"/>
      <c r="J18" s="38"/>
      <c r="K18" s="8"/>
      <c r="L18" s="25"/>
      <c r="M18" s="35" t="e">
        <f t="shared" si="1"/>
        <v>#NUM!</v>
      </c>
      <c r="N18" s="35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6"/>
        <v>0</v>
      </c>
      <c r="V18">
        <f t="shared" ca="1" si="7"/>
        <v>0</v>
      </c>
      <c r="W18">
        <f t="shared" si="5"/>
        <v>1</v>
      </c>
      <c r="X18">
        <f>IFERROR(VLOOKUP($E18,リスト用!$M:$N,2,FALSE)*VLOOKUP($J18,リスト用!$H:$I,2,FALSE)*O18*W18,0)</f>
        <v>0</v>
      </c>
      <c r="Y18">
        <f>IFERROR(VLOOKUP($E18,リスト用!$M:$N,2,FALSE)*VLOOKUP($J18,リスト用!$H:$I,2,FALSE)*P18*W18,0)</f>
        <v>0</v>
      </c>
      <c r="AA18">
        <f t="shared" si="8"/>
        <v>0</v>
      </c>
      <c r="AB18">
        <f t="shared" si="9"/>
        <v>0</v>
      </c>
    </row>
    <row r="19" spans="1:28">
      <c r="A19" s="7" t="str">
        <f t="shared" si="0"/>
        <v/>
      </c>
      <c r="B19" s="5"/>
      <c r="C19" s="5"/>
      <c r="D19" s="5"/>
      <c r="E19" s="38"/>
      <c r="F19" s="38"/>
      <c r="G19" s="5"/>
      <c r="H19" s="65"/>
      <c r="I19" s="65"/>
      <c r="J19" s="38"/>
      <c r="K19" s="8"/>
      <c r="L19" s="25"/>
      <c r="M19" s="35" t="e">
        <f t="shared" si="1"/>
        <v>#NUM!</v>
      </c>
      <c r="N19" s="35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6"/>
        <v>0</v>
      </c>
      <c r="V19">
        <f t="shared" ca="1" si="7"/>
        <v>0</v>
      </c>
      <c r="W19">
        <f t="shared" si="5"/>
        <v>1</v>
      </c>
      <c r="X19">
        <f>IFERROR(VLOOKUP($E19,リスト用!$M:$N,2,FALSE)*VLOOKUP($J19,リスト用!$H:$I,2,FALSE)*O19*W19,0)</f>
        <v>0</v>
      </c>
      <c r="Y19">
        <f>IFERROR(VLOOKUP($E19,リスト用!$M:$N,2,FALSE)*VLOOKUP($J19,リスト用!$H:$I,2,FALSE)*P19*W19,0)</f>
        <v>0</v>
      </c>
      <c r="AA19">
        <f t="shared" si="8"/>
        <v>0</v>
      </c>
      <c r="AB19">
        <f t="shared" si="9"/>
        <v>0</v>
      </c>
    </row>
    <row r="20" spans="1:28">
      <c r="A20" s="7" t="str">
        <f t="shared" si="0"/>
        <v/>
      </c>
      <c r="B20" s="5"/>
      <c r="C20" s="5"/>
      <c r="D20" s="5"/>
      <c r="E20" s="38"/>
      <c r="F20" s="38"/>
      <c r="G20" s="5"/>
      <c r="H20" s="65"/>
      <c r="I20" s="65"/>
      <c r="J20" s="38"/>
      <c r="K20" s="8"/>
      <c r="L20" s="25"/>
      <c r="M20" s="35" t="e">
        <f t="shared" si="1"/>
        <v>#NUM!</v>
      </c>
      <c r="N20" s="35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6"/>
        <v>0</v>
      </c>
      <c r="V20">
        <f t="shared" ca="1" si="7"/>
        <v>0</v>
      </c>
      <c r="W20">
        <f t="shared" si="5"/>
        <v>1</v>
      </c>
      <c r="X20">
        <f>IFERROR(VLOOKUP($E20,リスト用!$M:$N,2,FALSE)*VLOOKUP($J20,リスト用!$H:$I,2,FALSE)*O20*W20,0)</f>
        <v>0</v>
      </c>
      <c r="Y20">
        <f>IFERROR(VLOOKUP($E20,リスト用!$M:$N,2,FALSE)*VLOOKUP($J20,リスト用!$H:$I,2,FALSE)*P20*W20,0)</f>
        <v>0</v>
      </c>
      <c r="AA20">
        <f t="shared" si="8"/>
        <v>0</v>
      </c>
      <c r="AB20">
        <f t="shared" si="9"/>
        <v>0</v>
      </c>
    </row>
    <row r="21" spans="1:28">
      <c r="A21" s="7" t="str">
        <f t="shared" si="0"/>
        <v/>
      </c>
      <c r="B21" s="5"/>
      <c r="C21" s="5"/>
      <c r="D21" s="5"/>
      <c r="E21" s="38"/>
      <c r="F21" s="38"/>
      <c r="G21" s="5"/>
      <c r="H21" s="65"/>
      <c r="I21" s="65"/>
      <c r="J21" s="38"/>
      <c r="K21" s="8"/>
      <c r="L21" s="25"/>
      <c r="M21" s="35" t="e">
        <f t="shared" si="1"/>
        <v>#NUM!</v>
      </c>
      <c r="N21" s="35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6"/>
        <v>0</v>
      </c>
      <c r="V21">
        <f t="shared" ca="1" si="7"/>
        <v>0</v>
      </c>
      <c r="W21">
        <f t="shared" si="5"/>
        <v>1</v>
      </c>
      <c r="X21">
        <f>IFERROR(VLOOKUP($E21,リスト用!$M:$N,2,FALSE)*VLOOKUP($J21,リスト用!$H:$I,2,FALSE)*O21*W21,0)</f>
        <v>0</v>
      </c>
      <c r="Y21">
        <f>IFERROR(VLOOKUP($E21,リスト用!$M:$N,2,FALSE)*VLOOKUP($J21,リスト用!$H:$I,2,FALSE)*P21*W21,0)</f>
        <v>0</v>
      </c>
      <c r="AA21">
        <f t="shared" si="8"/>
        <v>0</v>
      </c>
      <c r="AB21">
        <f t="shared" si="9"/>
        <v>0</v>
      </c>
    </row>
    <row r="22" spans="1:28">
      <c r="A22" s="7" t="str">
        <f t="shared" si="0"/>
        <v/>
      </c>
      <c r="B22" s="5"/>
      <c r="C22" s="5"/>
      <c r="D22" s="5"/>
      <c r="E22" s="38"/>
      <c r="F22" s="38"/>
      <c r="G22" s="5"/>
      <c r="H22" s="65"/>
      <c r="I22" s="65"/>
      <c r="J22" s="38"/>
      <c r="K22" s="8"/>
      <c r="L22" s="25"/>
      <c r="M22" s="35" t="e">
        <f t="shared" si="1"/>
        <v>#NUM!</v>
      </c>
      <c r="N22" s="35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6"/>
        <v>0</v>
      </c>
      <c r="V22">
        <f t="shared" ca="1" si="7"/>
        <v>0</v>
      </c>
      <c r="W22">
        <f t="shared" si="5"/>
        <v>1</v>
      </c>
      <c r="X22">
        <f>IFERROR(VLOOKUP($E22,リスト用!$M:$N,2,FALSE)*VLOOKUP($J22,リスト用!$H:$I,2,FALSE)*O22*W22,0)</f>
        <v>0</v>
      </c>
      <c r="Y22">
        <f>IFERROR(VLOOKUP($E22,リスト用!$M:$N,2,FALSE)*VLOOKUP($J22,リスト用!$H:$I,2,FALSE)*P22*W22,0)</f>
        <v>0</v>
      </c>
      <c r="AA22">
        <f t="shared" si="8"/>
        <v>0</v>
      </c>
      <c r="AB22">
        <f t="shared" si="9"/>
        <v>0</v>
      </c>
    </row>
    <row r="23" spans="1:28">
      <c r="A23" s="7" t="str">
        <f t="shared" si="0"/>
        <v/>
      </c>
      <c r="B23" s="5"/>
      <c r="C23" s="5"/>
      <c r="D23" s="5"/>
      <c r="E23" s="38"/>
      <c r="F23" s="38"/>
      <c r="G23" s="5"/>
      <c r="H23" s="65"/>
      <c r="I23" s="65"/>
      <c r="J23" s="38"/>
      <c r="K23" s="8"/>
      <c r="L23" s="25"/>
      <c r="M23" s="35" t="e">
        <f t="shared" si="1"/>
        <v>#NUM!</v>
      </c>
      <c r="N23" s="35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6"/>
        <v>0</v>
      </c>
      <c r="V23">
        <f t="shared" ca="1" si="7"/>
        <v>0</v>
      </c>
      <c r="W23">
        <f t="shared" si="5"/>
        <v>1</v>
      </c>
      <c r="X23">
        <f>IFERROR(VLOOKUP($E23,リスト用!$M:$N,2,FALSE)*VLOOKUP($J23,リスト用!$H:$I,2,FALSE)*O23*W23,0)</f>
        <v>0</v>
      </c>
      <c r="Y23">
        <f>IFERROR(VLOOKUP($E23,リスト用!$M:$N,2,FALSE)*VLOOKUP($J23,リスト用!$H:$I,2,FALSE)*P23*W23,0)</f>
        <v>0</v>
      </c>
      <c r="AA23">
        <f t="shared" si="8"/>
        <v>0</v>
      </c>
      <c r="AB23">
        <f t="shared" si="9"/>
        <v>0</v>
      </c>
    </row>
    <row r="24" spans="1:28">
      <c r="A24" s="7" t="str">
        <f t="shared" si="0"/>
        <v/>
      </c>
      <c r="B24" s="5"/>
      <c r="C24" s="5"/>
      <c r="D24" s="5"/>
      <c r="E24" s="38"/>
      <c r="F24" s="38"/>
      <c r="G24" s="5"/>
      <c r="H24" s="65"/>
      <c r="I24" s="65"/>
      <c r="J24" s="38"/>
      <c r="K24" s="8"/>
      <c r="L24" s="25"/>
      <c r="M24" s="35" t="e">
        <f t="shared" si="1"/>
        <v>#NUM!</v>
      </c>
      <c r="N24" s="35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6"/>
        <v>0</v>
      </c>
      <c r="V24">
        <f t="shared" ca="1" si="7"/>
        <v>0</v>
      </c>
      <c r="W24">
        <f t="shared" si="5"/>
        <v>1</v>
      </c>
      <c r="X24">
        <f>IFERROR(VLOOKUP($E24,リスト用!$M:$N,2,FALSE)*VLOOKUP($J24,リスト用!$H:$I,2,FALSE)*O24*W24,0)</f>
        <v>0</v>
      </c>
      <c r="Y24">
        <f>IFERROR(VLOOKUP($E24,リスト用!$M:$N,2,FALSE)*VLOOKUP($J24,リスト用!$H:$I,2,FALSE)*P24*W24,0)</f>
        <v>0</v>
      </c>
      <c r="AA24">
        <f t="shared" si="8"/>
        <v>0</v>
      </c>
      <c r="AB24">
        <f t="shared" si="9"/>
        <v>0</v>
      </c>
    </row>
    <row r="25" spans="1:28">
      <c r="A25" s="7" t="str">
        <f t="shared" si="0"/>
        <v/>
      </c>
      <c r="B25" s="5"/>
      <c r="C25" s="5"/>
      <c r="D25" s="5"/>
      <c r="E25" s="38"/>
      <c r="F25" s="38"/>
      <c r="G25" s="5"/>
      <c r="H25" s="65"/>
      <c r="I25" s="65"/>
      <c r="J25" s="38"/>
      <c r="K25" s="8"/>
      <c r="L25" s="25"/>
      <c r="M25" s="35" t="e">
        <f t="shared" si="1"/>
        <v>#NUM!</v>
      </c>
      <c r="N25" s="35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6"/>
        <v>0</v>
      </c>
      <c r="V25">
        <f t="shared" ca="1" si="7"/>
        <v>0</v>
      </c>
      <c r="W25">
        <f t="shared" si="5"/>
        <v>1</v>
      </c>
      <c r="X25">
        <f>IFERROR(VLOOKUP($E25,リスト用!$M:$N,2,FALSE)*VLOOKUP($J25,リスト用!$H:$I,2,FALSE)*O25*W25,0)</f>
        <v>0</v>
      </c>
      <c r="Y25">
        <f>IFERROR(VLOOKUP($E25,リスト用!$M:$N,2,FALSE)*VLOOKUP($J25,リスト用!$H:$I,2,FALSE)*P25*W25,0)</f>
        <v>0</v>
      </c>
      <c r="AA25">
        <f t="shared" si="8"/>
        <v>0</v>
      </c>
      <c r="AB25">
        <f t="shared" si="9"/>
        <v>0</v>
      </c>
    </row>
    <row r="26" spans="1:28">
      <c r="A26" s="7" t="str">
        <f t="shared" si="0"/>
        <v/>
      </c>
      <c r="B26" s="5"/>
      <c r="C26" s="5"/>
      <c r="D26" s="5"/>
      <c r="E26" s="38"/>
      <c r="F26" s="38"/>
      <c r="G26" s="5"/>
      <c r="H26" s="65"/>
      <c r="I26" s="65"/>
      <c r="J26" s="38"/>
      <c r="K26" s="8"/>
      <c r="L26" s="25"/>
      <c r="M26" s="35" t="e">
        <f t="shared" si="1"/>
        <v>#NUM!</v>
      </c>
      <c r="N26" s="35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6"/>
        <v>0</v>
      </c>
      <c r="V26">
        <f t="shared" ca="1" si="7"/>
        <v>0</v>
      </c>
      <c r="W26">
        <f t="shared" si="5"/>
        <v>1</v>
      </c>
      <c r="X26">
        <f>IFERROR(VLOOKUP($E26,リスト用!$M:$N,2,FALSE)*VLOOKUP($J26,リスト用!$H:$I,2,FALSE)*O26*W26,0)</f>
        <v>0</v>
      </c>
      <c r="Y26">
        <f>IFERROR(VLOOKUP($E26,リスト用!$M:$N,2,FALSE)*VLOOKUP($J26,リスト用!$H:$I,2,FALSE)*P26*W26,0)</f>
        <v>0</v>
      </c>
      <c r="AA26">
        <f t="shared" si="8"/>
        <v>0</v>
      </c>
      <c r="AB26">
        <f t="shared" si="9"/>
        <v>0</v>
      </c>
    </row>
    <row r="27" spans="1:28">
      <c r="A27" s="7" t="str">
        <f t="shared" si="0"/>
        <v/>
      </c>
      <c r="B27" s="5"/>
      <c r="C27" s="5"/>
      <c r="D27" s="5"/>
      <c r="E27" s="38"/>
      <c r="F27" s="38"/>
      <c r="G27" s="5"/>
      <c r="H27" s="65"/>
      <c r="I27" s="65"/>
      <c r="J27" s="38"/>
      <c r="K27" s="8"/>
      <c r="L27" s="25"/>
      <c r="M27" s="35" t="e">
        <f t="shared" si="1"/>
        <v>#NUM!</v>
      </c>
      <c r="N27" s="35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6"/>
        <v>0</v>
      </c>
      <c r="V27">
        <f t="shared" ca="1" si="7"/>
        <v>0</v>
      </c>
      <c r="W27">
        <f t="shared" si="5"/>
        <v>1</v>
      </c>
      <c r="X27">
        <f>IFERROR(VLOOKUP($E27,リスト用!$M:$N,2,FALSE)*VLOOKUP($J27,リスト用!$H:$I,2,FALSE)*O27*W27,0)</f>
        <v>0</v>
      </c>
      <c r="Y27">
        <f>IFERROR(VLOOKUP($E27,リスト用!$M:$N,2,FALSE)*VLOOKUP($J27,リスト用!$H:$I,2,FALSE)*P27*W27,0)</f>
        <v>0</v>
      </c>
      <c r="AA27">
        <f t="shared" si="8"/>
        <v>0</v>
      </c>
      <c r="AB27">
        <f t="shared" si="9"/>
        <v>0</v>
      </c>
    </row>
    <row r="28" spans="1:28">
      <c r="A28" s="7" t="str">
        <f t="shared" si="0"/>
        <v/>
      </c>
      <c r="B28" s="5"/>
      <c r="C28" s="5"/>
      <c r="D28" s="5"/>
      <c r="E28" s="38"/>
      <c r="F28" s="38"/>
      <c r="G28" s="5"/>
      <c r="H28" s="65"/>
      <c r="I28" s="65"/>
      <c r="J28" s="38"/>
      <c r="K28" s="8"/>
      <c r="L28" s="25"/>
      <c r="M28" s="35" t="e">
        <f t="shared" si="1"/>
        <v>#NUM!</v>
      </c>
      <c r="N28" s="35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6"/>
        <v>0</v>
      </c>
      <c r="V28">
        <f t="shared" ca="1" si="7"/>
        <v>0</v>
      </c>
      <c r="W28">
        <f t="shared" si="5"/>
        <v>1</v>
      </c>
      <c r="X28">
        <f>IFERROR(VLOOKUP($E28,リスト用!$M:$N,2,FALSE)*VLOOKUP($J28,リスト用!$H:$I,2,FALSE)*O28*W28,0)</f>
        <v>0</v>
      </c>
      <c r="Y28">
        <f>IFERROR(VLOOKUP($E28,リスト用!$M:$N,2,FALSE)*VLOOKUP($J28,リスト用!$H:$I,2,FALSE)*P28*W28,0)</f>
        <v>0</v>
      </c>
      <c r="AA28">
        <f t="shared" si="8"/>
        <v>0</v>
      </c>
      <c r="AB28">
        <f t="shared" si="9"/>
        <v>0</v>
      </c>
    </row>
    <row r="29" spans="1:28">
      <c r="A29" s="7" t="str">
        <f t="shared" si="0"/>
        <v/>
      </c>
      <c r="B29" s="5"/>
      <c r="C29" s="5"/>
      <c r="D29" s="5"/>
      <c r="E29" s="38"/>
      <c r="F29" s="38"/>
      <c r="G29" s="5"/>
      <c r="H29" s="65"/>
      <c r="I29" s="65"/>
      <c r="J29" s="38"/>
      <c r="K29" s="8"/>
      <c r="L29" s="25"/>
      <c r="M29" s="35" t="e">
        <f t="shared" si="1"/>
        <v>#NUM!</v>
      </c>
      <c r="N29" s="35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6"/>
        <v>0</v>
      </c>
      <c r="V29">
        <f t="shared" ca="1" si="7"/>
        <v>0</v>
      </c>
      <c r="W29">
        <f t="shared" si="5"/>
        <v>1</v>
      </c>
      <c r="X29">
        <f>IFERROR(VLOOKUP($E29,リスト用!$M:$N,2,FALSE)*VLOOKUP($J29,リスト用!$H:$I,2,FALSE)*O29*W29,0)</f>
        <v>0</v>
      </c>
      <c r="Y29">
        <f>IFERROR(VLOOKUP($E29,リスト用!$M:$N,2,FALSE)*VLOOKUP($J29,リスト用!$H:$I,2,FALSE)*P29*W29,0)</f>
        <v>0</v>
      </c>
      <c r="AA29">
        <f t="shared" si="8"/>
        <v>0</v>
      </c>
      <c r="AB29">
        <f t="shared" si="9"/>
        <v>0</v>
      </c>
    </row>
    <row r="30" spans="1:28">
      <c r="A30" s="7" t="str">
        <f t="shared" si="0"/>
        <v/>
      </c>
      <c r="B30" s="5"/>
      <c r="C30" s="5"/>
      <c r="D30" s="5"/>
      <c r="E30" s="38"/>
      <c r="F30" s="38"/>
      <c r="G30" s="5"/>
      <c r="H30" s="65"/>
      <c r="I30" s="65"/>
      <c r="J30" s="38"/>
      <c r="K30" s="8"/>
      <c r="L30" s="25"/>
      <c r="M30" s="35" t="e">
        <f t="shared" si="1"/>
        <v>#NUM!</v>
      </c>
      <c r="N30" s="35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6"/>
        <v>0</v>
      </c>
      <c r="V30">
        <f t="shared" ca="1" si="7"/>
        <v>0</v>
      </c>
      <c r="W30">
        <f t="shared" si="5"/>
        <v>1</v>
      </c>
      <c r="X30">
        <f>IFERROR(VLOOKUP($E30,リスト用!$M:$N,2,FALSE)*VLOOKUP($J30,リスト用!$H:$I,2,FALSE)*O30*W30,0)</f>
        <v>0</v>
      </c>
      <c r="Y30">
        <f>IFERROR(VLOOKUP($E30,リスト用!$M:$N,2,FALSE)*VLOOKUP($J30,リスト用!$H:$I,2,FALSE)*P30*W30,0)</f>
        <v>0</v>
      </c>
      <c r="AA30">
        <f t="shared" si="8"/>
        <v>0</v>
      </c>
      <c r="AB30">
        <f t="shared" si="9"/>
        <v>0</v>
      </c>
    </row>
    <row r="31" spans="1:28">
      <c r="A31" s="7" t="str">
        <f t="shared" si="0"/>
        <v/>
      </c>
      <c r="B31" s="5"/>
      <c r="C31" s="5"/>
      <c r="D31" s="5"/>
      <c r="E31" s="38"/>
      <c r="F31" s="38"/>
      <c r="G31" s="5"/>
      <c r="H31" s="65"/>
      <c r="I31" s="65"/>
      <c r="J31" s="38"/>
      <c r="K31" s="8"/>
      <c r="L31" s="25"/>
      <c r="M31" s="35" t="e">
        <f t="shared" si="1"/>
        <v>#NUM!</v>
      </c>
      <c r="N31" s="35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6"/>
        <v>0</v>
      </c>
      <c r="V31">
        <f t="shared" ca="1" si="7"/>
        <v>0</v>
      </c>
      <c r="W31">
        <f t="shared" si="5"/>
        <v>1</v>
      </c>
      <c r="X31">
        <f>IFERROR(VLOOKUP($E31,リスト用!$M:$N,2,FALSE)*VLOOKUP($J31,リスト用!$H:$I,2,FALSE)*O31*W31,0)</f>
        <v>0</v>
      </c>
      <c r="Y31">
        <f>IFERROR(VLOOKUP($E31,リスト用!$M:$N,2,FALSE)*VLOOKUP($J31,リスト用!$H:$I,2,FALSE)*P31*W31,0)</f>
        <v>0</v>
      </c>
      <c r="AA31">
        <f t="shared" si="8"/>
        <v>0</v>
      </c>
      <c r="AB31">
        <f t="shared" si="9"/>
        <v>0</v>
      </c>
    </row>
    <row r="32" spans="1:28">
      <c r="A32" s="7" t="str">
        <f t="shared" si="0"/>
        <v/>
      </c>
      <c r="B32" s="5"/>
      <c r="C32" s="5"/>
      <c r="D32" s="5"/>
      <c r="E32" s="38"/>
      <c r="F32" s="38"/>
      <c r="G32" s="5"/>
      <c r="H32" s="65"/>
      <c r="I32" s="65"/>
      <c r="J32" s="38"/>
      <c r="K32" s="8"/>
      <c r="L32" s="25"/>
      <c r="M32" s="35" t="e">
        <f t="shared" si="1"/>
        <v>#NUM!</v>
      </c>
      <c r="N32" s="35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6"/>
        <v>0</v>
      </c>
      <c r="V32">
        <f t="shared" ca="1" si="7"/>
        <v>0</v>
      </c>
      <c r="W32">
        <f t="shared" si="5"/>
        <v>1</v>
      </c>
      <c r="X32">
        <f>IFERROR(VLOOKUP($E32,リスト用!$M:$N,2,FALSE)*VLOOKUP($J32,リスト用!$H:$I,2,FALSE)*O32*W32,0)</f>
        <v>0</v>
      </c>
      <c r="Y32">
        <f>IFERROR(VLOOKUP($E32,リスト用!$M:$N,2,FALSE)*VLOOKUP($J32,リスト用!$H:$I,2,FALSE)*P32*W32,0)</f>
        <v>0</v>
      </c>
      <c r="AA32">
        <f t="shared" si="8"/>
        <v>0</v>
      </c>
      <c r="AB32">
        <f t="shared" si="9"/>
        <v>0</v>
      </c>
    </row>
    <row r="33" spans="1:28">
      <c r="A33" s="7" t="str">
        <f t="shared" si="0"/>
        <v/>
      </c>
      <c r="B33" s="5"/>
      <c r="C33" s="5"/>
      <c r="D33" s="5"/>
      <c r="E33" s="38"/>
      <c r="F33" s="38"/>
      <c r="G33" s="5"/>
      <c r="H33" s="65"/>
      <c r="I33" s="65"/>
      <c r="J33" s="38"/>
      <c r="K33" s="8"/>
      <c r="L33" s="25"/>
      <c r="M33" s="35" t="e">
        <f t="shared" si="1"/>
        <v>#NUM!</v>
      </c>
      <c r="N33" s="35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6"/>
        <v>0</v>
      </c>
      <c r="V33">
        <f t="shared" ca="1" si="7"/>
        <v>0</v>
      </c>
      <c r="W33">
        <f t="shared" si="5"/>
        <v>1</v>
      </c>
      <c r="X33">
        <f>IFERROR(VLOOKUP($E33,リスト用!$M:$N,2,FALSE)*VLOOKUP($J33,リスト用!$H:$I,2,FALSE)*O33*W33,0)</f>
        <v>0</v>
      </c>
      <c r="Y33">
        <f>IFERROR(VLOOKUP($E33,リスト用!$M:$N,2,FALSE)*VLOOKUP($J33,リスト用!$H:$I,2,FALSE)*P33*W33,0)</f>
        <v>0</v>
      </c>
      <c r="AA33">
        <f t="shared" si="8"/>
        <v>0</v>
      </c>
      <c r="AB33">
        <f t="shared" si="9"/>
        <v>0</v>
      </c>
    </row>
    <row r="34" spans="1:28">
      <c r="A34" s="7" t="str">
        <f t="shared" si="0"/>
        <v/>
      </c>
      <c r="B34" s="5"/>
      <c r="C34" s="5"/>
      <c r="D34" s="5"/>
      <c r="E34" s="38"/>
      <c r="F34" s="38"/>
      <c r="G34" s="5"/>
      <c r="H34" s="65"/>
      <c r="I34" s="65"/>
      <c r="J34" s="38"/>
      <c r="K34" s="8"/>
      <c r="L34" s="25"/>
      <c r="M34" s="35" t="e">
        <f t="shared" si="1"/>
        <v>#NUM!</v>
      </c>
      <c r="N34" s="35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6"/>
        <v>0</v>
      </c>
      <c r="V34">
        <f t="shared" ca="1" si="7"/>
        <v>0</v>
      </c>
      <c r="W34">
        <f t="shared" si="5"/>
        <v>1</v>
      </c>
      <c r="X34">
        <f>IFERROR(VLOOKUP($E34,リスト用!$M:$N,2,FALSE)*VLOOKUP($J34,リスト用!$H:$I,2,FALSE)*O34*W34,0)</f>
        <v>0</v>
      </c>
      <c r="Y34">
        <f>IFERROR(VLOOKUP($E34,リスト用!$M:$N,2,FALSE)*VLOOKUP($J34,リスト用!$H:$I,2,FALSE)*P34*W34,0)</f>
        <v>0</v>
      </c>
      <c r="AA34">
        <f t="shared" si="8"/>
        <v>0</v>
      </c>
      <c r="AB34">
        <f t="shared" si="9"/>
        <v>0</v>
      </c>
    </row>
    <row r="35" spans="1:28">
      <c r="A35" s="7" t="str">
        <f t="shared" si="0"/>
        <v/>
      </c>
      <c r="B35" s="5"/>
      <c r="C35" s="5"/>
      <c r="D35" s="5"/>
      <c r="E35" s="38"/>
      <c r="F35" s="38"/>
      <c r="G35" s="5"/>
      <c r="H35" s="65"/>
      <c r="I35" s="65"/>
      <c r="J35" s="38"/>
      <c r="K35" s="8"/>
      <c r="L35" s="25"/>
      <c r="M35" s="35" t="e">
        <f t="shared" si="1"/>
        <v>#NUM!</v>
      </c>
      <c r="N35" s="35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6"/>
        <v>0</v>
      </c>
      <c r="V35">
        <f t="shared" ca="1" si="7"/>
        <v>0</v>
      </c>
      <c r="W35">
        <f t="shared" si="5"/>
        <v>1</v>
      </c>
      <c r="X35">
        <f>IFERROR(VLOOKUP($E35,リスト用!$M:$N,2,FALSE)*VLOOKUP($J35,リスト用!$H:$I,2,FALSE)*O35*W35,0)</f>
        <v>0</v>
      </c>
      <c r="Y35">
        <f>IFERROR(VLOOKUP($E35,リスト用!$M:$N,2,FALSE)*VLOOKUP($J35,リスト用!$H:$I,2,FALSE)*P35*W35,0)</f>
        <v>0</v>
      </c>
      <c r="AA35">
        <f t="shared" si="8"/>
        <v>0</v>
      </c>
      <c r="AB35">
        <f t="shared" si="9"/>
        <v>0</v>
      </c>
    </row>
    <row r="36" spans="1:28">
      <c r="A36" s="7" t="str">
        <f t="shared" si="0"/>
        <v/>
      </c>
      <c r="B36" s="5"/>
      <c r="C36" s="5"/>
      <c r="D36" s="5"/>
      <c r="E36" s="38"/>
      <c r="F36" s="38"/>
      <c r="G36" s="5"/>
      <c r="H36" s="65"/>
      <c r="I36" s="65"/>
      <c r="J36" s="38"/>
      <c r="K36" s="8"/>
      <c r="L36" s="25"/>
      <c r="M36" s="35" t="e">
        <f t="shared" si="1"/>
        <v>#NUM!</v>
      </c>
      <c r="N36" s="35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6"/>
        <v>0</v>
      </c>
      <c r="V36">
        <f t="shared" ca="1" si="7"/>
        <v>0</v>
      </c>
      <c r="W36">
        <f t="shared" si="5"/>
        <v>1</v>
      </c>
      <c r="X36">
        <f>IFERROR(VLOOKUP($E36,リスト用!$M:$N,2,FALSE)*VLOOKUP($J36,リスト用!$H:$I,2,FALSE)*O36*W36,0)</f>
        <v>0</v>
      </c>
      <c r="Y36">
        <f>IFERROR(VLOOKUP($E36,リスト用!$M:$N,2,FALSE)*VLOOKUP($J36,リスト用!$H:$I,2,FALSE)*P36*W36,0)</f>
        <v>0</v>
      </c>
      <c r="AA36">
        <f t="shared" si="8"/>
        <v>0</v>
      </c>
      <c r="AB36">
        <f t="shared" si="9"/>
        <v>0</v>
      </c>
    </row>
    <row r="37" spans="1:28">
      <c r="A37" s="7" t="str">
        <f t="shared" si="0"/>
        <v/>
      </c>
      <c r="B37" s="5"/>
      <c r="C37" s="5"/>
      <c r="D37" s="5"/>
      <c r="E37" s="38"/>
      <c r="F37" s="38"/>
      <c r="G37" s="5"/>
      <c r="H37" s="65"/>
      <c r="I37" s="65"/>
      <c r="J37" s="38"/>
      <c r="K37" s="8"/>
      <c r="L37" s="25"/>
      <c r="M37" s="35" t="e">
        <f t="shared" si="1"/>
        <v>#NUM!</v>
      </c>
      <c r="N37" s="35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6"/>
        <v>0</v>
      </c>
      <c r="V37">
        <f t="shared" ca="1" si="7"/>
        <v>0</v>
      </c>
      <c r="W37">
        <f t="shared" si="5"/>
        <v>1</v>
      </c>
      <c r="X37">
        <f>IFERROR(VLOOKUP($E37,リスト用!$M:$N,2,FALSE)*VLOOKUP($J37,リスト用!$H:$I,2,FALSE)*O37*W37,0)</f>
        <v>0</v>
      </c>
      <c r="Y37">
        <f>IFERROR(VLOOKUP($E37,リスト用!$M:$N,2,FALSE)*VLOOKUP($J37,リスト用!$H:$I,2,FALSE)*P37*W37,0)</f>
        <v>0</v>
      </c>
      <c r="AA37">
        <f t="shared" si="8"/>
        <v>0</v>
      </c>
      <c r="AB37">
        <f t="shared" si="9"/>
        <v>0</v>
      </c>
    </row>
    <row r="38" spans="1:28">
      <c r="A38" s="7" t="str">
        <f t="shared" si="0"/>
        <v/>
      </c>
      <c r="B38" s="5"/>
      <c r="C38" s="5"/>
      <c r="D38" s="5"/>
      <c r="E38" s="38"/>
      <c r="F38" s="38"/>
      <c r="G38" s="5"/>
      <c r="H38" s="65"/>
      <c r="I38" s="65"/>
      <c r="J38" s="38"/>
      <c r="K38" s="8"/>
      <c r="L38" s="25"/>
      <c r="M38" s="35" t="e">
        <f t="shared" si="1"/>
        <v>#NUM!</v>
      </c>
      <c r="N38" s="35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6"/>
        <v>0</v>
      </c>
      <c r="V38">
        <f t="shared" ca="1" si="7"/>
        <v>0</v>
      </c>
      <c r="W38">
        <f t="shared" si="5"/>
        <v>1</v>
      </c>
      <c r="X38">
        <f>IFERROR(VLOOKUP($E38,リスト用!$M:$N,2,FALSE)*VLOOKUP($J38,リスト用!$H:$I,2,FALSE)*O38*W38,0)</f>
        <v>0</v>
      </c>
      <c r="Y38">
        <f>IFERROR(VLOOKUP($E38,リスト用!$M:$N,2,FALSE)*VLOOKUP($J38,リスト用!$H:$I,2,FALSE)*P38*W38,0)</f>
        <v>0</v>
      </c>
      <c r="AA38">
        <f t="shared" si="8"/>
        <v>0</v>
      </c>
      <c r="AB38">
        <f t="shared" si="9"/>
        <v>0</v>
      </c>
    </row>
    <row r="39" spans="1:28">
      <c r="A39" s="7" t="str">
        <f t="shared" si="0"/>
        <v/>
      </c>
      <c r="B39" s="5"/>
      <c r="C39" s="5"/>
      <c r="D39" s="5"/>
      <c r="E39" s="38"/>
      <c r="F39" s="38"/>
      <c r="G39" s="5"/>
      <c r="H39" s="65"/>
      <c r="I39" s="65"/>
      <c r="J39" s="38"/>
      <c r="K39" s="8"/>
      <c r="L39" s="25"/>
      <c r="M39" s="35" t="e">
        <f t="shared" si="1"/>
        <v>#NUM!</v>
      </c>
      <c r="N39" s="35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6"/>
        <v>0</v>
      </c>
      <c r="V39">
        <f t="shared" ca="1" si="7"/>
        <v>0</v>
      </c>
      <c r="W39">
        <f t="shared" si="5"/>
        <v>1</v>
      </c>
      <c r="X39">
        <f>IFERROR(VLOOKUP($E39,リスト用!$M:$N,2,FALSE)*VLOOKUP($J39,リスト用!$H:$I,2,FALSE)*O39*W39,0)</f>
        <v>0</v>
      </c>
      <c r="Y39">
        <f>IFERROR(VLOOKUP($E39,リスト用!$M:$N,2,FALSE)*VLOOKUP($J39,リスト用!$H:$I,2,FALSE)*P39*W39,0)</f>
        <v>0</v>
      </c>
      <c r="AA39">
        <f t="shared" si="8"/>
        <v>0</v>
      </c>
      <c r="AB39">
        <f t="shared" si="9"/>
        <v>0</v>
      </c>
    </row>
    <row r="40" spans="1:28">
      <c r="A40" s="7" t="str">
        <f t="shared" si="0"/>
        <v/>
      </c>
      <c r="B40" s="5"/>
      <c r="C40" s="5"/>
      <c r="D40" s="5"/>
      <c r="E40" s="38"/>
      <c r="F40" s="38"/>
      <c r="G40" s="5"/>
      <c r="H40" s="65"/>
      <c r="I40" s="65"/>
      <c r="J40" s="38"/>
      <c r="K40" s="8"/>
      <c r="L40" s="25"/>
      <c r="M40" s="35" t="e">
        <f t="shared" si="1"/>
        <v>#NUM!</v>
      </c>
      <c r="N40" s="35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6"/>
        <v>0</v>
      </c>
      <c r="V40">
        <f t="shared" ca="1" si="7"/>
        <v>0</v>
      </c>
      <c r="W40">
        <f t="shared" si="5"/>
        <v>1</v>
      </c>
      <c r="X40">
        <f>IFERROR(VLOOKUP($E40,リスト用!$M:$N,2,FALSE)*VLOOKUP($J40,リスト用!$H:$I,2,FALSE)*O40*W40,0)</f>
        <v>0</v>
      </c>
      <c r="Y40">
        <f>IFERROR(VLOOKUP($E40,リスト用!$M:$N,2,FALSE)*VLOOKUP($J40,リスト用!$H:$I,2,FALSE)*P40*W40,0)</f>
        <v>0</v>
      </c>
      <c r="AA40">
        <f t="shared" si="8"/>
        <v>0</v>
      </c>
      <c r="AB40">
        <f t="shared" si="9"/>
        <v>0</v>
      </c>
    </row>
    <row r="41" spans="1:28">
      <c r="A41" s="7" t="str">
        <f t="shared" si="0"/>
        <v/>
      </c>
      <c r="B41" s="5"/>
      <c r="C41" s="5"/>
      <c r="D41" s="5"/>
      <c r="E41" s="38"/>
      <c r="F41" s="38"/>
      <c r="G41" s="5"/>
      <c r="H41" s="65"/>
      <c r="I41" s="65"/>
      <c r="J41" s="38"/>
      <c r="K41" s="8"/>
      <c r="L41" s="25"/>
      <c r="M41" s="35" t="e">
        <f t="shared" si="1"/>
        <v>#NUM!</v>
      </c>
      <c r="N41" s="35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6"/>
        <v>0</v>
      </c>
      <c r="V41">
        <f t="shared" ca="1" si="7"/>
        <v>0</v>
      </c>
      <c r="W41">
        <f t="shared" si="5"/>
        <v>1</v>
      </c>
      <c r="X41">
        <f>IFERROR(VLOOKUP($E41,リスト用!$M:$N,2,FALSE)*VLOOKUP($J41,リスト用!$H:$I,2,FALSE)*O41*W41,0)</f>
        <v>0</v>
      </c>
      <c r="Y41">
        <f>IFERROR(VLOOKUP($E41,リスト用!$M:$N,2,FALSE)*VLOOKUP($J41,リスト用!$H:$I,2,FALSE)*P41*W41,0)</f>
        <v>0</v>
      </c>
      <c r="AA41">
        <f t="shared" si="8"/>
        <v>0</v>
      </c>
      <c r="AB41">
        <f t="shared" si="9"/>
        <v>0</v>
      </c>
    </row>
    <row r="42" spans="1:28">
      <c r="A42" s="7" t="str">
        <f t="shared" si="0"/>
        <v/>
      </c>
      <c r="B42" s="5"/>
      <c r="C42" s="5"/>
      <c r="D42" s="5"/>
      <c r="E42" s="38"/>
      <c r="F42" s="38"/>
      <c r="G42" s="5"/>
      <c r="H42" s="65"/>
      <c r="I42" s="65"/>
      <c r="J42" s="38"/>
      <c r="K42" s="8"/>
      <c r="L42" s="25"/>
      <c r="M42" s="35" t="e">
        <f t="shared" si="1"/>
        <v>#NUM!</v>
      </c>
      <c r="N42" s="35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6"/>
        <v>0</v>
      </c>
      <c r="V42">
        <f t="shared" ca="1" si="7"/>
        <v>0</v>
      </c>
      <c r="W42">
        <f t="shared" si="5"/>
        <v>1</v>
      </c>
      <c r="X42">
        <f>IFERROR(VLOOKUP($E42,リスト用!$M:$N,2,FALSE)*VLOOKUP($J42,リスト用!$H:$I,2,FALSE)*O42*W42,0)</f>
        <v>0</v>
      </c>
      <c r="Y42">
        <f>IFERROR(VLOOKUP($E42,リスト用!$M:$N,2,FALSE)*VLOOKUP($J42,リスト用!$H:$I,2,FALSE)*P42*W42,0)</f>
        <v>0</v>
      </c>
      <c r="AA42">
        <f t="shared" si="8"/>
        <v>0</v>
      </c>
      <c r="AB42">
        <f t="shared" si="9"/>
        <v>0</v>
      </c>
    </row>
    <row r="43" spans="1:28">
      <c r="A43" s="7" t="str">
        <f t="shared" si="0"/>
        <v/>
      </c>
      <c r="B43" s="5"/>
      <c r="C43" s="5"/>
      <c r="D43" s="5"/>
      <c r="E43" s="38"/>
      <c r="F43" s="38"/>
      <c r="G43" s="5"/>
      <c r="H43" s="65"/>
      <c r="I43" s="65"/>
      <c r="J43" s="38"/>
      <c r="K43" s="8"/>
      <c r="L43" s="25"/>
      <c r="M43" s="35" t="e">
        <f t="shared" si="1"/>
        <v>#NUM!</v>
      </c>
      <c r="N43" s="35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6"/>
        <v>0</v>
      </c>
      <c r="V43">
        <f t="shared" ca="1" si="7"/>
        <v>0</v>
      </c>
      <c r="W43">
        <f t="shared" si="5"/>
        <v>1</v>
      </c>
      <c r="X43">
        <f>IFERROR(VLOOKUP($E43,リスト用!$M:$N,2,FALSE)*VLOOKUP($J43,リスト用!$H:$I,2,FALSE)*O43*W43,0)</f>
        <v>0</v>
      </c>
      <c r="Y43">
        <f>IFERROR(VLOOKUP($E43,リスト用!$M:$N,2,FALSE)*VLOOKUP($J43,リスト用!$H:$I,2,FALSE)*P43*W43,0)</f>
        <v>0</v>
      </c>
      <c r="AA43">
        <f t="shared" si="8"/>
        <v>0</v>
      </c>
      <c r="AB43">
        <f t="shared" si="9"/>
        <v>0</v>
      </c>
    </row>
    <row r="44" spans="1:28">
      <c r="A44" s="7" t="str">
        <f t="shared" si="0"/>
        <v/>
      </c>
      <c r="B44" s="5"/>
      <c r="C44" s="5"/>
      <c r="D44" s="5"/>
      <c r="E44" s="38"/>
      <c r="F44" s="38"/>
      <c r="G44" s="5"/>
      <c r="H44" s="65"/>
      <c r="I44" s="65"/>
      <c r="J44" s="38"/>
      <c r="K44" s="8"/>
      <c r="L44" s="25"/>
      <c r="M44" s="35" t="e">
        <f t="shared" si="1"/>
        <v>#NUM!</v>
      </c>
      <c r="N44" s="35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6"/>
        <v>0</v>
      </c>
      <c r="V44">
        <f t="shared" ca="1" si="7"/>
        <v>0</v>
      </c>
      <c r="W44">
        <f t="shared" si="5"/>
        <v>1</v>
      </c>
      <c r="X44">
        <f>IFERROR(VLOOKUP($E44,リスト用!$M:$N,2,FALSE)*VLOOKUP($J44,リスト用!$H:$I,2,FALSE)*O44*W44,0)</f>
        <v>0</v>
      </c>
      <c r="Y44">
        <f>IFERROR(VLOOKUP($E44,リスト用!$M:$N,2,FALSE)*VLOOKUP($J44,リスト用!$H:$I,2,FALSE)*P44*W44,0)</f>
        <v>0</v>
      </c>
      <c r="AA44">
        <f t="shared" si="8"/>
        <v>0</v>
      </c>
      <c r="AB44">
        <f t="shared" si="9"/>
        <v>0</v>
      </c>
    </row>
    <row r="45" spans="1:28">
      <c r="A45" s="7" t="str">
        <f t="shared" si="0"/>
        <v/>
      </c>
      <c r="B45" s="5"/>
      <c r="C45" s="5"/>
      <c r="D45" s="5"/>
      <c r="E45" s="38"/>
      <c r="F45" s="38"/>
      <c r="G45" s="5"/>
      <c r="H45" s="65"/>
      <c r="I45" s="65"/>
      <c r="J45" s="38"/>
      <c r="K45" s="8"/>
      <c r="L45" s="25"/>
      <c r="M45" s="35" t="e">
        <f t="shared" si="1"/>
        <v>#NUM!</v>
      </c>
      <c r="N45" s="35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6"/>
        <v>0</v>
      </c>
      <c r="V45">
        <f t="shared" ca="1" si="7"/>
        <v>0</v>
      </c>
      <c r="W45">
        <f t="shared" si="5"/>
        <v>1</v>
      </c>
      <c r="X45">
        <f>IFERROR(VLOOKUP($E45,リスト用!$M:$N,2,FALSE)*VLOOKUP($J45,リスト用!$H:$I,2,FALSE)*O45*W45,0)</f>
        <v>0</v>
      </c>
      <c r="Y45">
        <f>IFERROR(VLOOKUP($E45,リスト用!$M:$N,2,FALSE)*VLOOKUP($J45,リスト用!$H:$I,2,FALSE)*P45*W45,0)</f>
        <v>0</v>
      </c>
      <c r="AA45">
        <f t="shared" si="8"/>
        <v>0</v>
      </c>
      <c r="AB45">
        <f t="shared" si="9"/>
        <v>0</v>
      </c>
    </row>
    <row r="46" spans="1:28">
      <c r="A46" s="7" t="str">
        <f t="shared" si="0"/>
        <v/>
      </c>
      <c r="B46" s="5"/>
      <c r="C46" s="5"/>
      <c r="D46" s="5"/>
      <c r="E46" s="38"/>
      <c r="F46" s="38"/>
      <c r="G46" s="5"/>
      <c r="H46" s="65"/>
      <c r="I46" s="65"/>
      <c r="J46" s="38"/>
      <c r="K46" s="8"/>
      <c r="L46" s="25"/>
      <c r="M46" s="35" t="e">
        <f t="shared" si="1"/>
        <v>#NUM!</v>
      </c>
      <c r="N46" s="35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6"/>
        <v>0</v>
      </c>
      <c r="V46">
        <f t="shared" ca="1" si="7"/>
        <v>0</v>
      </c>
      <c r="W46">
        <f t="shared" si="5"/>
        <v>1</v>
      </c>
      <c r="X46">
        <f>IFERROR(VLOOKUP($E46,リスト用!$M:$N,2,FALSE)*VLOOKUP($J46,リスト用!$H:$I,2,FALSE)*O46*W46,0)</f>
        <v>0</v>
      </c>
      <c r="Y46">
        <f>IFERROR(VLOOKUP($E46,リスト用!$M:$N,2,FALSE)*VLOOKUP($J46,リスト用!$H:$I,2,FALSE)*P46*W46,0)</f>
        <v>0</v>
      </c>
      <c r="AA46">
        <f t="shared" si="8"/>
        <v>0</v>
      </c>
      <c r="AB46">
        <f t="shared" si="9"/>
        <v>0</v>
      </c>
    </row>
    <row r="47" spans="1:28">
      <c r="A47" s="7" t="str">
        <f t="shared" si="0"/>
        <v/>
      </c>
      <c r="B47" s="5"/>
      <c r="C47" s="5"/>
      <c r="D47" s="5"/>
      <c r="E47" s="38"/>
      <c r="F47" s="38"/>
      <c r="G47" s="5"/>
      <c r="H47" s="65"/>
      <c r="I47" s="65"/>
      <c r="J47" s="38"/>
      <c r="K47" s="8"/>
      <c r="L47" s="25"/>
      <c r="M47" s="35" t="e">
        <f t="shared" si="1"/>
        <v>#NUM!</v>
      </c>
      <c r="N47" s="35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6"/>
        <v>0</v>
      </c>
      <c r="V47">
        <f t="shared" ca="1" si="7"/>
        <v>0</v>
      </c>
      <c r="W47">
        <f t="shared" si="5"/>
        <v>1</v>
      </c>
      <c r="X47">
        <f>IFERROR(VLOOKUP($E47,リスト用!$M:$N,2,FALSE)*VLOOKUP($J47,リスト用!$H:$I,2,FALSE)*O47*W47,0)</f>
        <v>0</v>
      </c>
      <c r="Y47">
        <f>IFERROR(VLOOKUP($E47,リスト用!$M:$N,2,FALSE)*VLOOKUP($J47,リスト用!$H:$I,2,FALSE)*P47*W47,0)</f>
        <v>0</v>
      </c>
      <c r="AA47">
        <f t="shared" si="8"/>
        <v>0</v>
      </c>
      <c r="AB47">
        <f t="shared" si="9"/>
        <v>0</v>
      </c>
    </row>
    <row r="48" spans="1:28">
      <c r="A48" s="7" t="str">
        <f t="shared" si="0"/>
        <v/>
      </c>
      <c r="B48" s="5"/>
      <c r="C48" s="5"/>
      <c r="D48" s="5"/>
      <c r="E48" s="38"/>
      <c r="F48" s="38"/>
      <c r="G48" s="5"/>
      <c r="H48" s="65"/>
      <c r="I48" s="65"/>
      <c r="J48" s="38"/>
      <c r="K48" s="8"/>
      <c r="L48" s="25"/>
      <c r="M48" s="35" t="e">
        <f t="shared" si="1"/>
        <v>#NUM!</v>
      </c>
      <c r="N48" s="35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6"/>
        <v>0</v>
      </c>
      <c r="V48">
        <f t="shared" ca="1" si="7"/>
        <v>0</v>
      </c>
      <c r="W48">
        <f t="shared" si="5"/>
        <v>1</v>
      </c>
      <c r="X48">
        <f>IFERROR(VLOOKUP($E48,リスト用!$M:$N,2,FALSE)*VLOOKUP($J48,リスト用!$H:$I,2,FALSE)*O48*W48,0)</f>
        <v>0</v>
      </c>
      <c r="Y48">
        <f>IFERROR(VLOOKUP($E48,リスト用!$M:$N,2,FALSE)*VLOOKUP($J48,リスト用!$H:$I,2,FALSE)*P48*W48,0)</f>
        <v>0</v>
      </c>
      <c r="AA48">
        <f t="shared" si="8"/>
        <v>0</v>
      </c>
      <c r="AB48">
        <f t="shared" si="9"/>
        <v>0</v>
      </c>
    </row>
    <row r="49" spans="1:28">
      <c r="A49" s="7" t="str">
        <f t="shared" si="0"/>
        <v/>
      </c>
      <c r="B49" s="5"/>
      <c r="C49" s="5"/>
      <c r="D49" s="5"/>
      <c r="E49" s="38"/>
      <c r="F49" s="38"/>
      <c r="G49" s="5"/>
      <c r="H49" s="65"/>
      <c r="I49" s="65"/>
      <c r="J49" s="38"/>
      <c r="K49" s="8"/>
      <c r="L49" s="25"/>
      <c r="M49" s="35" t="e">
        <f t="shared" si="1"/>
        <v>#NUM!</v>
      </c>
      <c r="N49" s="35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6"/>
        <v>0</v>
      </c>
      <c r="V49">
        <f t="shared" ca="1" si="7"/>
        <v>0</v>
      </c>
      <c r="W49">
        <f t="shared" si="5"/>
        <v>1</v>
      </c>
      <c r="X49">
        <f>IFERROR(VLOOKUP($E49,リスト用!$M:$N,2,FALSE)*VLOOKUP($J49,リスト用!$H:$I,2,FALSE)*O49*W49,0)</f>
        <v>0</v>
      </c>
      <c r="Y49">
        <f>IFERROR(VLOOKUP($E49,リスト用!$M:$N,2,FALSE)*VLOOKUP($J49,リスト用!$H:$I,2,FALSE)*P49*W49,0)</f>
        <v>0</v>
      </c>
      <c r="AA49">
        <f t="shared" si="8"/>
        <v>0</v>
      </c>
      <c r="AB49">
        <f t="shared" si="9"/>
        <v>0</v>
      </c>
    </row>
    <row r="50" spans="1:28">
      <c r="A50" s="7" t="str">
        <f t="shared" si="0"/>
        <v/>
      </c>
      <c r="B50" s="5"/>
      <c r="C50" s="5"/>
      <c r="D50" s="5"/>
      <c r="E50" s="38"/>
      <c r="F50" s="38"/>
      <c r="G50" s="5"/>
      <c r="H50" s="65"/>
      <c r="I50" s="65"/>
      <c r="J50" s="38"/>
      <c r="K50" s="8"/>
      <c r="L50" s="25"/>
      <c r="M50" s="35" t="e">
        <f t="shared" si="1"/>
        <v>#NUM!</v>
      </c>
      <c r="N50" s="35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6"/>
        <v>0</v>
      </c>
      <c r="V50">
        <f t="shared" ca="1" si="7"/>
        <v>0</v>
      </c>
      <c r="W50">
        <f t="shared" si="5"/>
        <v>1</v>
      </c>
      <c r="X50">
        <f>IFERROR(VLOOKUP($E50,リスト用!$M:$N,2,FALSE)*VLOOKUP($J50,リスト用!$H:$I,2,FALSE)*O50*W50,0)</f>
        <v>0</v>
      </c>
      <c r="Y50">
        <f>IFERROR(VLOOKUP($E50,リスト用!$M:$N,2,FALSE)*VLOOKUP($J50,リスト用!$H:$I,2,FALSE)*P50*W50,0)</f>
        <v>0</v>
      </c>
      <c r="AA50">
        <f t="shared" si="8"/>
        <v>0</v>
      </c>
      <c r="AB50">
        <f t="shared" si="9"/>
        <v>0</v>
      </c>
    </row>
    <row r="51" spans="1:28">
      <c r="A51" s="7" t="str">
        <f t="shared" si="0"/>
        <v/>
      </c>
      <c r="B51" s="5"/>
      <c r="C51" s="5"/>
      <c r="D51" s="5"/>
      <c r="E51" s="38"/>
      <c r="F51" s="38"/>
      <c r="G51" s="5"/>
      <c r="H51" s="65"/>
      <c r="I51" s="65"/>
      <c r="J51" s="38"/>
      <c r="K51" s="8"/>
      <c r="L51" s="25"/>
      <c r="M51" s="35" t="e">
        <f t="shared" si="1"/>
        <v>#NUM!</v>
      </c>
      <c r="N51" s="35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6"/>
        <v>0</v>
      </c>
      <c r="V51">
        <f t="shared" ca="1" si="7"/>
        <v>0</v>
      </c>
      <c r="W51">
        <f t="shared" si="5"/>
        <v>1</v>
      </c>
      <c r="X51">
        <f>IFERROR(VLOOKUP($E51,リスト用!$M:$N,2,FALSE)*VLOOKUP($J51,リスト用!$H:$I,2,FALSE)*O51*W51,0)</f>
        <v>0</v>
      </c>
      <c r="Y51">
        <f>IFERROR(VLOOKUP($E51,リスト用!$M:$N,2,FALSE)*VLOOKUP($J51,リスト用!$H:$I,2,FALSE)*P51*W51,0)</f>
        <v>0</v>
      </c>
      <c r="AA51">
        <f t="shared" si="8"/>
        <v>0</v>
      </c>
      <c r="AB51">
        <f t="shared" si="9"/>
        <v>0</v>
      </c>
    </row>
    <row r="52" spans="1:28">
      <c r="A52" s="7" t="str">
        <f t="shared" si="0"/>
        <v/>
      </c>
      <c r="B52" s="5"/>
      <c r="C52" s="5"/>
      <c r="D52" s="5"/>
      <c r="E52" s="38"/>
      <c r="F52" s="38"/>
      <c r="G52" s="5"/>
      <c r="H52" s="65"/>
      <c r="I52" s="65"/>
      <c r="J52" s="38"/>
      <c r="K52" s="8"/>
      <c r="L52" s="25"/>
      <c r="M52" s="35" t="e">
        <f t="shared" si="1"/>
        <v>#NUM!</v>
      </c>
      <c r="N52" s="35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6"/>
        <v>0</v>
      </c>
      <c r="V52">
        <f t="shared" ca="1" si="7"/>
        <v>0</v>
      </c>
      <c r="W52">
        <f t="shared" si="5"/>
        <v>1</v>
      </c>
      <c r="X52">
        <f>IFERROR(VLOOKUP($E52,リスト用!$M:$N,2,FALSE)*VLOOKUP($J52,リスト用!$H:$I,2,FALSE)*O52*W52,0)</f>
        <v>0</v>
      </c>
      <c r="Y52">
        <f>IFERROR(VLOOKUP($E52,リスト用!$M:$N,2,FALSE)*VLOOKUP($J52,リスト用!$H:$I,2,FALSE)*P52*W52,0)</f>
        <v>0</v>
      </c>
      <c r="AA52">
        <f t="shared" si="8"/>
        <v>0</v>
      </c>
      <c r="AB52">
        <f t="shared" si="9"/>
        <v>0</v>
      </c>
    </row>
    <row r="53" spans="1:28">
      <c r="A53" s="7" t="str">
        <f t="shared" si="0"/>
        <v/>
      </c>
      <c r="B53" s="5"/>
      <c r="C53" s="5"/>
      <c r="D53" s="5"/>
      <c r="E53" s="38"/>
      <c r="F53" s="38"/>
      <c r="G53" s="5"/>
      <c r="H53" s="65"/>
      <c r="I53" s="65"/>
      <c r="J53" s="38"/>
      <c r="K53" s="8"/>
      <c r="L53" s="25"/>
      <c r="M53" s="35" t="e">
        <f t="shared" si="1"/>
        <v>#NUM!</v>
      </c>
      <c r="N53" s="35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6"/>
        <v>0</v>
      </c>
      <c r="V53">
        <f t="shared" ca="1" si="7"/>
        <v>0</v>
      </c>
      <c r="W53">
        <f t="shared" si="5"/>
        <v>1</v>
      </c>
      <c r="X53">
        <f>IFERROR(VLOOKUP($E53,リスト用!$M:$N,2,FALSE)*VLOOKUP($J53,リスト用!$H:$I,2,FALSE)*O53*W53,0)</f>
        <v>0</v>
      </c>
      <c r="Y53">
        <f>IFERROR(VLOOKUP($E53,リスト用!$M:$N,2,FALSE)*VLOOKUP($J53,リスト用!$H:$I,2,FALSE)*P53*W53,0)</f>
        <v>0</v>
      </c>
      <c r="AA53">
        <f t="shared" si="8"/>
        <v>0</v>
      </c>
      <c r="AB53">
        <f t="shared" si="9"/>
        <v>0</v>
      </c>
    </row>
    <row r="54" spans="1:28">
      <c r="A54" s="7" t="str">
        <f t="shared" si="0"/>
        <v/>
      </c>
      <c r="B54" s="5"/>
      <c r="C54" s="5"/>
      <c r="D54" s="5"/>
      <c r="E54" s="38"/>
      <c r="F54" s="38"/>
      <c r="G54" s="5"/>
      <c r="H54" s="65"/>
      <c r="I54" s="65"/>
      <c r="J54" s="38"/>
      <c r="K54" s="8"/>
      <c r="L54" s="25"/>
      <c r="M54" s="35" t="e">
        <f t="shared" si="1"/>
        <v>#NUM!</v>
      </c>
      <c r="N54" s="35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6"/>
        <v>0</v>
      </c>
      <c r="V54">
        <f t="shared" ca="1" si="7"/>
        <v>0</v>
      </c>
      <c r="W54">
        <f t="shared" si="5"/>
        <v>1</v>
      </c>
      <c r="X54">
        <f>IFERROR(VLOOKUP($E54,リスト用!$M:$N,2,FALSE)*VLOOKUP($J54,リスト用!$H:$I,2,FALSE)*O54*W54,0)</f>
        <v>0</v>
      </c>
      <c r="Y54">
        <f>IFERROR(VLOOKUP($E54,リスト用!$M:$N,2,FALSE)*VLOOKUP($J54,リスト用!$H:$I,2,FALSE)*P54*W54,0)</f>
        <v>0</v>
      </c>
      <c r="AA54">
        <f t="shared" si="8"/>
        <v>0</v>
      </c>
      <c r="AB54">
        <f t="shared" si="9"/>
        <v>0</v>
      </c>
    </row>
    <row r="55" spans="1:28">
      <c r="A55" s="7" t="str">
        <f t="shared" si="0"/>
        <v/>
      </c>
      <c r="B55" s="5"/>
      <c r="C55" s="5"/>
      <c r="D55" s="5"/>
      <c r="E55" s="38"/>
      <c r="F55" s="38"/>
      <c r="G55" s="5"/>
      <c r="H55" s="65"/>
      <c r="I55" s="65"/>
      <c r="J55" s="38"/>
      <c r="K55" s="8"/>
      <c r="L55" s="25"/>
      <c r="M55" s="35" t="e">
        <f t="shared" si="1"/>
        <v>#NUM!</v>
      </c>
      <c r="N55" s="35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6"/>
        <v>0</v>
      </c>
      <c r="V55">
        <f t="shared" ca="1" si="7"/>
        <v>0</v>
      </c>
      <c r="W55">
        <f t="shared" si="5"/>
        <v>1</v>
      </c>
      <c r="X55">
        <f>IFERROR(VLOOKUP($E55,リスト用!$M:$N,2,FALSE)*VLOOKUP($J55,リスト用!$H:$I,2,FALSE)*O55*W55,0)</f>
        <v>0</v>
      </c>
      <c r="Y55">
        <f>IFERROR(VLOOKUP($E55,リスト用!$M:$N,2,FALSE)*VLOOKUP($J55,リスト用!$H:$I,2,FALSE)*P55*W55,0)</f>
        <v>0</v>
      </c>
      <c r="AA55">
        <f t="shared" si="8"/>
        <v>0</v>
      </c>
      <c r="AB55">
        <f t="shared" si="9"/>
        <v>0</v>
      </c>
    </row>
    <row r="56" spans="1:28">
      <c r="A56" s="7" t="str">
        <f t="shared" si="0"/>
        <v/>
      </c>
      <c r="B56" s="5"/>
      <c r="C56" s="5"/>
      <c r="D56" s="5"/>
      <c r="E56" s="38"/>
      <c r="F56" s="38"/>
      <c r="G56" s="5"/>
      <c r="H56" s="65"/>
      <c r="I56" s="65"/>
      <c r="J56" s="38"/>
      <c r="K56" s="8"/>
      <c r="L56" s="25"/>
      <c r="M56" s="35" t="e">
        <f t="shared" si="1"/>
        <v>#NUM!</v>
      </c>
      <c r="N56" s="35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6"/>
        <v>0</v>
      </c>
      <c r="V56">
        <f t="shared" ca="1" si="7"/>
        <v>0</v>
      </c>
      <c r="W56">
        <f t="shared" si="5"/>
        <v>1</v>
      </c>
      <c r="X56">
        <f>IFERROR(VLOOKUP($E56,リスト用!$M:$N,2,FALSE)*VLOOKUP($J56,リスト用!$H:$I,2,FALSE)*O56*W56,0)</f>
        <v>0</v>
      </c>
      <c r="Y56">
        <f>IFERROR(VLOOKUP($E56,リスト用!$M:$N,2,FALSE)*VLOOKUP($J56,リスト用!$H:$I,2,FALSE)*P56*W56,0)</f>
        <v>0</v>
      </c>
      <c r="AA56">
        <f t="shared" si="8"/>
        <v>0</v>
      </c>
      <c r="AB56">
        <f t="shared" si="9"/>
        <v>0</v>
      </c>
    </row>
    <row r="57" spans="1:28">
      <c r="A57" s="7" t="str">
        <f t="shared" si="0"/>
        <v/>
      </c>
      <c r="B57" s="5"/>
      <c r="C57" s="5"/>
      <c r="D57" s="5"/>
      <c r="E57" s="38"/>
      <c r="F57" s="38"/>
      <c r="G57" s="5"/>
      <c r="H57" s="65"/>
      <c r="I57" s="65"/>
      <c r="J57" s="38"/>
      <c r="K57" s="8"/>
      <c r="L57" s="25"/>
      <c r="M57" s="35" t="e">
        <f t="shared" si="1"/>
        <v>#NUM!</v>
      </c>
      <c r="N57" s="35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6"/>
        <v>0</v>
      </c>
      <c r="V57">
        <f t="shared" ca="1" si="7"/>
        <v>0</v>
      </c>
      <c r="W57">
        <f t="shared" si="5"/>
        <v>1</v>
      </c>
      <c r="X57">
        <f>IFERROR(VLOOKUP($E57,リスト用!$M:$N,2,FALSE)*VLOOKUP($J57,リスト用!$H:$I,2,FALSE)*O57*W57,0)</f>
        <v>0</v>
      </c>
      <c r="Y57">
        <f>IFERROR(VLOOKUP($E57,リスト用!$M:$N,2,FALSE)*VLOOKUP($J57,リスト用!$H:$I,2,FALSE)*P57*W57,0)</f>
        <v>0</v>
      </c>
      <c r="AA57">
        <f t="shared" si="8"/>
        <v>0</v>
      </c>
      <c r="AB57">
        <f t="shared" si="9"/>
        <v>0</v>
      </c>
    </row>
    <row r="58" spans="1:28">
      <c r="A58" s="7" t="str">
        <f t="shared" si="0"/>
        <v/>
      </c>
      <c r="B58" s="5"/>
      <c r="C58" s="5"/>
      <c r="D58" s="5"/>
      <c r="E58" s="38"/>
      <c r="F58" s="38"/>
      <c r="G58" s="5"/>
      <c r="H58" s="65"/>
      <c r="I58" s="65"/>
      <c r="J58" s="38"/>
      <c r="K58" s="8"/>
      <c r="L58" s="25"/>
      <c r="M58" s="35" t="e">
        <f t="shared" si="1"/>
        <v>#NUM!</v>
      </c>
      <c r="N58" s="35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6"/>
        <v>0</v>
      </c>
      <c r="V58">
        <f t="shared" ca="1" si="7"/>
        <v>0</v>
      </c>
      <c r="W58">
        <f t="shared" si="5"/>
        <v>1</v>
      </c>
      <c r="X58">
        <f>IFERROR(VLOOKUP($E58,リスト用!$M:$N,2,FALSE)*VLOOKUP($J58,リスト用!$H:$I,2,FALSE)*O58*W58,0)</f>
        <v>0</v>
      </c>
      <c r="Y58">
        <f>IFERROR(VLOOKUP($E58,リスト用!$M:$N,2,FALSE)*VLOOKUP($J58,リスト用!$H:$I,2,FALSE)*P58*W58,0)</f>
        <v>0</v>
      </c>
      <c r="AA58">
        <f t="shared" si="8"/>
        <v>0</v>
      </c>
      <c r="AB58">
        <f t="shared" si="9"/>
        <v>0</v>
      </c>
    </row>
    <row r="59" spans="1:28">
      <c r="A59" s="7" t="str">
        <f t="shared" si="0"/>
        <v/>
      </c>
      <c r="B59" s="5"/>
      <c r="C59" s="5"/>
      <c r="D59" s="5"/>
      <c r="E59" s="38"/>
      <c r="F59" s="38"/>
      <c r="G59" s="5"/>
      <c r="H59" s="65"/>
      <c r="I59" s="65"/>
      <c r="J59" s="38"/>
      <c r="K59" s="8"/>
      <c r="L59" s="25"/>
      <c r="M59" s="35" t="e">
        <f t="shared" si="1"/>
        <v>#NUM!</v>
      </c>
      <c r="N59" s="35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6"/>
        <v>0</v>
      </c>
      <c r="V59">
        <f t="shared" ca="1" si="7"/>
        <v>0</v>
      </c>
      <c r="W59">
        <f t="shared" si="5"/>
        <v>1</v>
      </c>
      <c r="X59">
        <f>IFERROR(VLOOKUP($E59,リスト用!$M:$N,2,FALSE)*VLOOKUP($J59,リスト用!$H:$I,2,FALSE)*O59*W59,0)</f>
        <v>0</v>
      </c>
      <c r="Y59">
        <f>IFERROR(VLOOKUP($E59,リスト用!$M:$N,2,FALSE)*VLOOKUP($J59,リスト用!$H:$I,2,FALSE)*P59*W59,0)</f>
        <v>0</v>
      </c>
      <c r="AA59">
        <f t="shared" si="8"/>
        <v>0</v>
      </c>
      <c r="AB59">
        <f t="shared" si="9"/>
        <v>0</v>
      </c>
    </row>
    <row r="60" spans="1:28">
      <c r="A60" s="7" t="str">
        <f t="shared" si="0"/>
        <v/>
      </c>
      <c r="B60" s="5"/>
      <c r="C60" s="5"/>
      <c r="D60" s="5"/>
      <c r="E60" s="38"/>
      <c r="F60" s="38"/>
      <c r="G60" s="5"/>
      <c r="H60" s="65"/>
      <c r="I60" s="65"/>
      <c r="J60" s="38"/>
      <c r="K60" s="8"/>
      <c r="L60" s="25"/>
      <c r="M60" s="35" t="e">
        <f t="shared" si="1"/>
        <v>#NUM!</v>
      </c>
      <c r="N60" s="35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6"/>
        <v>0</v>
      </c>
      <c r="V60">
        <f t="shared" ca="1" si="7"/>
        <v>0</v>
      </c>
      <c r="W60">
        <f t="shared" si="5"/>
        <v>1</v>
      </c>
      <c r="X60">
        <f>IFERROR(VLOOKUP($E60,リスト用!$M:$N,2,FALSE)*VLOOKUP($J60,リスト用!$H:$I,2,FALSE)*O60*W60,0)</f>
        <v>0</v>
      </c>
      <c r="Y60">
        <f>IFERROR(VLOOKUP($E60,リスト用!$M:$N,2,FALSE)*VLOOKUP($J60,リスト用!$H:$I,2,FALSE)*P60*W60,0)</f>
        <v>0</v>
      </c>
      <c r="AA60">
        <f t="shared" si="8"/>
        <v>0</v>
      </c>
      <c r="AB60">
        <f t="shared" si="9"/>
        <v>0</v>
      </c>
    </row>
    <row r="61" spans="1:28">
      <c r="A61" s="7" t="str">
        <f t="shared" si="0"/>
        <v/>
      </c>
      <c r="B61" s="5"/>
      <c r="C61" s="5"/>
      <c r="D61" s="5"/>
      <c r="E61" s="38"/>
      <c r="F61" s="38"/>
      <c r="G61" s="5"/>
      <c r="H61" s="65"/>
      <c r="I61" s="65"/>
      <c r="J61" s="38"/>
      <c r="K61" s="8"/>
      <c r="L61" s="25"/>
      <c r="M61" s="35" t="e">
        <f t="shared" si="1"/>
        <v>#NUM!</v>
      </c>
      <c r="N61" s="35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6"/>
        <v>0</v>
      </c>
      <c r="V61">
        <f t="shared" ca="1" si="7"/>
        <v>0</v>
      </c>
      <c r="W61">
        <f t="shared" si="5"/>
        <v>1</v>
      </c>
      <c r="X61">
        <f>IFERROR(VLOOKUP($E61,リスト用!$M:$N,2,FALSE)*VLOOKUP($J61,リスト用!$H:$I,2,FALSE)*O61*W61,0)</f>
        <v>0</v>
      </c>
      <c r="Y61">
        <f>IFERROR(VLOOKUP($E61,リスト用!$M:$N,2,FALSE)*VLOOKUP($J61,リスト用!$H:$I,2,FALSE)*P61*W61,0)</f>
        <v>0</v>
      </c>
      <c r="AA61">
        <f t="shared" si="8"/>
        <v>0</v>
      </c>
      <c r="AB61">
        <f t="shared" si="9"/>
        <v>0</v>
      </c>
    </row>
    <row r="62" spans="1:28">
      <c r="A62" s="7" t="str">
        <f t="shared" si="0"/>
        <v/>
      </c>
      <c r="B62" s="5"/>
      <c r="C62" s="5"/>
      <c r="D62" s="5"/>
      <c r="E62" s="38"/>
      <c r="F62" s="38"/>
      <c r="G62" s="5"/>
      <c r="H62" s="65"/>
      <c r="I62" s="65"/>
      <c r="J62" s="38"/>
      <c r="K62" s="8"/>
      <c r="L62" s="25"/>
      <c r="M62" s="35" t="e">
        <f t="shared" si="1"/>
        <v>#NUM!</v>
      </c>
      <c r="N62" s="35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6"/>
        <v>0</v>
      </c>
      <c r="V62">
        <f t="shared" ca="1" si="7"/>
        <v>0</v>
      </c>
      <c r="W62">
        <f t="shared" si="5"/>
        <v>1</v>
      </c>
      <c r="X62">
        <f>IFERROR(VLOOKUP($E62,リスト用!$M:$N,2,FALSE)*VLOOKUP($J62,リスト用!$H:$I,2,FALSE)*O62*W62,0)</f>
        <v>0</v>
      </c>
      <c r="Y62">
        <f>IFERROR(VLOOKUP($E62,リスト用!$M:$N,2,FALSE)*VLOOKUP($J62,リスト用!$H:$I,2,FALSE)*P62*W62,0)</f>
        <v>0</v>
      </c>
      <c r="AA62">
        <f t="shared" si="8"/>
        <v>0</v>
      </c>
      <c r="AB62">
        <f t="shared" si="9"/>
        <v>0</v>
      </c>
    </row>
    <row r="63" spans="1:28">
      <c r="A63" s="7" t="str">
        <f t="shared" si="0"/>
        <v/>
      </c>
      <c r="B63" s="5"/>
      <c r="C63" s="5"/>
      <c r="D63" s="5"/>
      <c r="E63" s="38"/>
      <c r="F63" s="38"/>
      <c r="G63" s="5"/>
      <c r="H63" s="65"/>
      <c r="I63" s="65"/>
      <c r="J63" s="38"/>
      <c r="K63" s="8"/>
      <c r="L63" s="25"/>
      <c r="M63" s="35" t="e">
        <f t="shared" si="1"/>
        <v>#NUM!</v>
      </c>
      <c r="N63" s="35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6"/>
        <v>0</v>
      </c>
      <c r="V63">
        <f t="shared" ca="1" si="7"/>
        <v>0</v>
      </c>
      <c r="W63">
        <f t="shared" si="5"/>
        <v>1</v>
      </c>
      <c r="X63">
        <f>IFERROR(VLOOKUP($E63,リスト用!$M:$N,2,FALSE)*VLOOKUP($J63,リスト用!$H:$I,2,FALSE)*O63*W63,0)</f>
        <v>0</v>
      </c>
      <c r="Y63">
        <f>IFERROR(VLOOKUP($E63,リスト用!$M:$N,2,FALSE)*VLOOKUP($J63,リスト用!$H:$I,2,FALSE)*P63*W63,0)</f>
        <v>0</v>
      </c>
      <c r="AA63">
        <f t="shared" si="8"/>
        <v>0</v>
      </c>
      <c r="AB63">
        <f t="shared" si="9"/>
        <v>0</v>
      </c>
    </row>
    <row r="64" spans="1:28">
      <c r="A64" s="7" t="str">
        <f t="shared" si="0"/>
        <v/>
      </c>
      <c r="B64" s="5"/>
      <c r="C64" s="5"/>
      <c r="D64" s="5"/>
      <c r="E64" s="38"/>
      <c r="F64" s="38"/>
      <c r="G64" s="5"/>
      <c r="H64" s="65"/>
      <c r="I64" s="65"/>
      <c r="J64" s="38"/>
      <c r="K64" s="8"/>
      <c r="L64" s="25"/>
      <c r="M64" s="35" t="e">
        <f t="shared" si="1"/>
        <v>#NUM!</v>
      </c>
      <c r="N64" s="35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6"/>
        <v>0</v>
      </c>
      <c r="V64">
        <f t="shared" ca="1" si="7"/>
        <v>0</v>
      </c>
      <c r="W64">
        <f t="shared" si="5"/>
        <v>1</v>
      </c>
      <c r="X64">
        <f>IFERROR(VLOOKUP($E64,リスト用!$M:$N,2,FALSE)*VLOOKUP($J64,リスト用!$H:$I,2,FALSE)*O64*W64,0)</f>
        <v>0</v>
      </c>
      <c r="Y64">
        <f>IFERROR(VLOOKUP($E64,リスト用!$M:$N,2,FALSE)*VLOOKUP($J64,リスト用!$H:$I,2,FALSE)*P64*W64,0)</f>
        <v>0</v>
      </c>
      <c r="AA64">
        <f t="shared" si="8"/>
        <v>0</v>
      </c>
      <c r="AB64">
        <f t="shared" si="9"/>
        <v>0</v>
      </c>
    </row>
    <row r="65" spans="1:28">
      <c r="A65" s="7" t="str">
        <f t="shared" si="0"/>
        <v/>
      </c>
      <c r="B65" s="5"/>
      <c r="C65" s="5"/>
      <c r="D65" s="5"/>
      <c r="E65" s="38"/>
      <c r="F65" s="38"/>
      <c r="G65" s="5"/>
      <c r="H65" s="65"/>
      <c r="I65" s="65"/>
      <c r="J65" s="38"/>
      <c r="K65" s="8"/>
      <c r="L65" s="25"/>
      <c r="M65" s="35" t="e">
        <f t="shared" si="1"/>
        <v>#NUM!</v>
      </c>
      <c r="N65" s="35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6"/>
        <v>0</v>
      </c>
      <c r="V65">
        <f t="shared" ca="1" si="7"/>
        <v>0</v>
      </c>
      <c r="W65">
        <f t="shared" si="5"/>
        <v>1</v>
      </c>
      <c r="X65">
        <f>IFERROR(VLOOKUP($E65,リスト用!$M:$N,2,FALSE)*VLOOKUP($J65,リスト用!$H:$I,2,FALSE)*O65*W65,0)</f>
        <v>0</v>
      </c>
      <c r="Y65">
        <f>IFERROR(VLOOKUP($E65,リスト用!$M:$N,2,FALSE)*VLOOKUP($J65,リスト用!$H:$I,2,FALSE)*P65*W65,0)</f>
        <v>0</v>
      </c>
      <c r="AA65">
        <f t="shared" si="8"/>
        <v>0</v>
      </c>
      <c r="AB65">
        <f t="shared" si="9"/>
        <v>0</v>
      </c>
    </row>
    <row r="66" spans="1:28">
      <c r="A66" s="7" t="str">
        <f t="shared" si="0"/>
        <v/>
      </c>
      <c r="B66" s="5"/>
      <c r="C66" s="5"/>
      <c r="D66" s="5"/>
      <c r="E66" s="38"/>
      <c r="F66" s="38"/>
      <c r="G66" s="5"/>
      <c r="H66" s="65"/>
      <c r="I66" s="65"/>
      <c r="J66" s="38"/>
      <c r="K66" s="8"/>
      <c r="L66" s="25"/>
      <c r="M66" s="35" t="e">
        <f t="shared" si="1"/>
        <v>#NUM!</v>
      </c>
      <c r="N66" s="35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6"/>
        <v>0</v>
      </c>
      <c r="V66">
        <f t="shared" ca="1" si="7"/>
        <v>0</v>
      </c>
      <c r="W66">
        <f t="shared" si="5"/>
        <v>1</v>
      </c>
      <c r="X66">
        <f>IFERROR(VLOOKUP($E66,リスト用!$M:$N,2,FALSE)*VLOOKUP($J66,リスト用!$H:$I,2,FALSE)*O66*W66,0)</f>
        <v>0</v>
      </c>
      <c r="Y66">
        <f>IFERROR(VLOOKUP($E66,リスト用!$M:$N,2,FALSE)*VLOOKUP($J66,リスト用!$H:$I,2,FALSE)*P66*W66,0)</f>
        <v>0</v>
      </c>
      <c r="AA66">
        <f t="shared" si="8"/>
        <v>0</v>
      </c>
      <c r="AB66">
        <f t="shared" si="9"/>
        <v>0</v>
      </c>
    </row>
    <row r="67" spans="1:28">
      <c r="A67" s="7" t="str">
        <f t="shared" ref="A67:A101" si="10">IF(ISBLANK(B67),"",ROW()-1)</f>
        <v/>
      </c>
      <c r="B67" s="5"/>
      <c r="C67" s="5"/>
      <c r="D67" s="5"/>
      <c r="E67" s="38"/>
      <c r="F67" s="38"/>
      <c r="G67" s="5"/>
      <c r="H67" s="65"/>
      <c r="I67" s="65"/>
      <c r="J67" s="38"/>
      <c r="K67" s="8"/>
      <c r="L67" s="25"/>
      <c r="M67" s="35" t="e">
        <f t="shared" ref="M67:M101" si="11">EOMONTH(H67-1,0)+1</f>
        <v>#NUM!</v>
      </c>
      <c r="N67" s="35" t="e">
        <f t="shared" ref="N67:N101" si="12">EOMONTH(I67+1,-1)</f>
        <v>#NUM!</v>
      </c>
      <c r="O67">
        <f t="shared" ref="O67:O101" si="13">IFERROR(DATEDIF(M67,N67+1,"M"),0)</f>
        <v>0</v>
      </c>
      <c r="P67" t="e">
        <f t="shared" ref="P67:P101" si="14">IF(N67+1&lt;M67,I67-H67+1,(M67-H67)+(I67-N67))</f>
        <v>#NUM!</v>
      </c>
      <c r="Q67">
        <f ca="1">IF(I67&gt;'入力シート（基本情報）'!$I$1,1,0)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6"/>
        <v>0</v>
      </c>
      <c r="V67">
        <f t="shared" ca="1" si="7"/>
        <v>0</v>
      </c>
      <c r="W67">
        <f t="shared" ref="W67:W101" si="15">IF(D67="高校３",0,1)</f>
        <v>1</v>
      </c>
      <c r="X67">
        <f>IFERROR(VLOOKUP($E67,リスト用!$M:$N,2,FALSE)*VLOOKUP($J67,リスト用!$H:$I,2,FALSE)*O67*W67,0)</f>
        <v>0</v>
      </c>
      <c r="Y67">
        <f>IFERROR(VLOOKUP($E67,リスト用!$M:$N,2,FALSE)*VLOOKUP($J67,リスト用!$H:$I,2,FALSE)*P67*W67,0)</f>
        <v>0</v>
      </c>
      <c r="AA67">
        <f t="shared" si="8"/>
        <v>0</v>
      </c>
      <c r="AB67">
        <f t="shared" si="9"/>
        <v>0</v>
      </c>
    </row>
    <row r="68" spans="1:28">
      <c r="A68" s="7" t="str">
        <f t="shared" si="10"/>
        <v/>
      </c>
      <c r="B68" s="5"/>
      <c r="C68" s="5"/>
      <c r="D68" s="5"/>
      <c r="E68" s="38"/>
      <c r="F68" s="38"/>
      <c r="G68" s="5"/>
      <c r="H68" s="65"/>
      <c r="I68" s="65"/>
      <c r="J68" s="38"/>
      <c r="K68" s="8"/>
      <c r="L68" s="25"/>
      <c r="M68" s="35" t="e">
        <f t="shared" si="11"/>
        <v>#NUM!</v>
      </c>
      <c r="N68" s="35" t="e">
        <f t="shared" si="12"/>
        <v>#NUM!</v>
      </c>
      <c r="O68">
        <f t="shared" si="13"/>
        <v>0</v>
      </c>
      <c r="P68" t="e">
        <f t="shared" si="14"/>
        <v>#NUM!</v>
      </c>
      <c r="Q68">
        <f ca="1">IF(I68&gt;'入力シート（基本情報）'!$I$1,1,0)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6">INT(R68)</f>
        <v>0</v>
      </c>
      <c r="V68">
        <f t="shared" ref="V68:V101" ca="1" si="17">(R68-U68)*30+S68</f>
        <v>0</v>
      </c>
      <c r="W68">
        <f t="shared" si="15"/>
        <v>1</v>
      </c>
      <c r="X68">
        <f>IFERROR(VLOOKUP($E68,リスト用!$M:$N,2,FALSE)*VLOOKUP($J68,リスト用!$H:$I,2,FALSE)*O68*W68,0)</f>
        <v>0</v>
      </c>
      <c r="Y68">
        <f>IFERROR(VLOOKUP($E68,リスト用!$M:$N,2,FALSE)*VLOOKUP($J68,リスト用!$H:$I,2,FALSE)*P68*W68,0)</f>
        <v>0</v>
      </c>
      <c r="AA68">
        <f t="shared" ref="AA68:AA101" si="18">INT(X68)</f>
        <v>0</v>
      </c>
      <c r="AB68">
        <f t="shared" ref="AB68:AB101" si="19">(X68-AA68)*30+Y68</f>
        <v>0</v>
      </c>
    </row>
    <row r="69" spans="1:28">
      <c r="A69" s="7" t="str">
        <f t="shared" si="10"/>
        <v/>
      </c>
      <c r="B69" s="5"/>
      <c r="C69" s="5"/>
      <c r="D69" s="5"/>
      <c r="E69" s="38"/>
      <c r="F69" s="38"/>
      <c r="G69" s="5"/>
      <c r="H69" s="65"/>
      <c r="I69" s="65"/>
      <c r="J69" s="38"/>
      <c r="K69" s="8"/>
      <c r="L69" s="25"/>
      <c r="M69" s="35" t="e">
        <f t="shared" si="11"/>
        <v>#NUM!</v>
      </c>
      <c r="N69" s="35" t="e">
        <f t="shared" si="12"/>
        <v>#NUM!</v>
      </c>
      <c r="O69">
        <f t="shared" si="13"/>
        <v>0</v>
      </c>
      <c r="P69" t="e">
        <f t="shared" si="14"/>
        <v>#NUM!</v>
      </c>
      <c r="Q69">
        <f ca="1">IF(I69&gt;'入力シート（基本情報）'!$I$1,1,0)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6"/>
        <v>0</v>
      </c>
      <c r="V69">
        <f t="shared" ca="1" si="17"/>
        <v>0</v>
      </c>
      <c r="W69">
        <f t="shared" si="15"/>
        <v>1</v>
      </c>
      <c r="X69">
        <f>IFERROR(VLOOKUP($E69,リスト用!$M:$N,2,FALSE)*VLOOKUP($J69,リスト用!$H:$I,2,FALSE)*O69*W69,0)</f>
        <v>0</v>
      </c>
      <c r="Y69">
        <f>IFERROR(VLOOKUP($E69,リスト用!$M:$N,2,FALSE)*VLOOKUP($J69,リスト用!$H:$I,2,FALSE)*P69*W69,0)</f>
        <v>0</v>
      </c>
      <c r="AA69">
        <f t="shared" si="18"/>
        <v>0</v>
      </c>
      <c r="AB69">
        <f t="shared" si="19"/>
        <v>0</v>
      </c>
    </row>
    <row r="70" spans="1:28">
      <c r="A70" s="7" t="str">
        <f t="shared" si="10"/>
        <v/>
      </c>
      <c r="B70" s="5"/>
      <c r="C70" s="5"/>
      <c r="D70" s="5"/>
      <c r="E70" s="38"/>
      <c r="F70" s="38"/>
      <c r="G70" s="5"/>
      <c r="H70" s="65"/>
      <c r="I70" s="65"/>
      <c r="J70" s="38"/>
      <c r="K70" s="8"/>
      <c r="L70" s="25"/>
      <c r="M70" s="35" t="e">
        <f t="shared" si="11"/>
        <v>#NUM!</v>
      </c>
      <c r="N70" s="35" t="e">
        <f t="shared" si="12"/>
        <v>#NUM!</v>
      </c>
      <c r="O70">
        <f t="shared" si="13"/>
        <v>0</v>
      </c>
      <c r="P70" t="e">
        <f t="shared" si="14"/>
        <v>#NUM!</v>
      </c>
      <c r="Q70">
        <f ca="1">IF(I70&gt;'入力シート（基本情報）'!$I$1,1,0)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6"/>
        <v>0</v>
      </c>
      <c r="V70">
        <f t="shared" ca="1" si="17"/>
        <v>0</v>
      </c>
      <c r="W70">
        <f t="shared" si="15"/>
        <v>1</v>
      </c>
      <c r="X70">
        <f>IFERROR(VLOOKUP($E70,リスト用!$M:$N,2,FALSE)*VLOOKUP($J70,リスト用!$H:$I,2,FALSE)*O70*W70,0)</f>
        <v>0</v>
      </c>
      <c r="Y70">
        <f>IFERROR(VLOOKUP($E70,リスト用!$M:$N,2,FALSE)*VLOOKUP($J70,リスト用!$H:$I,2,FALSE)*P70*W70,0)</f>
        <v>0</v>
      </c>
      <c r="AA70">
        <f t="shared" si="18"/>
        <v>0</v>
      </c>
      <c r="AB70">
        <f t="shared" si="19"/>
        <v>0</v>
      </c>
    </row>
    <row r="71" spans="1:28">
      <c r="A71" s="7" t="str">
        <f t="shared" si="10"/>
        <v/>
      </c>
      <c r="B71" s="5"/>
      <c r="C71" s="5"/>
      <c r="D71" s="5"/>
      <c r="E71" s="38"/>
      <c r="F71" s="38"/>
      <c r="G71" s="5"/>
      <c r="H71" s="65"/>
      <c r="I71" s="65"/>
      <c r="J71" s="38"/>
      <c r="K71" s="8"/>
      <c r="L71" s="25"/>
      <c r="M71" s="35" t="e">
        <f t="shared" si="11"/>
        <v>#NUM!</v>
      </c>
      <c r="N71" s="35" t="e">
        <f t="shared" si="12"/>
        <v>#NUM!</v>
      </c>
      <c r="O71">
        <f t="shared" si="13"/>
        <v>0</v>
      </c>
      <c r="P71" t="e">
        <f t="shared" si="14"/>
        <v>#NUM!</v>
      </c>
      <c r="Q71">
        <f ca="1">IF(I71&gt;'入力シート（基本情報）'!$I$1,1,0)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6"/>
        <v>0</v>
      </c>
      <c r="V71">
        <f t="shared" ca="1" si="17"/>
        <v>0</v>
      </c>
      <c r="W71">
        <f t="shared" si="15"/>
        <v>1</v>
      </c>
      <c r="X71">
        <f>IFERROR(VLOOKUP($E71,リスト用!$M:$N,2,FALSE)*VLOOKUP($J71,リスト用!$H:$I,2,FALSE)*O71*W71,0)</f>
        <v>0</v>
      </c>
      <c r="Y71">
        <f>IFERROR(VLOOKUP($E71,リスト用!$M:$N,2,FALSE)*VLOOKUP($J71,リスト用!$H:$I,2,FALSE)*P71*W71,0)</f>
        <v>0</v>
      </c>
      <c r="AA71">
        <f t="shared" si="18"/>
        <v>0</v>
      </c>
      <c r="AB71">
        <f t="shared" si="19"/>
        <v>0</v>
      </c>
    </row>
    <row r="72" spans="1:28">
      <c r="A72" s="7" t="str">
        <f t="shared" si="10"/>
        <v/>
      </c>
      <c r="B72" s="5"/>
      <c r="C72" s="5"/>
      <c r="D72" s="5"/>
      <c r="E72" s="38"/>
      <c r="F72" s="38"/>
      <c r="G72" s="5"/>
      <c r="H72" s="65"/>
      <c r="I72" s="65"/>
      <c r="J72" s="38"/>
      <c r="K72" s="8"/>
      <c r="L72" s="25"/>
      <c r="M72" s="35" t="e">
        <f t="shared" si="11"/>
        <v>#NUM!</v>
      </c>
      <c r="N72" s="35" t="e">
        <f t="shared" si="12"/>
        <v>#NUM!</v>
      </c>
      <c r="O72">
        <f t="shared" si="13"/>
        <v>0</v>
      </c>
      <c r="P72" t="e">
        <f t="shared" si="14"/>
        <v>#NUM!</v>
      </c>
      <c r="Q72">
        <f ca="1">IF(I72&gt;'入力シート（基本情報）'!$I$1,1,0)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6"/>
        <v>0</v>
      </c>
      <c r="V72">
        <f t="shared" ca="1" si="17"/>
        <v>0</v>
      </c>
      <c r="W72">
        <f t="shared" si="15"/>
        <v>1</v>
      </c>
      <c r="X72">
        <f>IFERROR(VLOOKUP($E72,リスト用!$M:$N,2,FALSE)*VLOOKUP($J72,リスト用!$H:$I,2,FALSE)*O72*W72,0)</f>
        <v>0</v>
      </c>
      <c r="Y72">
        <f>IFERROR(VLOOKUP($E72,リスト用!$M:$N,2,FALSE)*VLOOKUP($J72,リスト用!$H:$I,2,FALSE)*P72*W72,0)</f>
        <v>0</v>
      </c>
      <c r="AA72">
        <f t="shared" si="18"/>
        <v>0</v>
      </c>
      <c r="AB72">
        <f t="shared" si="19"/>
        <v>0</v>
      </c>
    </row>
    <row r="73" spans="1:28">
      <c r="A73" s="7" t="str">
        <f t="shared" si="10"/>
        <v/>
      </c>
      <c r="B73" s="5"/>
      <c r="C73" s="5"/>
      <c r="D73" s="5"/>
      <c r="E73" s="38"/>
      <c r="F73" s="38"/>
      <c r="G73" s="5"/>
      <c r="H73" s="65"/>
      <c r="I73" s="65"/>
      <c r="J73" s="38"/>
      <c r="K73" s="8"/>
      <c r="L73" s="25"/>
      <c r="M73" s="35" t="e">
        <f t="shared" si="11"/>
        <v>#NUM!</v>
      </c>
      <c r="N73" s="35" t="e">
        <f t="shared" si="12"/>
        <v>#NUM!</v>
      </c>
      <c r="O73">
        <f t="shared" si="13"/>
        <v>0</v>
      </c>
      <c r="P73" t="e">
        <f t="shared" si="14"/>
        <v>#NUM!</v>
      </c>
      <c r="Q73">
        <f ca="1">IF(I73&gt;'入力シート（基本情報）'!$I$1,1,0)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6"/>
        <v>0</v>
      </c>
      <c r="V73">
        <f t="shared" ca="1" si="17"/>
        <v>0</v>
      </c>
      <c r="W73">
        <f t="shared" si="15"/>
        <v>1</v>
      </c>
      <c r="X73">
        <f>IFERROR(VLOOKUP($E73,リスト用!$M:$N,2,FALSE)*VLOOKUP($J73,リスト用!$H:$I,2,FALSE)*O73*W73,0)</f>
        <v>0</v>
      </c>
      <c r="Y73">
        <f>IFERROR(VLOOKUP($E73,リスト用!$M:$N,2,FALSE)*VLOOKUP($J73,リスト用!$H:$I,2,FALSE)*P73*W73,0)</f>
        <v>0</v>
      </c>
      <c r="AA73">
        <f t="shared" si="18"/>
        <v>0</v>
      </c>
      <c r="AB73">
        <f t="shared" si="19"/>
        <v>0</v>
      </c>
    </row>
    <row r="74" spans="1:28">
      <c r="A74" s="7" t="str">
        <f t="shared" si="10"/>
        <v/>
      </c>
      <c r="B74" s="5"/>
      <c r="C74" s="5"/>
      <c r="D74" s="5"/>
      <c r="E74" s="38"/>
      <c r="F74" s="38"/>
      <c r="G74" s="5"/>
      <c r="H74" s="65"/>
      <c r="I74" s="65"/>
      <c r="J74" s="38"/>
      <c r="K74" s="8"/>
      <c r="L74" s="25"/>
      <c r="M74" s="35" t="e">
        <f t="shared" si="11"/>
        <v>#NUM!</v>
      </c>
      <c r="N74" s="35" t="e">
        <f t="shared" si="12"/>
        <v>#NUM!</v>
      </c>
      <c r="O74">
        <f t="shared" si="13"/>
        <v>0</v>
      </c>
      <c r="P74" t="e">
        <f t="shared" si="14"/>
        <v>#NUM!</v>
      </c>
      <c r="Q74">
        <f ca="1">IF(I74&gt;'入力シート（基本情報）'!$I$1,1,0)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6"/>
        <v>0</v>
      </c>
      <c r="V74">
        <f t="shared" ca="1" si="17"/>
        <v>0</v>
      </c>
      <c r="W74">
        <f t="shared" si="15"/>
        <v>1</v>
      </c>
      <c r="X74">
        <f>IFERROR(VLOOKUP($E74,リスト用!$M:$N,2,FALSE)*VLOOKUP($J74,リスト用!$H:$I,2,FALSE)*O74*W74,0)</f>
        <v>0</v>
      </c>
      <c r="Y74">
        <f>IFERROR(VLOOKUP($E74,リスト用!$M:$N,2,FALSE)*VLOOKUP($J74,リスト用!$H:$I,2,FALSE)*P74*W74,0)</f>
        <v>0</v>
      </c>
      <c r="AA74">
        <f t="shared" si="18"/>
        <v>0</v>
      </c>
      <c r="AB74">
        <f t="shared" si="19"/>
        <v>0</v>
      </c>
    </row>
    <row r="75" spans="1:28">
      <c r="A75" s="7" t="str">
        <f t="shared" si="10"/>
        <v/>
      </c>
      <c r="B75" s="5"/>
      <c r="C75" s="5"/>
      <c r="D75" s="5"/>
      <c r="E75" s="38"/>
      <c r="F75" s="38"/>
      <c r="G75" s="5"/>
      <c r="H75" s="65"/>
      <c r="I75" s="65"/>
      <c r="J75" s="38"/>
      <c r="K75" s="8"/>
      <c r="L75" s="25"/>
      <c r="M75" s="35" t="e">
        <f t="shared" si="11"/>
        <v>#NUM!</v>
      </c>
      <c r="N75" s="35" t="e">
        <f t="shared" si="12"/>
        <v>#NUM!</v>
      </c>
      <c r="O75">
        <f t="shared" si="13"/>
        <v>0</v>
      </c>
      <c r="P75" t="e">
        <f t="shared" si="14"/>
        <v>#NUM!</v>
      </c>
      <c r="Q75">
        <f ca="1">IF(I75&gt;'入力シート（基本情報）'!$I$1,1,0)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6"/>
        <v>0</v>
      </c>
      <c r="V75">
        <f t="shared" ca="1" si="17"/>
        <v>0</v>
      </c>
      <c r="W75">
        <f t="shared" si="15"/>
        <v>1</v>
      </c>
      <c r="X75">
        <f>IFERROR(VLOOKUP($E75,リスト用!$M:$N,2,FALSE)*VLOOKUP($J75,リスト用!$H:$I,2,FALSE)*O75*W75,0)</f>
        <v>0</v>
      </c>
      <c r="Y75">
        <f>IFERROR(VLOOKUP($E75,リスト用!$M:$N,2,FALSE)*VLOOKUP($J75,リスト用!$H:$I,2,FALSE)*P75*W75,0)</f>
        <v>0</v>
      </c>
      <c r="AA75">
        <f t="shared" si="18"/>
        <v>0</v>
      </c>
      <c r="AB75">
        <f t="shared" si="19"/>
        <v>0</v>
      </c>
    </row>
    <row r="76" spans="1:28">
      <c r="A76" s="7" t="str">
        <f t="shared" si="10"/>
        <v/>
      </c>
      <c r="B76" s="5"/>
      <c r="C76" s="5"/>
      <c r="D76" s="5"/>
      <c r="E76" s="38"/>
      <c r="F76" s="38"/>
      <c r="G76" s="5"/>
      <c r="H76" s="65"/>
      <c r="I76" s="65"/>
      <c r="J76" s="38"/>
      <c r="K76" s="8"/>
      <c r="L76" s="25"/>
      <c r="M76" s="35" t="e">
        <f t="shared" si="11"/>
        <v>#NUM!</v>
      </c>
      <c r="N76" s="35" t="e">
        <f t="shared" si="12"/>
        <v>#NUM!</v>
      </c>
      <c r="O76">
        <f t="shared" si="13"/>
        <v>0</v>
      </c>
      <c r="P76" t="e">
        <f t="shared" si="14"/>
        <v>#NUM!</v>
      </c>
      <c r="Q76">
        <f ca="1">IF(I76&gt;'入力シート（基本情報）'!$I$1,1,0)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6"/>
        <v>0</v>
      </c>
      <c r="V76">
        <f t="shared" ca="1" si="17"/>
        <v>0</v>
      </c>
      <c r="W76">
        <f t="shared" si="15"/>
        <v>1</v>
      </c>
      <c r="X76">
        <f>IFERROR(VLOOKUP($E76,リスト用!$M:$N,2,FALSE)*VLOOKUP($J76,リスト用!$H:$I,2,FALSE)*O76*W76,0)</f>
        <v>0</v>
      </c>
      <c r="Y76">
        <f>IFERROR(VLOOKUP($E76,リスト用!$M:$N,2,FALSE)*VLOOKUP($J76,リスト用!$H:$I,2,FALSE)*P76*W76,0)</f>
        <v>0</v>
      </c>
      <c r="AA76">
        <f t="shared" si="18"/>
        <v>0</v>
      </c>
      <c r="AB76">
        <f t="shared" si="19"/>
        <v>0</v>
      </c>
    </row>
    <row r="77" spans="1:28">
      <c r="A77" s="7" t="str">
        <f t="shared" si="10"/>
        <v/>
      </c>
      <c r="B77" s="5"/>
      <c r="C77" s="5"/>
      <c r="D77" s="5"/>
      <c r="E77" s="38"/>
      <c r="F77" s="38"/>
      <c r="G77" s="5"/>
      <c r="H77" s="63"/>
      <c r="I77" s="63"/>
      <c r="J77" s="38"/>
      <c r="K77" s="8"/>
      <c r="L77" s="25"/>
      <c r="M77" s="35" t="e">
        <f t="shared" si="11"/>
        <v>#NUM!</v>
      </c>
      <c r="N77" s="35" t="e">
        <f t="shared" si="12"/>
        <v>#NUM!</v>
      </c>
      <c r="O77">
        <f t="shared" si="13"/>
        <v>0</v>
      </c>
      <c r="P77" t="e">
        <f t="shared" si="14"/>
        <v>#NUM!</v>
      </c>
      <c r="Q77">
        <f ca="1">IF(I77&gt;'入力シート（基本情報）'!$I$1,1,0)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6"/>
        <v>0</v>
      </c>
      <c r="V77">
        <f t="shared" ca="1" si="17"/>
        <v>0</v>
      </c>
      <c r="W77">
        <f t="shared" si="15"/>
        <v>1</v>
      </c>
      <c r="X77">
        <f>IFERROR(VLOOKUP($E77,リスト用!$M:$N,2,FALSE)*VLOOKUP($J77,リスト用!$H:$I,2,FALSE)*O77*W77,0)</f>
        <v>0</v>
      </c>
      <c r="Y77">
        <f>IFERROR(VLOOKUP($E77,リスト用!$M:$N,2,FALSE)*VLOOKUP($J77,リスト用!$H:$I,2,FALSE)*P77*W77,0)</f>
        <v>0</v>
      </c>
      <c r="AA77">
        <f t="shared" si="18"/>
        <v>0</v>
      </c>
      <c r="AB77">
        <f t="shared" si="19"/>
        <v>0</v>
      </c>
    </row>
    <row r="78" spans="1:28">
      <c r="A78" s="7" t="str">
        <f t="shared" si="10"/>
        <v/>
      </c>
      <c r="B78" s="5"/>
      <c r="C78" s="5"/>
      <c r="D78" s="5"/>
      <c r="E78" s="38"/>
      <c r="F78" s="38"/>
      <c r="G78" s="5"/>
      <c r="H78" s="63"/>
      <c r="I78" s="63"/>
      <c r="J78" s="38"/>
      <c r="K78" s="8"/>
      <c r="L78" s="25"/>
      <c r="M78" s="35" t="e">
        <f t="shared" si="11"/>
        <v>#NUM!</v>
      </c>
      <c r="N78" s="35" t="e">
        <f t="shared" si="12"/>
        <v>#NUM!</v>
      </c>
      <c r="O78">
        <f t="shared" si="13"/>
        <v>0</v>
      </c>
      <c r="P78" t="e">
        <f t="shared" si="14"/>
        <v>#NUM!</v>
      </c>
      <c r="Q78">
        <f ca="1">IF(I78&gt;'入力シート（基本情報）'!$I$1,1,0)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6"/>
        <v>0</v>
      </c>
      <c r="V78">
        <f t="shared" ca="1" si="17"/>
        <v>0</v>
      </c>
      <c r="W78">
        <f t="shared" si="15"/>
        <v>1</v>
      </c>
      <c r="X78">
        <f>IFERROR(VLOOKUP($E78,リスト用!$M:$N,2,FALSE)*VLOOKUP($J78,リスト用!$H:$I,2,FALSE)*O78*W78,0)</f>
        <v>0</v>
      </c>
      <c r="Y78">
        <f>IFERROR(VLOOKUP($E78,リスト用!$M:$N,2,FALSE)*VLOOKUP($J78,リスト用!$H:$I,2,FALSE)*P78*W78,0)</f>
        <v>0</v>
      </c>
      <c r="AA78">
        <f t="shared" si="18"/>
        <v>0</v>
      </c>
      <c r="AB78">
        <f t="shared" si="19"/>
        <v>0</v>
      </c>
    </row>
    <row r="79" spans="1:28">
      <c r="A79" s="7" t="str">
        <f t="shared" si="10"/>
        <v/>
      </c>
      <c r="B79" s="5"/>
      <c r="C79" s="5"/>
      <c r="D79" s="5"/>
      <c r="E79" s="38"/>
      <c r="F79" s="38"/>
      <c r="G79" s="5"/>
      <c r="H79" s="63"/>
      <c r="I79" s="63"/>
      <c r="J79" s="38"/>
      <c r="K79" s="8"/>
      <c r="L79" s="25"/>
      <c r="M79" s="35" t="e">
        <f t="shared" si="11"/>
        <v>#NUM!</v>
      </c>
      <c r="N79" s="35" t="e">
        <f t="shared" si="12"/>
        <v>#NUM!</v>
      </c>
      <c r="O79">
        <f t="shared" si="13"/>
        <v>0</v>
      </c>
      <c r="P79" t="e">
        <f t="shared" si="14"/>
        <v>#NUM!</v>
      </c>
      <c r="Q79">
        <f ca="1">IF(I79&gt;'入力シート（基本情報）'!$I$1,1,0)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6"/>
        <v>0</v>
      </c>
      <c r="V79">
        <f t="shared" ca="1" si="17"/>
        <v>0</v>
      </c>
      <c r="W79">
        <f t="shared" si="15"/>
        <v>1</v>
      </c>
      <c r="X79">
        <f>IFERROR(VLOOKUP($E79,リスト用!$M:$N,2,FALSE)*VLOOKUP($J79,リスト用!$H:$I,2,FALSE)*O79*W79,0)</f>
        <v>0</v>
      </c>
      <c r="Y79">
        <f>IFERROR(VLOOKUP($E79,リスト用!$M:$N,2,FALSE)*VLOOKUP($J79,リスト用!$H:$I,2,FALSE)*P79*W79,0)</f>
        <v>0</v>
      </c>
      <c r="AA79">
        <f t="shared" si="18"/>
        <v>0</v>
      </c>
      <c r="AB79">
        <f t="shared" si="19"/>
        <v>0</v>
      </c>
    </row>
    <row r="80" spans="1:28">
      <c r="A80" s="7" t="str">
        <f t="shared" si="10"/>
        <v/>
      </c>
      <c r="B80" s="5"/>
      <c r="C80" s="5"/>
      <c r="D80" s="5"/>
      <c r="E80" s="38"/>
      <c r="F80" s="38"/>
      <c r="G80" s="5"/>
      <c r="H80" s="63"/>
      <c r="I80" s="63"/>
      <c r="J80" s="38"/>
      <c r="K80" s="8"/>
      <c r="L80" s="25"/>
      <c r="M80" s="35" t="e">
        <f t="shared" si="11"/>
        <v>#NUM!</v>
      </c>
      <c r="N80" s="35" t="e">
        <f t="shared" si="12"/>
        <v>#NUM!</v>
      </c>
      <c r="O80">
        <f t="shared" si="13"/>
        <v>0</v>
      </c>
      <c r="P80" t="e">
        <f t="shared" si="14"/>
        <v>#NUM!</v>
      </c>
      <c r="Q80">
        <f ca="1">IF(I80&gt;'入力シート（基本情報）'!$I$1,1,0)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6"/>
        <v>0</v>
      </c>
      <c r="V80">
        <f t="shared" ca="1" si="17"/>
        <v>0</v>
      </c>
      <c r="W80">
        <f t="shared" si="15"/>
        <v>1</v>
      </c>
      <c r="X80">
        <f>IFERROR(VLOOKUP($E80,リスト用!$M:$N,2,FALSE)*VLOOKUP($J80,リスト用!$H:$I,2,FALSE)*O80*W80,0)</f>
        <v>0</v>
      </c>
      <c r="Y80">
        <f>IFERROR(VLOOKUP($E80,リスト用!$M:$N,2,FALSE)*VLOOKUP($J80,リスト用!$H:$I,2,FALSE)*P80*W80,0)</f>
        <v>0</v>
      </c>
      <c r="AA80">
        <f t="shared" si="18"/>
        <v>0</v>
      </c>
      <c r="AB80">
        <f t="shared" si="19"/>
        <v>0</v>
      </c>
    </row>
    <row r="81" spans="1:28">
      <c r="A81" s="7" t="str">
        <f t="shared" si="10"/>
        <v/>
      </c>
      <c r="B81" s="5"/>
      <c r="C81" s="5"/>
      <c r="D81" s="5"/>
      <c r="E81" s="38"/>
      <c r="F81" s="38"/>
      <c r="G81" s="5"/>
      <c r="H81" s="63"/>
      <c r="I81" s="63"/>
      <c r="J81" s="38"/>
      <c r="K81" s="8"/>
      <c r="L81" s="25"/>
      <c r="M81" s="35" t="e">
        <f t="shared" si="11"/>
        <v>#NUM!</v>
      </c>
      <c r="N81" s="35" t="e">
        <f t="shared" si="12"/>
        <v>#NUM!</v>
      </c>
      <c r="O81">
        <f t="shared" si="13"/>
        <v>0</v>
      </c>
      <c r="P81" t="e">
        <f t="shared" si="14"/>
        <v>#NUM!</v>
      </c>
      <c r="Q81">
        <f ca="1">IF(I81&gt;'入力シート（基本情報）'!$I$1,1,0)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6"/>
        <v>0</v>
      </c>
      <c r="V81">
        <f t="shared" ca="1" si="17"/>
        <v>0</v>
      </c>
      <c r="W81">
        <f t="shared" si="15"/>
        <v>1</v>
      </c>
      <c r="X81">
        <f>IFERROR(VLOOKUP($E81,リスト用!$M:$N,2,FALSE)*VLOOKUP($J81,リスト用!$H:$I,2,FALSE)*O81*W81,0)</f>
        <v>0</v>
      </c>
      <c r="Y81">
        <f>IFERROR(VLOOKUP($E81,リスト用!$M:$N,2,FALSE)*VLOOKUP($J81,リスト用!$H:$I,2,FALSE)*P81*W81,0)</f>
        <v>0</v>
      </c>
      <c r="AA81">
        <f t="shared" si="18"/>
        <v>0</v>
      </c>
      <c r="AB81">
        <f t="shared" si="19"/>
        <v>0</v>
      </c>
    </row>
    <row r="82" spans="1:28">
      <c r="A82" s="7" t="str">
        <f t="shared" si="10"/>
        <v/>
      </c>
      <c r="B82" s="5"/>
      <c r="C82" s="5"/>
      <c r="D82" s="5"/>
      <c r="E82" s="38"/>
      <c r="F82" s="38"/>
      <c r="G82" s="5"/>
      <c r="H82" s="63"/>
      <c r="I82" s="63"/>
      <c r="J82" s="38"/>
      <c r="K82" s="8"/>
      <c r="L82" s="25"/>
      <c r="M82" s="35" t="e">
        <f t="shared" si="11"/>
        <v>#NUM!</v>
      </c>
      <c r="N82" s="35" t="e">
        <f t="shared" si="12"/>
        <v>#NUM!</v>
      </c>
      <c r="O82">
        <f t="shared" si="13"/>
        <v>0</v>
      </c>
      <c r="P82" t="e">
        <f t="shared" si="14"/>
        <v>#NUM!</v>
      </c>
      <c r="Q82">
        <f ca="1">IF(I82&gt;'入力シート（基本情報）'!$I$1,1,0)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6"/>
        <v>0</v>
      </c>
      <c r="V82">
        <f t="shared" ca="1" si="17"/>
        <v>0</v>
      </c>
      <c r="W82">
        <f t="shared" si="15"/>
        <v>1</v>
      </c>
      <c r="X82">
        <f>IFERROR(VLOOKUP($E82,リスト用!$M:$N,2,FALSE)*VLOOKUP($J82,リスト用!$H:$I,2,FALSE)*O82*W82,0)</f>
        <v>0</v>
      </c>
      <c r="Y82">
        <f>IFERROR(VLOOKUP($E82,リスト用!$M:$N,2,FALSE)*VLOOKUP($J82,リスト用!$H:$I,2,FALSE)*P82*W82,0)</f>
        <v>0</v>
      </c>
      <c r="AA82">
        <f t="shared" si="18"/>
        <v>0</v>
      </c>
      <c r="AB82">
        <f t="shared" si="19"/>
        <v>0</v>
      </c>
    </row>
    <row r="83" spans="1:28">
      <c r="A83" s="7" t="str">
        <f t="shared" si="10"/>
        <v/>
      </c>
      <c r="B83" s="5"/>
      <c r="C83" s="5"/>
      <c r="D83" s="5"/>
      <c r="E83" s="38"/>
      <c r="F83" s="38"/>
      <c r="G83" s="5"/>
      <c r="H83" s="63"/>
      <c r="I83" s="63"/>
      <c r="J83" s="38"/>
      <c r="K83" s="8"/>
      <c r="L83" s="25"/>
      <c r="M83" s="35" t="e">
        <f t="shared" si="11"/>
        <v>#NUM!</v>
      </c>
      <c r="N83" s="35" t="e">
        <f t="shared" si="12"/>
        <v>#NUM!</v>
      </c>
      <c r="O83">
        <f t="shared" si="13"/>
        <v>0</v>
      </c>
      <c r="P83" t="e">
        <f t="shared" si="14"/>
        <v>#NUM!</v>
      </c>
      <c r="Q83">
        <f ca="1">IF(I83&gt;'入力シート（基本情報）'!$I$1,1,0)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6"/>
        <v>0</v>
      </c>
      <c r="V83">
        <f t="shared" ca="1" si="17"/>
        <v>0</v>
      </c>
      <c r="W83">
        <f t="shared" si="15"/>
        <v>1</v>
      </c>
      <c r="X83">
        <f>IFERROR(VLOOKUP($E83,リスト用!$M:$N,2,FALSE)*VLOOKUP($J83,リスト用!$H:$I,2,FALSE)*O83*W83,0)</f>
        <v>0</v>
      </c>
      <c r="Y83">
        <f>IFERROR(VLOOKUP($E83,リスト用!$M:$N,2,FALSE)*VLOOKUP($J83,リスト用!$H:$I,2,FALSE)*P83*W83,0)</f>
        <v>0</v>
      </c>
      <c r="AA83">
        <f t="shared" si="18"/>
        <v>0</v>
      </c>
      <c r="AB83">
        <f t="shared" si="19"/>
        <v>0</v>
      </c>
    </row>
    <row r="84" spans="1:28">
      <c r="A84" s="7" t="str">
        <f t="shared" si="10"/>
        <v/>
      </c>
      <c r="B84" s="5"/>
      <c r="C84" s="5"/>
      <c r="D84" s="5"/>
      <c r="E84" s="38"/>
      <c r="F84" s="38"/>
      <c r="G84" s="5"/>
      <c r="H84" s="63"/>
      <c r="I84" s="63"/>
      <c r="J84" s="38"/>
      <c r="K84" s="8"/>
      <c r="L84" s="25"/>
      <c r="M84" s="35" t="e">
        <f t="shared" si="11"/>
        <v>#NUM!</v>
      </c>
      <c r="N84" s="35" t="e">
        <f t="shared" si="12"/>
        <v>#NUM!</v>
      </c>
      <c r="O84">
        <f t="shared" si="13"/>
        <v>0</v>
      </c>
      <c r="P84" t="e">
        <f t="shared" si="14"/>
        <v>#NUM!</v>
      </c>
      <c r="Q84">
        <f ca="1">IF(I84&gt;'入力シート（基本情報）'!$I$1,1,0)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6"/>
        <v>0</v>
      </c>
      <c r="V84">
        <f t="shared" ca="1" si="17"/>
        <v>0</v>
      </c>
      <c r="W84">
        <f t="shared" si="15"/>
        <v>1</v>
      </c>
      <c r="X84">
        <f>IFERROR(VLOOKUP($E84,リスト用!$M:$N,2,FALSE)*VLOOKUP($J84,リスト用!$H:$I,2,FALSE)*O84*W84,0)</f>
        <v>0</v>
      </c>
      <c r="Y84">
        <f>IFERROR(VLOOKUP($E84,リスト用!$M:$N,2,FALSE)*VLOOKUP($J84,リスト用!$H:$I,2,FALSE)*P84*W84,0)</f>
        <v>0</v>
      </c>
      <c r="AA84">
        <f t="shared" si="18"/>
        <v>0</v>
      </c>
      <c r="AB84">
        <f t="shared" si="19"/>
        <v>0</v>
      </c>
    </row>
    <row r="85" spans="1:28">
      <c r="A85" s="7" t="str">
        <f t="shared" si="10"/>
        <v/>
      </c>
      <c r="B85" s="5"/>
      <c r="C85" s="5"/>
      <c r="D85" s="5"/>
      <c r="E85" s="38"/>
      <c r="F85" s="38"/>
      <c r="G85" s="5"/>
      <c r="H85" s="63"/>
      <c r="I85" s="63"/>
      <c r="J85" s="38"/>
      <c r="K85" s="8"/>
      <c r="L85" s="25"/>
      <c r="M85" s="35" t="e">
        <f t="shared" si="11"/>
        <v>#NUM!</v>
      </c>
      <c r="N85" s="35" t="e">
        <f t="shared" si="12"/>
        <v>#NUM!</v>
      </c>
      <c r="O85">
        <f t="shared" si="13"/>
        <v>0</v>
      </c>
      <c r="P85" t="e">
        <f t="shared" si="14"/>
        <v>#NUM!</v>
      </c>
      <c r="Q85">
        <f ca="1">IF(I85&gt;'入力シート（基本情報）'!$I$1,1,0)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6"/>
        <v>0</v>
      </c>
      <c r="V85">
        <f t="shared" ca="1" si="17"/>
        <v>0</v>
      </c>
      <c r="W85">
        <f t="shared" si="15"/>
        <v>1</v>
      </c>
      <c r="X85">
        <f>IFERROR(VLOOKUP($E85,リスト用!$M:$N,2,FALSE)*VLOOKUP($J85,リスト用!$H:$I,2,FALSE)*O85*W85,0)</f>
        <v>0</v>
      </c>
      <c r="Y85">
        <f>IFERROR(VLOOKUP($E85,リスト用!$M:$N,2,FALSE)*VLOOKUP($J85,リスト用!$H:$I,2,FALSE)*P85*W85,0)</f>
        <v>0</v>
      </c>
      <c r="AA85">
        <f t="shared" si="18"/>
        <v>0</v>
      </c>
      <c r="AB85">
        <f t="shared" si="19"/>
        <v>0</v>
      </c>
    </row>
    <row r="86" spans="1:28">
      <c r="A86" s="7" t="str">
        <f t="shared" si="10"/>
        <v/>
      </c>
      <c r="B86" s="5"/>
      <c r="C86" s="5"/>
      <c r="D86" s="5"/>
      <c r="E86" s="38"/>
      <c r="F86" s="38"/>
      <c r="G86" s="5"/>
      <c r="H86" s="63"/>
      <c r="I86" s="63"/>
      <c r="J86" s="38"/>
      <c r="K86" s="8"/>
      <c r="L86" s="25"/>
      <c r="M86" s="35" t="e">
        <f t="shared" si="11"/>
        <v>#NUM!</v>
      </c>
      <c r="N86" s="35" t="e">
        <f t="shared" si="12"/>
        <v>#NUM!</v>
      </c>
      <c r="O86">
        <f t="shared" si="13"/>
        <v>0</v>
      </c>
      <c r="P86" t="e">
        <f t="shared" si="14"/>
        <v>#NUM!</v>
      </c>
      <c r="Q86">
        <f ca="1">IF(I86&gt;'入力シート（基本情報）'!$I$1,1,0)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6"/>
        <v>0</v>
      </c>
      <c r="V86">
        <f t="shared" ca="1" si="17"/>
        <v>0</v>
      </c>
      <c r="W86">
        <f t="shared" si="15"/>
        <v>1</v>
      </c>
      <c r="X86">
        <f>IFERROR(VLOOKUP($E86,リスト用!$M:$N,2,FALSE)*VLOOKUP($J86,リスト用!$H:$I,2,FALSE)*O86*W86,0)</f>
        <v>0</v>
      </c>
      <c r="Y86">
        <f>IFERROR(VLOOKUP($E86,リスト用!$M:$N,2,FALSE)*VLOOKUP($J86,リスト用!$H:$I,2,FALSE)*P86*W86,0)</f>
        <v>0</v>
      </c>
      <c r="AA86">
        <f t="shared" si="18"/>
        <v>0</v>
      </c>
      <c r="AB86">
        <f t="shared" si="19"/>
        <v>0</v>
      </c>
    </row>
    <row r="87" spans="1:28">
      <c r="A87" s="7" t="str">
        <f t="shared" si="10"/>
        <v/>
      </c>
      <c r="B87" s="5"/>
      <c r="C87" s="5"/>
      <c r="D87" s="5"/>
      <c r="E87" s="38"/>
      <c r="F87" s="38"/>
      <c r="G87" s="5"/>
      <c r="H87" s="63"/>
      <c r="I87" s="63"/>
      <c r="J87" s="38"/>
      <c r="K87" s="8"/>
      <c r="L87" s="25"/>
      <c r="M87" s="35" t="e">
        <f t="shared" si="11"/>
        <v>#NUM!</v>
      </c>
      <c r="N87" s="35" t="e">
        <f t="shared" si="12"/>
        <v>#NUM!</v>
      </c>
      <c r="O87">
        <f t="shared" si="13"/>
        <v>0</v>
      </c>
      <c r="P87" t="e">
        <f t="shared" si="14"/>
        <v>#NUM!</v>
      </c>
      <c r="Q87">
        <f ca="1">IF(I87&gt;'入力シート（基本情報）'!$I$1,1,0)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6"/>
        <v>0</v>
      </c>
      <c r="V87">
        <f t="shared" ca="1" si="17"/>
        <v>0</v>
      </c>
      <c r="W87">
        <f t="shared" si="15"/>
        <v>1</v>
      </c>
      <c r="X87">
        <f>IFERROR(VLOOKUP($E87,リスト用!$M:$N,2,FALSE)*VLOOKUP($J87,リスト用!$H:$I,2,FALSE)*O87*W87,0)</f>
        <v>0</v>
      </c>
      <c r="Y87">
        <f>IFERROR(VLOOKUP($E87,リスト用!$M:$N,2,FALSE)*VLOOKUP($J87,リスト用!$H:$I,2,FALSE)*P87*W87,0)</f>
        <v>0</v>
      </c>
      <c r="AA87">
        <f t="shared" si="18"/>
        <v>0</v>
      </c>
      <c r="AB87">
        <f t="shared" si="19"/>
        <v>0</v>
      </c>
    </row>
    <row r="88" spans="1:28">
      <c r="A88" s="7" t="str">
        <f t="shared" si="10"/>
        <v/>
      </c>
      <c r="B88" s="5"/>
      <c r="C88" s="5"/>
      <c r="D88" s="5"/>
      <c r="E88" s="38"/>
      <c r="F88" s="38"/>
      <c r="G88" s="5"/>
      <c r="H88" s="63"/>
      <c r="I88" s="63"/>
      <c r="J88" s="38"/>
      <c r="K88" s="8"/>
      <c r="L88" s="25"/>
      <c r="M88" s="35" t="e">
        <f t="shared" si="11"/>
        <v>#NUM!</v>
      </c>
      <c r="N88" s="35" t="e">
        <f t="shared" si="12"/>
        <v>#NUM!</v>
      </c>
      <c r="O88">
        <f t="shared" si="13"/>
        <v>0</v>
      </c>
      <c r="P88" t="e">
        <f t="shared" si="14"/>
        <v>#NUM!</v>
      </c>
      <c r="Q88">
        <f ca="1">IF(I88&gt;'入力シート（基本情報）'!$I$1,1,0)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6"/>
        <v>0</v>
      </c>
      <c r="V88">
        <f t="shared" ca="1" si="17"/>
        <v>0</v>
      </c>
      <c r="W88">
        <f t="shared" si="15"/>
        <v>1</v>
      </c>
      <c r="X88">
        <f>IFERROR(VLOOKUP($E88,リスト用!$M:$N,2,FALSE)*VLOOKUP($J88,リスト用!$H:$I,2,FALSE)*O88*W88,0)</f>
        <v>0</v>
      </c>
      <c r="Y88">
        <f>IFERROR(VLOOKUP($E88,リスト用!$M:$N,2,FALSE)*VLOOKUP($J88,リスト用!$H:$I,2,FALSE)*P88*W88,0)</f>
        <v>0</v>
      </c>
      <c r="AA88">
        <f t="shared" si="18"/>
        <v>0</v>
      </c>
      <c r="AB88">
        <f t="shared" si="19"/>
        <v>0</v>
      </c>
    </row>
    <row r="89" spans="1:28">
      <c r="A89" s="7" t="str">
        <f t="shared" si="10"/>
        <v/>
      </c>
      <c r="B89" s="5"/>
      <c r="C89" s="5"/>
      <c r="D89" s="5"/>
      <c r="E89" s="38"/>
      <c r="F89" s="38"/>
      <c r="G89" s="5"/>
      <c r="H89" s="63"/>
      <c r="I89" s="63"/>
      <c r="J89" s="38"/>
      <c r="K89" s="8"/>
      <c r="L89" s="25"/>
      <c r="M89" s="35" t="e">
        <f t="shared" si="11"/>
        <v>#NUM!</v>
      </c>
      <c r="N89" s="35" t="e">
        <f t="shared" si="12"/>
        <v>#NUM!</v>
      </c>
      <c r="O89">
        <f t="shared" si="13"/>
        <v>0</v>
      </c>
      <c r="P89" t="e">
        <f t="shared" si="14"/>
        <v>#NUM!</v>
      </c>
      <c r="Q89">
        <f ca="1">IF(I89&gt;'入力シート（基本情報）'!$I$1,1,0)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6"/>
        <v>0</v>
      </c>
      <c r="V89">
        <f t="shared" ca="1" si="17"/>
        <v>0</v>
      </c>
      <c r="W89">
        <f t="shared" si="15"/>
        <v>1</v>
      </c>
      <c r="X89">
        <f>IFERROR(VLOOKUP($E89,リスト用!$M:$N,2,FALSE)*VLOOKUP($J89,リスト用!$H:$I,2,FALSE)*O89*W89,0)</f>
        <v>0</v>
      </c>
      <c r="Y89">
        <f>IFERROR(VLOOKUP($E89,リスト用!$M:$N,2,FALSE)*VLOOKUP($J89,リスト用!$H:$I,2,FALSE)*P89*W89,0)</f>
        <v>0</v>
      </c>
      <c r="AA89">
        <f t="shared" si="18"/>
        <v>0</v>
      </c>
      <c r="AB89">
        <f t="shared" si="19"/>
        <v>0</v>
      </c>
    </row>
    <row r="90" spans="1:28">
      <c r="A90" s="7" t="str">
        <f t="shared" si="10"/>
        <v/>
      </c>
      <c r="B90" s="5"/>
      <c r="C90" s="5"/>
      <c r="D90" s="5"/>
      <c r="E90" s="38"/>
      <c r="F90" s="38"/>
      <c r="G90" s="5"/>
      <c r="H90" s="63"/>
      <c r="I90" s="63"/>
      <c r="J90" s="38"/>
      <c r="K90" s="8"/>
      <c r="L90" s="25"/>
      <c r="M90" s="35" t="e">
        <f t="shared" si="11"/>
        <v>#NUM!</v>
      </c>
      <c r="N90" s="35" t="e">
        <f t="shared" si="12"/>
        <v>#NUM!</v>
      </c>
      <c r="O90">
        <f t="shared" si="13"/>
        <v>0</v>
      </c>
      <c r="P90" t="e">
        <f t="shared" si="14"/>
        <v>#NUM!</v>
      </c>
      <c r="Q90">
        <f ca="1">IF(I90&gt;'入力シート（基本情報）'!$I$1,1,0)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6"/>
        <v>0</v>
      </c>
      <c r="V90">
        <f t="shared" ca="1" si="17"/>
        <v>0</v>
      </c>
      <c r="W90">
        <f t="shared" si="15"/>
        <v>1</v>
      </c>
      <c r="X90">
        <f>IFERROR(VLOOKUP($E90,リスト用!$M:$N,2,FALSE)*VLOOKUP($J90,リスト用!$H:$I,2,FALSE)*O90*W90,0)</f>
        <v>0</v>
      </c>
      <c r="Y90">
        <f>IFERROR(VLOOKUP($E90,リスト用!$M:$N,2,FALSE)*VLOOKUP($J90,リスト用!$H:$I,2,FALSE)*P90*W90,0)</f>
        <v>0</v>
      </c>
      <c r="AA90">
        <f t="shared" si="18"/>
        <v>0</v>
      </c>
      <c r="AB90">
        <f t="shared" si="19"/>
        <v>0</v>
      </c>
    </row>
    <row r="91" spans="1:28">
      <c r="A91" s="7" t="str">
        <f t="shared" si="10"/>
        <v/>
      </c>
      <c r="B91" s="5"/>
      <c r="C91" s="5"/>
      <c r="D91" s="5"/>
      <c r="E91" s="38"/>
      <c r="F91" s="38"/>
      <c r="G91" s="5"/>
      <c r="H91" s="63"/>
      <c r="I91" s="63"/>
      <c r="J91" s="38"/>
      <c r="K91" s="8"/>
      <c r="L91" s="25"/>
      <c r="M91" s="35" t="e">
        <f t="shared" si="11"/>
        <v>#NUM!</v>
      </c>
      <c r="N91" s="35" t="e">
        <f t="shared" si="12"/>
        <v>#NUM!</v>
      </c>
      <c r="O91">
        <f t="shared" si="13"/>
        <v>0</v>
      </c>
      <c r="P91" t="e">
        <f t="shared" si="14"/>
        <v>#NUM!</v>
      </c>
      <c r="Q91">
        <f ca="1">IF(I91&gt;'入力シート（基本情報）'!$I$1,1,0)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6"/>
        <v>0</v>
      </c>
      <c r="V91">
        <f t="shared" ca="1" si="17"/>
        <v>0</v>
      </c>
      <c r="W91">
        <f t="shared" si="15"/>
        <v>1</v>
      </c>
      <c r="X91">
        <f>IFERROR(VLOOKUP($E91,リスト用!$M:$N,2,FALSE)*VLOOKUP($J91,リスト用!$H:$I,2,FALSE)*O91*W91,0)</f>
        <v>0</v>
      </c>
      <c r="Y91">
        <f>IFERROR(VLOOKUP($E91,リスト用!$M:$N,2,FALSE)*VLOOKUP($J91,リスト用!$H:$I,2,FALSE)*P91*W91,0)</f>
        <v>0</v>
      </c>
      <c r="AA91">
        <f t="shared" si="18"/>
        <v>0</v>
      </c>
      <c r="AB91">
        <f t="shared" si="19"/>
        <v>0</v>
      </c>
    </row>
    <row r="92" spans="1:28">
      <c r="A92" s="7" t="str">
        <f t="shared" si="10"/>
        <v/>
      </c>
      <c r="B92" s="5"/>
      <c r="C92" s="5"/>
      <c r="D92" s="5"/>
      <c r="E92" s="38"/>
      <c r="F92" s="38"/>
      <c r="G92" s="5"/>
      <c r="H92" s="63"/>
      <c r="I92" s="63"/>
      <c r="J92" s="38"/>
      <c r="K92" s="8"/>
      <c r="L92" s="25"/>
      <c r="M92" s="35" t="e">
        <f t="shared" si="11"/>
        <v>#NUM!</v>
      </c>
      <c r="N92" s="35" t="e">
        <f t="shared" si="12"/>
        <v>#NUM!</v>
      </c>
      <c r="O92">
        <f t="shared" si="13"/>
        <v>0</v>
      </c>
      <c r="P92" t="e">
        <f t="shared" si="14"/>
        <v>#NUM!</v>
      </c>
      <c r="Q92">
        <f ca="1">IF(I92&gt;'入力シート（基本情報）'!$I$1,1,0)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6"/>
        <v>0</v>
      </c>
      <c r="V92">
        <f t="shared" ca="1" si="17"/>
        <v>0</v>
      </c>
      <c r="W92">
        <f t="shared" si="15"/>
        <v>1</v>
      </c>
      <c r="X92">
        <f>IFERROR(VLOOKUP($E92,リスト用!$M:$N,2,FALSE)*VLOOKUP($J92,リスト用!$H:$I,2,FALSE)*O92*W92,0)</f>
        <v>0</v>
      </c>
      <c r="Y92">
        <f>IFERROR(VLOOKUP($E92,リスト用!$M:$N,2,FALSE)*VLOOKUP($J92,リスト用!$H:$I,2,FALSE)*P92*W92,0)</f>
        <v>0</v>
      </c>
      <c r="AA92">
        <f t="shared" si="18"/>
        <v>0</v>
      </c>
      <c r="AB92">
        <f t="shared" si="19"/>
        <v>0</v>
      </c>
    </row>
    <row r="93" spans="1:28">
      <c r="A93" s="7" t="str">
        <f t="shared" si="10"/>
        <v/>
      </c>
      <c r="B93" s="5"/>
      <c r="C93" s="5"/>
      <c r="D93" s="5"/>
      <c r="E93" s="38"/>
      <c r="F93" s="38"/>
      <c r="G93" s="5"/>
      <c r="H93" s="63"/>
      <c r="I93" s="63"/>
      <c r="J93" s="38"/>
      <c r="K93" s="8"/>
      <c r="L93" s="25"/>
      <c r="M93" s="35" t="e">
        <f t="shared" si="11"/>
        <v>#NUM!</v>
      </c>
      <c r="N93" s="35" t="e">
        <f t="shared" si="12"/>
        <v>#NUM!</v>
      </c>
      <c r="O93">
        <f t="shared" si="13"/>
        <v>0</v>
      </c>
      <c r="P93" t="e">
        <f t="shared" si="14"/>
        <v>#NUM!</v>
      </c>
      <c r="Q93">
        <f ca="1">IF(I93&gt;'入力シート（基本情報）'!$I$1,1,0)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6"/>
        <v>0</v>
      </c>
      <c r="V93">
        <f t="shared" ca="1" si="17"/>
        <v>0</v>
      </c>
      <c r="W93">
        <f t="shared" si="15"/>
        <v>1</v>
      </c>
      <c r="X93">
        <f>IFERROR(VLOOKUP($E93,リスト用!$M:$N,2,FALSE)*VLOOKUP($J93,リスト用!$H:$I,2,FALSE)*O93*W93,0)</f>
        <v>0</v>
      </c>
      <c r="Y93">
        <f>IFERROR(VLOOKUP($E93,リスト用!$M:$N,2,FALSE)*VLOOKUP($J93,リスト用!$H:$I,2,FALSE)*P93*W93,0)</f>
        <v>0</v>
      </c>
      <c r="AA93">
        <f t="shared" si="18"/>
        <v>0</v>
      </c>
      <c r="AB93">
        <f t="shared" si="19"/>
        <v>0</v>
      </c>
    </row>
    <row r="94" spans="1:28">
      <c r="A94" s="7" t="str">
        <f t="shared" si="10"/>
        <v/>
      </c>
      <c r="B94" s="5"/>
      <c r="C94" s="5"/>
      <c r="D94" s="5"/>
      <c r="E94" s="38"/>
      <c r="F94" s="38"/>
      <c r="G94" s="5"/>
      <c r="H94" s="63"/>
      <c r="I94" s="63"/>
      <c r="J94" s="38"/>
      <c r="K94" s="8"/>
      <c r="L94" s="25"/>
      <c r="M94" s="35" t="e">
        <f t="shared" si="11"/>
        <v>#NUM!</v>
      </c>
      <c r="N94" s="35" t="e">
        <f t="shared" si="12"/>
        <v>#NUM!</v>
      </c>
      <c r="O94">
        <f t="shared" si="13"/>
        <v>0</v>
      </c>
      <c r="P94" t="e">
        <f t="shared" si="14"/>
        <v>#NUM!</v>
      </c>
      <c r="Q94">
        <f ca="1">IF(I94&gt;'入力シート（基本情報）'!$I$1,1,0)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6"/>
        <v>0</v>
      </c>
      <c r="V94">
        <f t="shared" ca="1" si="17"/>
        <v>0</v>
      </c>
      <c r="W94">
        <f t="shared" si="15"/>
        <v>1</v>
      </c>
      <c r="X94">
        <f>IFERROR(VLOOKUP($E94,リスト用!$M:$N,2,FALSE)*VLOOKUP($J94,リスト用!$H:$I,2,FALSE)*O94*W94,0)</f>
        <v>0</v>
      </c>
      <c r="Y94">
        <f>IFERROR(VLOOKUP($E94,リスト用!$M:$N,2,FALSE)*VLOOKUP($J94,リスト用!$H:$I,2,FALSE)*P94*W94,0)</f>
        <v>0</v>
      </c>
      <c r="AA94">
        <f t="shared" si="18"/>
        <v>0</v>
      </c>
      <c r="AB94">
        <f t="shared" si="19"/>
        <v>0</v>
      </c>
    </row>
    <row r="95" spans="1:28">
      <c r="A95" s="7" t="str">
        <f t="shared" si="10"/>
        <v/>
      </c>
      <c r="B95" s="5"/>
      <c r="C95" s="5"/>
      <c r="D95" s="5"/>
      <c r="E95" s="38"/>
      <c r="F95" s="38"/>
      <c r="G95" s="5"/>
      <c r="H95" s="63"/>
      <c r="I95" s="63"/>
      <c r="J95" s="38"/>
      <c r="K95" s="8"/>
      <c r="L95" s="25"/>
      <c r="M95" s="35" t="e">
        <f t="shared" si="11"/>
        <v>#NUM!</v>
      </c>
      <c r="N95" s="35" t="e">
        <f t="shared" si="12"/>
        <v>#NUM!</v>
      </c>
      <c r="O95">
        <f t="shared" si="13"/>
        <v>0</v>
      </c>
      <c r="P95" t="e">
        <f t="shared" si="14"/>
        <v>#NUM!</v>
      </c>
      <c r="Q95">
        <f ca="1">IF(I95&gt;'入力シート（基本情報）'!$I$1,1,0)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6"/>
        <v>0</v>
      </c>
      <c r="V95">
        <f t="shared" ca="1" si="17"/>
        <v>0</v>
      </c>
      <c r="W95">
        <f t="shared" si="15"/>
        <v>1</v>
      </c>
      <c r="X95">
        <f>IFERROR(VLOOKUP($E95,リスト用!$M:$N,2,FALSE)*VLOOKUP($J95,リスト用!$H:$I,2,FALSE)*O95*W95,0)</f>
        <v>0</v>
      </c>
      <c r="Y95">
        <f>IFERROR(VLOOKUP($E95,リスト用!$M:$N,2,FALSE)*VLOOKUP($J95,リスト用!$H:$I,2,FALSE)*P95*W95,0)</f>
        <v>0</v>
      </c>
      <c r="AA95">
        <f t="shared" si="18"/>
        <v>0</v>
      </c>
      <c r="AB95">
        <f t="shared" si="19"/>
        <v>0</v>
      </c>
    </row>
    <row r="96" spans="1:28">
      <c r="A96" s="7" t="str">
        <f t="shared" si="10"/>
        <v/>
      </c>
      <c r="B96" s="5"/>
      <c r="C96" s="5"/>
      <c r="D96" s="5"/>
      <c r="E96" s="38"/>
      <c r="F96" s="38"/>
      <c r="G96" s="5"/>
      <c r="H96" s="63"/>
      <c r="I96" s="63"/>
      <c r="J96" s="38"/>
      <c r="K96" s="8"/>
      <c r="L96" s="25"/>
      <c r="M96" s="35" t="e">
        <f t="shared" si="11"/>
        <v>#NUM!</v>
      </c>
      <c r="N96" s="35" t="e">
        <f t="shared" si="12"/>
        <v>#NUM!</v>
      </c>
      <c r="O96">
        <f t="shared" si="13"/>
        <v>0</v>
      </c>
      <c r="P96" t="e">
        <f t="shared" si="14"/>
        <v>#NUM!</v>
      </c>
      <c r="Q96">
        <f ca="1">IF(I96&gt;'入力シート（基本情報）'!$I$1,1,0)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6"/>
        <v>0</v>
      </c>
      <c r="V96">
        <f t="shared" ca="1" si="17"/>
        <v>0</v>
      </c>
      <c r="W96">
        <f t="shared" si="15"/>
        <v>1</v>
      </c>
      <c r="X96">
        <f>IFERROR(VLOOKUP($E96,リスト用!$M:$N,2,FALSE)*VLOOKUP($J96,リスト用!$H:$I,2,FALSE)*O96*W96,0)</f>
        <v>0</v>
      </c>
      <c r="Y96">
        <f>IFERROR(VLOOKUP($E96,リスト用!$M:$N,2,FALSE)*VLOOKUP($J96,リスト用!$H:$I,2,FALSE)*P96*W96,0)</f>
        <v>0</v>
      </c>
      <c r="AA96">
        <f t="shared" si="18"/>
        <v>0</v>
      </c>
      <c r="AB96">
        <f t="shared" si="19"/>
        <v>0</v>
      </c>
    </row>
    <row r="97" spans="1:28">
      <c r="A97" s="7" t="str">
        <f t="shared" si="10"/>
        <v/>
      </c>
      <c r="B97" s="5"/>
      <c r="C97" s="5"/>
      <c r="D97" s="5"/>
      <c r="E97" s="38"/>
      <c r="F97" s="38"/>
      <c r="G97" s="5"/>
      <c r="H97" s="63"/>
      <c r="I97" s="63"/>
      <c r="J97" s="38"/>
      <c r="K97" s="8"/>
      <c r="L97" s="25"/>
      <c r="M97" s="35" t="e">
        <f t="shared" si="11"/>
        <v>#NUM!</v>
      </c>
      <c r="N97" s="35" t="e">
        <f t="shared" si="12"/>
        <v>#NUM!</v>
      </c>
      <c r="O97">
        <f t="shared" si="13"/>
        <v>0</v>
      </c>
      <c r="P97" t="e">
        <f t="shared" si="14"/>
        <v>#NUM!</v>
      </c>
      <c r="Q97">
        <f ca="1">IF(I97&gt;'入力シート（基本情報）'!$I$1,1,0)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6"/>
        <v>0</v>
      </c>
      <c r="V97">
        <f t="shared" ca="1" si="17"/>
        <v>0</v>
      </c>
      <c r="W97">
        <f t="shared" si="15"/>
        <v>1</v>
      </c>
      <c r="X97">
        <f>IFERROR(VLOOKUP($E97,リスト用!$M:$N,2,FALSE)*VLOOKUP($J97,リスト用!$H:$I,2,FALSE)*O97*W97,0)</f>
        <v>0</v>
      </c>
      <c r="Y97">
        <f>IFERROR(VLOOKUP($E97,リスト用!$M:$N,2,FALSE)*VLOOKUP($J97,リスト用!$H:$I,2,FALSE)*P97*W97,0)</f>
        <v>0</v>
      </c>
      <c r="AA97">
        <f t="shared" si="18"/>
        <v>0</v>
      </c>
      <c r="AB97">
        <f t="shared" si="19"/>
        <v>0</v>
      </c>
    </row>
    <row r="98" spans="1:28">
      <c r="A98" s="7" t="str">
        <f t="shared" si="10"/>
        <v/>
      </c>
      <c r="B98" s="5"/>
      <c r="C98" s="5"/>
      <c r="D98" s="5"/>
      <c r="E98" s="38"/>
      <c r="F98" s="38"/>
      <c r="G98" s="5"/>
      <c r="H98" s="63"/>
      <c r="I98" s="63"/>
      <c r="J98" s="38"/>
      <c r="K98" s="8"/>
      <c r="L98" s="25"/>
      <c r="M98" s="35" t="e">
        <f t="shared" si="11"/>
        <v>#NUM!</v>
      </c>
      <c r="N98" s="35" t="e">
        <f t="shared" si="12"/>
        <v>#NUM!</v>
      </c>
      <c r="O98">
        <f t="shared" si="13"/>
        <v>0</v>
      </c>
      <c r="P98" t="e">
        <f t="shared" si="14"/>
        <v>#NUM!</v>
      </c>
      <c r="Q98">
        <f ca="1">IF(I98&gt;'入力シート（基本情報）'!$I$1,1,0)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6"/>
        <v>0</v>
      </c>
      <c r="V98">
        <f t="shared" ca="1" si="17"/>
        <v>0</v>
      </c>
      <c r="W98">
        <f t="shared" si="15"/>
        <v>1</v>
      </c>
      <c r="X98">
        <f>IFERROR(VLOOKUP($E98,リスト用!$M:$N,2,FALSE)*VLOOKUP($J98,リスト用!$H:$I,2,FALSE)*O98*W98,0)</f>
        <v>0</v>
      </c>
      <c r="Y98">
        <f>IFERROR(VLOOKUP($E98,リスト用!$M:$N,2,FALSE)*VLOOKUP($J98,リスト用!$H:$I,2,FALSE)*P98*W98,0)</f>
        <v>0</v>
      </c>
      <c r="AA98">
        <f t="shared" si="18"/>
        <v>0</v>
      </c>
      <c r="AB98">
        <f t="shared" si="19"/>
        <v>0</v>
      </c>
    </row>
    <row r="99" spans="1:28">
      <c r="A99" s="7" t="str">
        <f t="shared" si="10"/>
        <v/>
      </c>
      <c r="B99" s="5"/>
      <c r="C99" s="5"/>
      <c r="D99" s="5"/>
      <c r="E99" s="38"/>
      <c r="F99" s="38"/>
      <c r="G99" s="5"/>
      <c r="H99" s="63"/>
      <c r="I99" s="63"/>
      <c r="J99" s="38"/>
      <c r="K99" s="8"/>
      <c r="L99" s="25"/>
      <c r="M99" s="35" t="e">
        <f t="shared" si="11"/>
        <v>#NUM!</v>
      </c>
      <c r="N99" s="35" t="e">
        <f t="shared" si="12"/>
        <v>#NUM!</v>
      </c>
      <c r="O99">
        <f t="shared" si="13"/>
        <v>0</v>
      </c>
      <c r="P99" t="e">
        <f t="shared" si="14"/>
        <v>#NUM!</v>
      </c>
      <c r="Q99">
        <f ca="1">IF(I99&gt;'入力シート（基本情報）'!$I$1,1,0)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6"/>
        <v>0</v>
      </c>
      <c r="V99">
        <f t="shared" ca="1" si="17"/>
        <v>0</v>
      </c>
      <c r="W99">
        <f t="shared" si="15"/>
        <v>1</v>
      </c>
      <c r="X99">
        <f>IFERROR(VLOOKUP($E99,リスト用!$M:$N,2,FALSE)*VLOOKUP($J99,リスト用!$H:$I,2,FALSE)*O99*W99,0)</f>
        <v>0</v>
      </c>
      <c r="Y99">
        <f>IFERROR(VLOOKUP($E99,リスト用!$M:$N,2,FALSE)*VLOOKUP($J99,リスト用!$H:$I,2,FALSE)*P99*W99,0)</f>
        <v>0</v>
      </c>
      <c r="AA99">
        <f t="shared" si="18"/>
        <v>0</v>
      </c>
      <c r="AB99">
        <f t="shared" si="19"/>
        <v>0</v>
      </c>
    </row>
    <row r="100" spans="1:28">
      <c r="A100" s="7" t="str">
        <f t="shared" si="10"/>
        <v/>
      </c>
      <c r="B100" s="5"/>
      <c r="C100" s="5"/>
      <c r="D100" s="5"/>
      <c r="E100" s="38"/>
      <c r="F100" s="38"/>
      <c r="G100" s="5"/>
      <c r="H100" s="63"/>
      <c r="I100" s="63"/>
      <c r="J100" s="38"/>
      <c r="K100" s="8"/>
      <c r="L100" s="25"/>
      <c r="M100" s="35" t="e">
        <f t="shared" si="11"/>
        <v>#NUM!</v>
      </c>
      <c r="N100" s="35" t="e">
        <f t="shared" si="12"/>
        <v>#NUM!</v>
      </c>
      <c r="O100">
        <f t="shared" si="13"/>
        <v>0</v>
      </c>
      <c r="P100" t="e">
        <f t="shared" si="14"/>
        <v>#NUM!</v>
      </c>
      <c r="Q100">
        <f ca="1">IF(I100&gt;'入力シート（基本情報）'!$I$1,1,0)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6"/>
        <v>0</v>
      </c>
      <c r="V100">
        <f t="shared" ca="1" si="17"/>
        <v>0</v>
      </c>
      <c r="W100">
        <f t="shared" si="15"/>
        <v>1</v>
      </c>
      <c r="X100">
        <f>IFERROR(VLOOKUP($E100,リスト用!$M:$N,2,FALSE)*VLOOKUP($J100,リスト用!$H:$I,2,FALSE)*O100*W100,0)</f>
        <v>0</v>
      </c>
      <c r="Y100">
        <f>IFERROR(VLOOKUP($E100,リスト用!$M:$N,2,FALSE)*VLOOKUP($J100,リスト用!$H:$I,2,FALSE)*P100*W100,0)</f>
        <v>0</v>
      </c>
      <c r="AA100">
        <f t="shared" si="18"/>
        <v>0</v>
      </c>
      <c r="AB100">
        <f t="shared" si="19"/>
        <v>0</v>
      </c>
    </row>
    <row r="101" spans="1:28">
      <c r="A101" s="7" t="str">
        <f t="shared" si="10"/>
        <v/>
      </c>
      <c r="B101" s="5"/>
      <c r="C101" s="5"/>
      <c r="D101" s="5"/>
      <c r="E101" s="38"/>
      <c r="F101" s="38"/>
      <c r="G101" s="5"/>
      <c r="H101" s="63"/>
      <c r="I101" s="63"/>
      <c r="J101" s="38"/>
      <c r="K101" s="8"/>
      <c r="L101" s="25"/>
      <c r="M101" s="35" t="e">
        <f t="shared" si="11"/>
        <v>#NUM!</v>
      </c>
      <c r="N101" s="35" t="e">
        <f t="shared" si="12"/>
        <v>#NUM!</v>
      </c>
      <c r="O101">
        <f t="shared" si="13"/>
        <v>0</v>
      </c>
      <c r="P101" t="e">
        <f t="shared" si="14"/>
        <v>#NUM!</v>
      </c>
      <c r="Q101">
        <f ca="1">IF(I101&gt;'入力シート（基本情報）'!$I$1,1,0)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6"/>
        <v>0</v>
      </c>
      <c r="V101">
        <f t="shared" ca="1" si="17"/>
        <v>0</v>
      </c>
      <c r="W101">
        <f t="shared" si="15"/>
        <v>1</v>
      </c>
      <c r="X101">
        <f>IFERROR(VLOOKUP($E101,リスト用!$M:$N,2,FALSE)*VLOOKUP($J101,リスト用!$H:$I,2,FALSE)*O101*W101,0)</f>
        <v>0</v>
      </c>
      <c r="Y101">
        <f>IFERROR(VLOOKUP($E101,リスト用!$M:$N,2,FALSE)*VLOOKUP($J101,リスト用!$H:$I,2,FALSE)*P101*W101,0)</f>
        <v>0</v>
      </c>
      <c r="AA101">
        <f t="shared" si="18"/>
        <v>0</v>
      </c>
      <c r="AB101">
        <f t="shared" si="19"/>
        <v>0</v>
      </c>
    </row>
    <row r="102" spans="1:28">
      <c r="H102" s="64"/>
      <c r="I102" s="64"/>
    </row>
    <row r="103" spans="1:28">
      <c r="H103" s="64"/>
      <c r="I103" s="64"/>
    </row>
  </sheetData>
  <sheetProtection algorithmName="SHA-512" hashValue="KsZRPXKbVSvIIkLOi/XGE4aAQR4i2L/Y6MZe0qFe6kVZzZAD58uQMd1eP9v1K9WV/n25R4TkSH6SPZknuLVEiA==" saltValue="xiQUMxk0NefsyesFKJ6r7g==" spinCount="100000" sheet="1" objects="1" scenarios="1" selectLockedCells="1"/>
  <dataConsolidate/>
  <phoneticPr fontId="1"/>
  <conditionalFormatting sqref="C1:C1048576 E1:E1048576">
    <cfRule type="expression" dxfId="16" priority="9">
      <formula>AND($A1&lt;&gt;"",ISBLANK($D1),ISBLANK(C1),$J1&lt;&gt;"29時間未満、在家庭、浪人等")</formula>
    </cfRule>
  </conditionalFormatting>
  <conditionalFormatting sqref="D1:D1048576">
    <cfRule type="expression" dxfId="15" priority="5">
      <formula>AND($E1&lt;&gt;"学生",$A1&lt;&gt;"",$D1&lt;&gt;"学校区分")</formula>
    </cfRule>
  </conditionalFormatting>
  <conditionalFormatting sqref="D2">
    <cfRule type="expression" dxfId="14" priority="17">
      <formula>AND($D$2&lt;&gt;"高校２",$D$2&lt;&gt;"高校３")</formula>
    </cfRule>
  </conditionalFormatting>
  <conditionalFormatting sqref="D1:J1048576">
    <cfRule type="expression" dxfId="13" priority="13">
      <formula>AND($A1="",NOT(ISBLANK(D1)),ROW(D1)&lt;&gt;2)</formula>
    </cfRule>
  </conditionalFormatting>
  <conditionalFormatting sqref="F1:F1048576">
    <cfRule type="expression" dxfId="12" priority="1">
      <formula>AND(OR($E1="保健師経験",$E1="看護師経験"),$A1&lt;&gt;"",ISBLANK($F1))</formula>
    </cfRule>
    <cfRule type="expression" dxfId="11" priority="4">
      <formula>AND($E1&lt;&gt;"獣医師経験",$A1&lt;&gt;"",$F1&lt;&gt;"業務内容")</formula>
    </cfRule>
  </conditionalFormatting>
  <conditionalFormatting sqref="G1:G1048576">
    <cfRule type="expression" dxfId="10" priority="6">
      <formula>AND(OR(LEFT(E1,3)="その他",RIGHT(E1,2)="経験"),ISBLANK(G1))</formula>
    </cfRule>
  </conditionalFormatting>
  <conditionalFormatting sqref="H1:H1048576">
    <cfRule type="expression" dxfId="9" priority="16">
      <formula>AND($A1&gt;1,$A1&lt;101,I1048576+1&lt;&gt;H1)</formula>
    </cfRule>
  </conditionalFormatting>
  <conditionalFormatting sqref="H2:J1048576">
    <cfRule type="expression" dxfId="8" priority="22">
      <formula>AND($A2&lt;&gt;"",ISBLANK(H2))</formula>
    </cfRule>
  </conditionalFormatting>
  <conditionalFormatting sqref="I1:I1048576">
    <cfRule type="expression" dxfId="7" priority="15">
      <formula>AND($A1&gt;1,$A1&lt;101,H1&gt;I1)</formula>
    </cfRule>
  </conditionalFormatting>
  <conditionalFormatting sqref="J1:J1048576">
    <cfRule type="expression" dxfId="6" priority="10">
      <formula>AND(J1="休職等（３か月以上のもの）",O1*30+P1&lt;90)</formula>
    </cfRule>
    <cfRule type="expression" dxfId="5" priority="11">
      <formula>AND(NOT(ISBLANK(D1)),J1&lt;&gt;"正規課程",J1&lt;&gt;"休学、留年等",J1&lt;&gt;$J$1)</formula>
    </cfRule>
    <cfRule type="expression" dxfId="4" priority="12">
      <formula>AND(ISBLANK(D1),OR(J1="正規課程",J1="休学、留年等"))</formula>
    </cfRule>
  </conditionalFormatting>
  <conditionalFormatting sqref="K3">
    <cfRule type="expression" dxfId="2" priority="3">
      <formula>K3&lt;L3</formula>
    </cfRule>
  </conditionalFormatting>
  <conditionalFormatting sqref="M1:S1 AA1:AB1 M2:AB1048576">
    <cfRule type="expression" dxfId="1" priority="8">
      <formula>AND(ISERROR($M1),ISERROR($N1))</formula>
    </cfRule>
  </conditionalFormatting>
  <conditionalFormatting sqref="V1:Y1">
    <cfRule type="expression" dxfId="0" priority="7">
      <formula>AND(ISERROR($M1),ISERROR($N1))</formula>
    </cfRule>
  </conditionalFormatting>
  <dataValidations xWindow="1036" yWindow="356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36" yWindow="356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AE14" sqref="AE14"/>
    </sheetView>
  </sheetViews>
  <sheetFormatPr defaultColWidth="9" defaultRowHeight="14.4" outlineLevelCol="1"/>
  <cols>
    <col min="1" max="1" width="4.3984375" style="7" bestFit="1" customWidth="1"/>
    <col min="2" max="3" width="35.69921875" style="7" customWidth="1"/>
    <col min="4" max="4" width="15.8984375" style="7" bestFit="1" customWidth="1"/>
    <col min="5" max="6" width="15.8984375" style="46" customWidth="1"/>
    <col min="7" max="7" width="35.69921875" style="7" customWidth="1"/>
    <col min="8" max="9" width="11.5" style="7" bestFit="1" customWidth="1"/>
    <col min="10" max="10" width="22.19921875" style="46" customWidth="1"/>
    <col min="11" max="11" width="18.3984375" style="8" bestFit="1" customWidth="1"/>
    <col min="12" max="12" width="9" style="7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264</v>
      </c>
      <c r="D1" s="7" t="s">
        <v>151</v>
      </c>
      <c r="E1" s="46" t="s">
        <v>275</v>
      </c>
      <c r="F1" s="7" t="s">
        <v>281</v>
      </c>
      <c r="G1" s="7" t="s">
        <v>276</v>
      </c>
      <c r="H1" s="7" t="s">
        <v>257</v>
      </c>
      <c r="I1" s="7" t="s">
        <v>258</v>
      </c>
      <c r="J1" s="46" t="s">
        <v>263</v>
      </c>
      <c r="K1" s="47"/>
      <c r="O1" s="7" t="s">
        <v>261</v>
      </c>
      <c r="P1" s="7" t="s">
        <v>262</v>
      </c>
      <c r="Q1" s="7" t="s">
        <v>277</v>
      </c>
      <c r="R1" s="7">
        <f ca="1">SUM(U2:U103)</f>
        <v>132</v>
      </c>
      <c r="S1" s="7">
        <f ca="1">SUM(V2:V103)</f>
        <v>0</v>
      </c>
      <c r="T1" s="7">
        <f ca="1">R1+INT(S1/30)+IF(MOD(S1,30)=0,0,1)</f>
        <v>132</v>
      </c>
      <c r="W1" s="7" t="s">
        <v>278</v>
      </c>
      <c r="X1" s="7">
        <f>SUM(AA2:AA103)</f>
        <v>159</v>
      </c>
      <c r="Y1" s="7">
        <f>SUM(AB2:AB103)</f>
        <v>28</v>
      </c>
      <c r="Z1" s="7">
        <f>X1+INT(Y1/30)+IF(MOD(Y1,30)=0,0,1)</f>
        <v>160</v>
      </c>
    </row>
    <row r="2" spans="1:28">
      <c r="A2" s="7">
        <f>IF(ISBLANK(B2),"",ROW()-1)</f>
        <v>1</v>
      </c>
      <c r="B2" s="26" t="s">
        <v>279</v>
      </c>
      <c r="C2" s="28"/>
      <c r="D2" s="26" t="s">
        <v>140</v>
      </c>
      <c r="E2" s="48" t="s">
        <v>273</v>
      </c>
      <c r="F2" s="49"/>
      <c r="G2" s="26"/>
      <c r="H2" s="62">
        <v>37347</v>
      </c>
      <c r="I2" s="62">
        <v>38442</v>
      </c>
      <c r="J2" s="48" t="s">
        <v>154</v>
      </c>
      <c r="K2" s="44" t="s">
        <v>284</v>
      </c>
      <c r="L2" s="51"/>
      <c r="M2" s="52">
        <f>EOMONTH(H2-1,0)+1</f>
        <v>37347</v>
      </c>
      <c r="N2" s="52">
        <f>EOMONTH(I2+1,-1)</f>
        <v>38442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>IF(ISBLANK(B3),"",ROW()-1)</f>
        <v>2</v>
      </c>
      <c r="B3" s="26" t="s">
        <v>244</v>
      </c>
      <c r="C3" s="28"/>
      <c r="D3" s="53"/>
      <c r="E3" s="48" t="s">
        <v>244</v>
      </c>
      <c r="F3" s="49"/>
      <c r="G3" s="26" t="s">
        <v>295</v>
      </c>
      <c r="H3" s="62">
        <v>38443</v>
      </c>
      <c r="I3" s="62">
        <v>38807</v>
      </c>
      <c r="J3" s="48" t="s">
        <v>252</v>
      </c>
      <c r="K3" s="45"/>
      <c r="L3" s="51"/>
      <c r="M3" s="52"/>
      <c r="N3" s="52"/>
    </row>
    <row r="4" spans="1:28">
      <c r="A4" s="7">
        <f t="shared" ref="A4:A14" si="0">IF(ISBLANK(B4),"",ROW()-1)</f>
        <v>3</v>
      </c>
      <c r="B4" s="26" t="s">
        <v>280</v>
      </c>
      <c r="C4" s="28"/>
      <c r="D4" s="26" t="s">
        <v>147</v>
      </c>
      <c r="E4" s="48" t="s">
        <v>273</v>
      </c>
      <c r="F4" s="49"/>
      <c r="G4" s="26"/>
      <c r="H4" s="62">
        <v>38808</v>
      </c>
      <c r="I4" s="62">
        <v>40999</v>
      </c>
      <c r="J4" s="48" t="s">
        <v>154</v>
      </c>
      <c r="K4" s="54">
        <f ca="1">T1</f>
        <v>132</v>
      </c>
      <c r="L4" s="51"/>
      <c r="M4" s="52">
        <f t="shared" ref="M4:M68" si="1">EOMONTH(H4-1,0)+1</f>
        <v>38808</v>
      </c>
      <c r="N4" s="52">
        <f t="shared" ref="N4:N68" si="2">EOMONTH(I4+1,-1)</f>
        <v>40999</v>
      </c>
      <c r="O4" s="7">
        <f t="shared" ref="O4:O68" si="3">IFERROR(DATEDIF(M4,N4+1,"M"),0)</f>
        <v>72</v>
      </c>
      <c r="P4" s="7">
        <f t="shared" ref="P4:P68" si="4">IF(N4+1&lt;M4,I4-H4+1,(M4-H4)+(I4-N4))</f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ca="1">INT(R4)</f>
        <v>0</v>
      </c>
      <c r="V4" s="7">
        <f ca="1">(R4-U4)*30+S4</f>
        <v>0</v>
      </c>
      <c r="W4" s="7">
        <f t="shared" ref="W4:W68" si="5">IF(D4="高校３",0,1)</f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>INT(X4)</f>
        <v>0</v>
      </c>
      <c r="AB4" s="7">
        <f>(X4-AA4)*30+Y4</f>
        <v>0</v>
      </c>
    </row>
    <row r="5" spans="1:28">
      <c r="A5" s="7">
        <f t="shared" si="0"/>
        <v>4</v>
      </c>
      <c r="B5" s="26" t="s">
        <v>280</v>
      </c>
      <c r="C5" s="28"/>
      <c r="D5" s="26" t="s">
        <v>147</v>
      </c>
      <c r="E5" s="48" t="s">
        <v>273</v>
      </c>
      <c r="F5" s="49"/>
      <c r="G5" s="55" t="s">
        <v>296</v>
      </c>
      <c r="H5" s="62">
        <v>41000</v>
      </c>
      <c r="I5" s="62">
        <v>41364</v>
      </c>
      <c r="J5" s="48" t="s">
        <v>253</v>
      </c>
      <c r="K5" s="56"/>
      <c r="L5" s="51"/>
      <c r="M5" s="52"/>
      <c r="N5" s="52"/>
    </row>
    <row r="6" spans="1:28">
      <c r="A6" s="7">
        <f t="shared" si="0"/>
        <v>5</v>
      </c>
      <c r="B6" s="26" t="s">
        <v>260</v>
      </c>
      <c r="C6" s="28" t="s">
        <v>265</v>
      </c>
      <c r="D6" s="53"/>
      <c r="E6" s="48" t="s">
        <v>290</v>
      </c>
      <c r="F6" s="48" t="s">
        <v>285</v>
      </c>
      <c r="G6" s="57" t="s">
        <v>297</v>
      </c>
      <c r="H6" s="62">
        <v>41365</v>
      </c>
      <c r="I6" s="62">
        <v>42094</v>
      </c>
      <c r="J6" s="48" t="s">
        <v>255</v>
      </c>
      <c r="K6" s="58"/>
      <c r="L6" s="51"/>
      <c r="M6" s="52">
        <f t="shared" si="1"/>
        <v>41365</v>
      </c>
      <c r="N6" s="52">
        <f t="shared" si="2"/>
        <v>42094</v>
      </c>
      <c r="O6" s="7">
        <f t="shared" si="3"/>
        <v>24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ref="U6:U69" ca="1" si="6">INT(R6)</f>
        <v>0</v>
      </c>
      <c r="V6" s="7">
        <f t="shared" ref="V6:V69" ca="1" si="7">(R6-U6)*30+S6</f>
        <v>0</v>
      </c>
      <c r="W6" s="7">
        <f t="shared" si="5"/>
        <v>1</v>
      </c>
      <c r="X6" s="7">
        <f>IFERROR(VLOOKUP($E6,リスト用!$M:$N,2,FALSE)*VLOOKUP($J6,リスト用!$H:$I,2,FALSE)*O6*W6,0)</f>
        <v>24</v>
      </c>
      <c r="Y6" s="7">
        <f>IFERROR(VLOOKUP($E6,リスト用!$M:$N,2,FALSE)*VLOOKUP($J6,リスト用!$H:$I,2,FALSE)*P6*W6,0)</f>
        <v>0</v>
      </c>
      <c r="AA6" s="7">
        <f t="shared" ref="AA6:AA69" si="8">INT(X6)</f>
        <v>24</v>
      </c>
      <c r="AB6" s="7">
        <f t="shared" ref="AB6:AB69" si="9">(X6-AA6)*30+Y6</f>
        <v>0</v>
      </c>
    </row>
    <row r="7" spans="1:28">
      <c r="A7" s="7">
        <f t="shared" si="0"/>
        <v>6</v>
      </c>
      <c r="B7" s="26" t="s">
        <v>260</v>
      </c>
      <c r="C7" s="28" t="s">
        <v>266</v>
      </c>
      <c r="D7" s="53"/>
      <c r="E7" s="48" t="s">
        <v>290</v>
      </c>
      <c r="F7" s="48" t="s">
        <v>289</v>
      </c>
      <c r="G7" s="59"/>
      <c r="H7" s="62">
        <v>42095</v>
      </c>
      <c r="I7" s="62">
        <v>42155</v>
      </c>
      <c r="J7" s="48" t="s">
        <v>255</v>
      </c>
      <c r="K7" s="28"/>
      <c r="L7" s="51"/>
      <c r="M7" s="52">
        <f t="shared" si="1"/>
        <v>42095</v>
      </c>
      <c r="N7" s="52">
        <f t="shared" si="2"/>
        <v>42155</v>
      </c>
      <c r="O7" s="7">
        <f t="shared" si="3"/>
        <v>2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2</v>
      </c>
      <c r="Y7" s="7">
        <f>IFERROR(VLOOKUP($E7,リスト用!$M:$N,2,FALSE)*VLOOKUP($J7,リスト用!$H:$I,2,FALSE)*P7*W7,0)</f>
        <v>0</v>
      </c>
      <c r="AA7" s="7">
        <f t="shared" si="8"/>
        <v>2</v>
      </c>
      <c r="AB7" s="7">
        <f t="shared" si="9"/>
        <v>0</v>
      </c>
    </row>
    <row r="8" spans="1:28">
      <c r="A8" s="7">
        <f t="shared" si="0"/>
        <v>7</v>
      </c>
      <c r="B8" s="26" t="s">
        <v>260</v>
      </c>
      <c r="C8" s="28" t="s">
        <v>266</v>
      </c>
      <c r="D8" s="53"/>
      <c r="E8" s="48" t="s">
        <v>274</v>
      </c>
      <c r="F8" s="49"/>
      <c r="G8" s="26" t="s">
        <v>267</v>
      </c>
      <c r="H8" s="62">
        <v>42156</v>
      </c>
      <c r="I8" s="62">
        <v>42308</v>
      </c>
      <c r="J8" s="48" t="s">
        <v>259</v>
      </c>
      <c r="K8" s="28"/>
      <c r="L8" s="51"/>
      <c r="M8" s="52">
        <f t="shared" si="1"/>
        <v>42156</v>
      </c>
      <c r="N8" s="52">
        <f t="shared" si="2"/>
        <v>42308</v>
      </c>
      <c r="O8" s="7">
        <f t="shared" si="3"/>
        <v>5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0</v>
      </c>
      <c r="Y8" s="7">
        <f>IFERROR(VLOOKUP($E8,リスト用!$M:$N,2,FALSE)*VLOOKUP($J8,リスト用!$H:$I,2,FALSE)*P8*W8,0)</f>
        <v>0</v>
      </c>
      <c r="AA8" s="7">
        <f t="shared" si="8"/>
        <v>0</v>
      </c>
      <c r="AB8" s="7">
        <f t="shared" si="9"/>
        <v>0</v>
      </c>
    </row>
    <row r="9" spans="1:28">
      <c r="A9" s="7">
        <f t="shared" si="0"/>
        <v>8</v>
      </c>
      <c r="B9" s="26" t="s">
        <v>260</v>
      </c>
      <c r="C9" s="28" t="s">
        <v>266</v>
      </c>
      <c r="D9" s="53"/>
      <c r="E9" s="48" t="s">
        <v>290</v>
      </c>
      <c r="F9" s="48" t="s">
        <v>289</v>
      </c>
      <c r="G9" s="59"/>
      <c r="H9" s="62">
        <v>42309</v>
      </c>
      <c r="I9" s="62">
        <v>42366</v>
      </c>
      <c r="J9" s="48" t="s">
        <v>255</v>
      </c>
      <c r="K9" s="27"/>
      <c r="L9" s="51"/>
      <c r="M9" s="52">
        <f t="shared" si="1"/>
        <v>42309</v>
      </c>
      <c r="N9" s="52">
        <f t="shared" si="2"/>
        <v>42338</v>
      </c>
      <c r="O9" s="7">
        <f t="shared" si="3"/>
        <v>1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1</v>
      </c>
      <c r="Y9" s="7">
        <f>IFERROR(VLOOKUP($E9,リスト用!$M:$N,2,FALSE)*VLOOKUP($J9,リスト用!$H:$I,2,FALSE)*P9*W9,0)</f>
        <v>28</v>
      </c>
      <c r="AA9" s="7">
        <f t="shared" si="8"/>
        <v>1</v>
      </c>
      <c r="AB9" s="7">
        <f t="shared" si="9"/>
        <v>28</v>
      </c>
    </row>
    <row r="10" spans="1:28">
      <c r="A10" s="7">
        <f t="shared" si="0"/>
        <v>9</v>
      </c>
      <c r="B10" s="26" t="s">
        <v>244</v>
      </c>
      <c r="C10" s="28"/>
      <c r="D10" s="53"/>
      <c r="E10" s="48" t="s">
        <v>244</v>
      </c>
      <c r="F10" s="49"/>
      <c r="G10" s="26"/>
      <c r="H10" s="62">
        <v>42367</v>
      </c>
      <c r="I10" s="62">
        <v>42372</v>
      </c>
      <c r="J10" s="48" t="s">
        <v>252</v>
      </c>
      <c r="K10" s="27"/>
      <c r="L10" s="51"/>
      <c r="M10" s="52">
        <f t="shared" si="1"/>
        <v>42370</v>
      </c>
      <c r="N10" s="52">
        <f t="shared" si="2"/>
        <v>42369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268</v>
      </c>
      <c r="C11" s="28" t="s">
        <v>269</v>
      </c>
      <c r="D11" s="53"/>
      <c r="E11" s="48" t="s">
        <v>291</v>
      </c>
      <c r="F11" s="49"/>
      <c r="G11" s="26" t="s">
        <v>245</v>
      </c>
      <c r="H11" s="62">
        <v>42373</v>
      </c>
      <c r="I11" s="62">
        <v>42429</v>
      </c>
      <c r="J11" s="48" t="s">
        <v>153</v>
      </c>
      <c r="K11" s="27"/>
      <c r="L11" s="51"/>
      <c r="M11" s="52">
        <f t="shared" si="1"/>
        <v>42401</v>
      </c>
      <c r="N11" s="52">
        <f t="shared" si="2"/>
        <v>42429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>
        <f t="shared" si="0"/>
        <v>11</v>
      </c>
      <c r="B12" s="26" t="s">
        <v>270</v>
      </c>
      <c r="C12" s="28"/>
      <c r="D12" s="53"/>
      <c r="E12" s="48" t="s">
        <v>244</v>
      </c>
      <c r="F12" s="49"/>
      <c r="G12" s="26"/>
      <c r="H12" s="62">
        <v>42430</v>
      </c>
      <c r="I12" s="62">
        <v>42460</v>
      </c>
      <c r="J12" s="48" t="s">
        <v>252</v>
      </c>
      <c r="K12" s="27"/>
      <c r="L12" s="51"/>
      <c r="M12" s="52">
        <f t="shared" si="1"/>
        <v>42430</v>
      </c>
      <c r="N12" s="52">
        <f t="shared" si="2"/>
        <v>42460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271</v>
      </c>
      <c r="C13" s="28" t="s">
        <v>272</v>
      </c>
      <c r="D13" s="53"/>
      <c r="E13" s="48" t="s">
        <v>290</v>
      </c>
      <c r="F13" s="48" t="s">
        <v>286</v>
      </c>
      <c r="G13" s="26" t="s">
        <v>298</v>
      </c>
      <c r="H13" s="62">
        <v>42461</v>
      </c>
      <c r="I13" s="62">
        <v>46477</v>
      </c>
      <c r="J13" s="48" t="s">
        <v>255</v>
      </c>
      <c r="K13" s="27"/>
      <c r="L13" s="51"/>
      <c r="M13" s="52">
        <f t="shared" si="1"/>
        <v>42461</v>
      </c>
      <c r="N13" s="52">
        <f t="shared" si="2"/>
        <v>46477</v>
      </c>
      <c r="O13" s="7">
        <f t="shared" si="3"/>
        <v>132</v>
      </c>
      <c r="P13" s="7">
        <f t="shared" si="4"/>
        <v>0</v>
      </c>
      <c r="Q13" s="7">
        <f ca="1">IF(I13&gt;'入力シート（基本情報）'!$I$1,1,0)</f>
        <v>1</v>
      </c>
      <c r="R13" s="7">
        <f ca="1">IFERROR(VLOOKUP($F13,リスト用!$P:$Q,2,FALSE)*VLOOKUP($J13,リスト用!$H:$I,2,FALSE)*O13*Q13,0)</f>
        <v>132</v>
      </c>
      <c r="S13" s="7">
        <f ca="1">IFERROR(VLOOKUP($F13,リスト用!$P:$Q,2,FALSE)*VLOOKUP($J13,リスト用!$H:$I,2,FALSE)*P13*Q13,0)</f>
        <v>0</v>
      </c>
      <c r="U13" s="7">
        <f t="shared" ca="1" si="6"/>
        <v>132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132</v>
      </c>
      <c r="Y13" s="7">
        <f>IFERROR(VLOOKUP($E13,リスト用!$M:$N,2,FALSE)*VLOOKUP($J13,リスト用!$H:$I,2,FALSE)*P13*W13,0)</f>
        <v>0</v>
      </c>
      <c r="AA13" s="7">
        <f t="shared" si="8"/>
        <v>132</v>
      </c>
      <c r="AB13" s="7">
        <f t="shared" si="9"/>
        <v>0</v>
      </c>
    </row>
    <row r="14" spans="1:28">
      <c r="A14" s="7" t="str">
        <f t="shared" si="0"/>
        <v/>
      </c>
      <c r="B14" s="26"/>
      <c r="C14" s="26"/>
      <c r="D14" s="26"/>
      <c r="E14" s="48"/>
      <c r="F14" s="48"/>
      <c r="G14" s="26"/>
      <c r="H14" s="50"/>
      <c r="I14" s="50"/>
      <c r="J14" s="48"/>
      <c r="L14" s="51"/>
      <c r="M14" s="52" t="e">
        <f t="shared" si="1"/>
        <v>#NUM!</v>
      </c>
      <c r="N14" s="52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>
      <c r="A15" s="7" t="str">
        <f t="shared" ref="A15:A68" si="10">IF(ISBLANK(B15),"",ROW()-1)</f>
        <v/>
      </c>
      <c r="B15" s="26"/>
      <c r="C15" s="26"/>
      <c r="D15" s="26"/>
      <c r="E15" s="48"/>
      <c r="F15" s="48"/>
      <c r="G15" s="26"/>
      <c r="H15" s="50"/>
      <c r="I15" s="50"/>
      <c r="J15" s="48"/>
      <c r="L15" s="51"/>
      <c r="M15" s="52" t="e">
        <f t="shared" si="1"/>
        <v>#NUM!</v>
      </c>
      <c r="N15" s="52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10"/>
        <v/>
      </c>
      <c r="H16" s="52"/>
      <c r="I16" s="52"/>
      <c r="L16" s="51"/>
      <c r="M16" s="52" t="e">
        <f t="shared" si="1"/>
        <v>#NUM!</v>
      </c>
      <c r="N16" s="52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10"/>
        <v/>
      </c>
      <c r="H17" s="52"/>
      <c r="I17" s="52"/>
      <c r="L17" s="51"/>
      <c r="M17" s="52" t="e">
        <f t="shared" si="1"/>
        <v>#NUM!</v>
      </c>
      <c r="N17" s="52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10"/>
        <v/>
      </c>
      <c r="H18" s="52"/>
      <c r="I18" s="52"/>
      <c r="L18" s="51"/>
      <c r="M18" s="52" t="e">
        <f t="shared" si="1"/>
        <v>#NUM!</v>
      </c>
      <c r="N18" s="52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10"/>
        <v/>
      </c>
      <c r="H19" s="52"/>
      <c r="I19" s="52"/>
      <c r="L19" s="51"/>
      <c r="M19" s="52" t="e">
        <f t="shared" si="1"/>
        <v>#NUM!</v>
      </c>
      <c r="N19" s="52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10"/>
        <v/>
      </c>
      <c r="H20" s="52"/>
      <c r="I20" s="52"/>
      <c r="L20" s="51"/>
      <c r="M20" s="52" t="e">
        <f t="shared" si="1"/>
        <v>#NUM!</v>
      </c>
      <c r="N20" s="52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10"/>
        <v/>
      </c>
      <c r="H21" s="52"/>
      <c r="I21" s="52"/>
      <c r="L21" s="51"/>
      <c r="M21" s="52" t="e">
        <f t="shared" si="1"/>
        <v>#NUM!</v>
      </c>
      <c r="N21" s="52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10"/>
        <v/>
      </c>
      <c r="H22" s="52"/>
      <c r="I22" s="52"/>
      <c r="L22" s="51"/>
      <c r="M22" s="52" t="e">
        <f t="shared" si="1"/>
        <v>#NUM!</v>
      </c>
      <c r="N22" s="52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10"/>
        <v/>
      </c>
      <c r="H23" s="52"/>
      <c r="I23" s="52"/>
      <c r="L23" s="51"/>
      <c r="M23" s="52" t="e">
        <f t="shared" si="1"/>
        <v>#NUM!</v>
      </c>
      <c r="N23" s="52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10"/>
        <v/>
      </c>
      <c r="H24" s="52"/>
      <c r="I24" s="52"/>
      <c r="L24" s="51"/>
      <c r="M24" s="52" t="e">
        <f t="shared" si="1"/>
        <v>#NUM!</v>
      </c>
      <c r="N24" s="52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10"/>
        <v/>
      </c>
      <c r="H25" s="52"/>
      <c r="I25" s="52"/>
      <c r="L25" s="51"/>
      <c r="M25" s="52" t="e">
        <f t="shared" si="1"/>
        <v>#NUM!</v>
      </c>
      <c r="N25" s="52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10"/>
        <v/>
      </c>
      <c r="H26" s="52"/>
      <c r="I26" s="52"/>
      <c r="L26" s="51"/>
      <c r="M26" s="52" t="e">
        <f t="shared" si="1"/>
        <v>#NUM!</v>
      </c>
      <c r="N26" s="52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10"/>
        <v/>
      </c>
      <c r="H27" s="52"/>
      <c r="I27" s="52"/>
      <c r="L27" s="51"/>
      <c r="M27" s="52" t="e">
        <f t="shared" si="1"/>
        <v>#NUM!</v>
      </c>
      <c r="N27" s="52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10"/>
        <v/>
      </c>
      <c r="H28" s="52"/>
      <c r="I28" s="52"/>
      <c r="L28" s="51"/>
      <c r="M28" s="52" t="e">
        <f t="shared" si="1"/>
        <v>#NUM!</v>
      </c>
      <c r="N28" s="52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10"/>
        <v/>
      </c>
      <c r="H29" s="52"/>
      <c r="I29" s="52"/>
      <c r="L29" s="51"/>
      <c r="M29" s="52" t="e">
        <f t="shared" si="1"/>
        <v>#NUM!</v>
      </c>
      <c r="N29" s="52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10"/>
        <v/>
      </c>
      <c r="H30" s="52"/>
      <c r="I30" s="52"/>
      <c r="L30" s="51"/>
      <c r="M30" s="52" t="e">
        <f t="shared" si="1"/>
        <v>#NUM!</v>
      </c>
      <c r="N30" s="52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10"/>
        <v/>
      </c>
      <c r="H31" s="52"/>
      <c r="I31" s="52"/>
      <c r="L31" s="51"/>
      <c r="M31" s="52" t="e">
        <f t="shared" si="1"/>
        <v>#NUM!</v>
      </c>
      <c r="N31" s="52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10"/>
        <v/>
      </c>
      <c r="H32" s="52"/>
      <c r="I32" s="52"/>
      <c r="L32" s="51"/>
      <c r="M32" s="52" t="e">
        <f t="shared" si="1"/>
        <v>#NUM!</v>
      </c>
      <c r="N32" s="52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10"/>
        <v/>
      </c>
      <c r="H33" s="52"/>
      <c r="I33" s="52"/>
      <c r="L33" s="51"/>
      <c r="M33" s="52" t="e">
        <f t="shared" si="1"/>
        <v>#NUM!</v>
      </c>
      <c r="N33" s="52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10"/>
        <v/>
      </c>
      <c r="H34" s="52"/>
      <c r="I34" s="52"/>
      <c r="L34" s="51"/>
      <c r="M34" s="52" t="e">
        <f t="shared" si="1"/>
        <v>#NUM!</v>
      </c>
      <c r="N34" s="52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10"/>
        <v/>
      </c>
      <c r="H35" s="52"/>
      <c r="I35" s="52"/>
      <c r="L35" s="51"/>
      <c r="M35" s="52" t="e">
        <f t="shared" si="1"/>
        <v>#NUM!</v>
      </c>
      <c r="N35" s="52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10"/>
        <v/>
      </c>
      <c r="H36" s="52"/>
      <c r="I36" s="52"/>
      <c r="L36" s="51"/>
      <c r="M36" s="52" t="e">
        <f t="shared" si="1"/>
        <v>#NUM!</v>
      </c>
      <c r="N36" s="52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10"/>
        <v/>
      </c>
      <c r="H37" s="52"/>
      <c r="I37" s="52"/>
      <c r="L37" s="51"/>
      <c r="M37" s="52" t="e">
        <f t="shared" si="1"/>
        <v>#NUM!</v>
      </c>
      <c r="N37" s="52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10"/>
        <v/>
      </c>
      <c r="H38" s="52"/>
      <c r="I38" s="52"/>
      <c r="L38" s="51"/>
      <c r="M38" s="52" t="e">
        <f t="shared" si="1"/>
        <v>#NUM!</v>
      </c>
      <c r="N38" s="52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10"/>
        <v/>
      </c>
      <c r="H39" s="52"/>
      <c r="I39" s="52"/>
      <c r="L39" s="51"/>
      <c r="M39" s="52" t="e">
        <f t="shared" si="1"/>
        <v>#NUM!</v>
      </c>
      <c r="N39" s="52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10"/>
        <v/>
      </c>
      <c r="H40" s="52"/>
      <c r="I40" s="52"/>
      <c r="L40" s="51"/>
      <c r="M40" s="52" t="e">
        <f t="shared" si="1"/>
        <v>#NUM!</v>
      </c>
      <c r="N40" s="52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10"/>
        <v/>
      </c>
      <c r="H41" s="52"/>
      <c r="I41" s="52"/>
      <c r="L41" s="51"/>
      <c r="M41" s="52" t="e">
        <f t="shared" si="1"/>
        <v>#NUM!</v>
      </c>
      <c r="N41" s="52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10"/>
        <v/>
      </c>
      <c r="H42" s="52"/>
      <c r="I42" s="52"/>
      <c r="L42" s="51"/>
      <c r="M42" s="52" t="e">
        <f t="shared" si="1"/>
        <v>#NUM!</v>
      </c>
      <c r="N42" s="52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10"/>
        <v/>
      </c>
      <c r="H43" s="52"/>
      <c r="I43" s="52"/>
      <c r="L43" s="51"/>
      <c r="M43" s="52" t="e">
        <f t="shared" si="1"/>
        <v>#NUM!</v>
      </c>
      <c r="N43" s="52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10"/>
        <v/>
      </c>
      <c r="H44" s="52"/>
      <c r="I44" s="52"/>
      <c r="L44" s="51"/>
      <c r="M44" s="52" t="e">
        <f t="shared" si="1"/>
        <v>#NUM!</v>
      </c>
      <c r="N44" s="52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10"/>
        <v/>
      </c>
      <c r="H45" s="52"/>
      <c r="I45" s="52"/>
      <c r="L45" s="51"/>
      <c r="M45" s="52" t="e">
        <f t="shared" si="1"/>
        <v>#NUM!</v>
      </c>
      <c r="N45" s="52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10"/>
        <v/>
      </c>
      <c r="H46" s="52"/>
      <c r="I46" s="52"/>
      <c r="L46" s="51"/>
      <c r="M46" s="52" t="e">
        <f t="shared" si="1"/>
        <v>#NUM!</v>
      </c>
      <c r="N46" s="52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10"/>
        <v/>
      </c>
      <c r="H47" s="52"/>
      <c r="I47" s="52"/>
      <c r="L47" s="51"/>
      <c r="M47" s="52" t="e">
        <f t="shared" si="1"/>
        <v>#NUM!</v>
      </c>
      <c r="N47" s="52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10"/>
        <v/>
      </c>
      <c r="H48" s="52"/>
      <c r="I48" s="52"/>
      <c r="L48" s="51"/>
      <c r="M48" s="52" t="e">
        <f t="shared" si="1"/>
        <v>#NUM!</v>
      </c>
      <c r="N48" s="52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10"/>
        <v/>
      </c>
      <c r="H49" s="52"/>
      <c r="I49" s="52"/>
      <c r="L49" s="51"/>
      <c r="M49" s="52" t="e">
        <f t="shared" si="1"/>
        <v>#NUM!</v>
      </c>
      <c r="N49" s="52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10"/>
        <v/>
      </c>
      <c r="H50" s="52"/>
      <c r="I50" s="52"/>
      <c r="L50" s="51"/>
      <c r="M50" s="52" t="e">
        <f t="shared" si="1"/>
        <v>#NUM!</v>
      </c>
      <c r="N50" s="52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10"/>
        <v/>
      </c>
      <c r="H51" s="52"/>
      <c r="I51" s="52"/>
      <c r="L51" s="51"/>
      <c r="M51" s="52" t="e">
        <f t="shared" si="1"/>
        <v>#NUM!</v>
      </c>
      <c r="N51" s="52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10"/>
        <v/>
      </c>
      <c r="H52" s="52"/>
      <c r="I52" s="52"/>
      <c r="L52" s="51"/>
      <c r="M52" s="52" t="e">
        <f t="shared" si="1"/>
        <v>#NUM!</v>
      </c>
      <c r="N52" s="52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10"/>
        <v/>
      </c>
      <c r="H53" s="52"/>
      <c r="I53" s="52"/>
      <c r="L53" s="51"/>
      <c r="M53" s="52" t="e">
        <f t="shared" si="1"/>
        <v>#NUM!</v>
      </c>
      <c r="N53" s="52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10"/>
        <v/>
      </c>
      <c r="H54" s="52"/>
      <c r="I54" s="52"/>
      <c r="L54" s="51"/>
      <c r="M54" s="52" t="e">
        <f t="shared" si="1"/>
        <v>#NUM!</v>
      </c>
      <c r="N54" s="52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10"/>
        <v/>
      </c>
      <c r="H55" s="52"/>
      <c r="I55" s="52"/>
      <c r="L55" s="51"/>
      <c r="M55" s="52" t="e">
        <f t="shared" si="1"/>
        <v>#NUM!</v>
      </c>
      <c r="N55" s="52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10"/>
        <v/>
      </c>
      <c r="H56" s="52"/>
      <c r="I56" s="52"/>
      <c r="L56" s="51"/>
      <c r="M56" s="52" t="e">
        <f t="shared" si="1"/>
        <v>#NUM!</v>
      </c>
      <c r="N56" s="52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10"/>
        <v/>
      </c>
      <c r="H57" s="52"/>
      <c r="I57" s="52"/>
      <c r="L57" s="51"/>
      <c r="M57" s="52" t="e">
        <f t="shared" si="1"/>
        <v>#NUM!</v>
      </c>
      <c r="N57" s="52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10"/>
        <v/>
      </c>
      <c r="H58" s="52"/>
      <c r="I58" s="52"/>
      <c r="L58" s="51"/>
      <c r="M58" s="52" t="e">
        <f t="shared" si="1"/>
        <v>#NUM!</v>
      </c>
      <c r="N58" s="52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10"/>
        <v/>
      </c>
      <c r="H59" s="52"/>
      <c r="I59" s="52"/>
      <c r="L59" s="51"/>
      <c r="M59" s="52" t="e">
        <f t="shared" si="1"/>
        <v>#NUM!</v>
      </c>
      <c r="N59" s="52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10"/>
        <v/>
      </c>
      <c r="H60" s="52"/>
      <c r="I60" s="52"/>
      <c r="L60" s="51"/>
      <c r="M60" s="52" t="e">
        <f t="shared" si="1"/>
        <v>#NUM!</v>
      </c>
      <c r="N60" s="52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10"/>
        <v/>
      </c>
      <c r="H61" s="52"/>
      <c r="I61" s="52"/>
      <c r="L61" s="51"/>
      <c r="M61" s="52" t="e">
        <f t="shared" si="1"/>
        <v>#NUM!</v>
      </c>
      <c r="N61" s="52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10"/>
        <v/>
      </c>
      <c r="H62" s="52"/>
      <c r="I62" s="52"/>
      <c r="L62" s="51"/>
      <c r="M62" s="52" t="e">
        <f t="shared" si="1"/>
        <v>#NUM!</v>
      </c>
      <c r="N62" s="52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10"/>
        <v/>
      </c>
      <c r="H63" s="52"/>
      <c r="I63" s="52"/>
      <c r="L63" s="51"/>
      <c r="M63" s="52" t="e">
        <f t="shared" si="1"/>
        <v>#NUM!</v>
      </c>
      <c r="N63" s="52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10"/>
        <v/>
      </c>
      <c r="H64" s="52"/>
      <c r="I64" s="52"/>
      <c r="L64" s="51"/>
      <c r="M64" s="52" t="e">
        <f t="shared" si="1"/>
        <v>#NUM!</v>
      </c>
      <c r="N64" s="52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10"/>
        <v/>
      </c>
      <c r="H65" s="52"/>
      <c r="I65" s="52"/>
      <c r="L65" s="51"/>
      <c r="M65" s="52" t="e">
        <f t="shared" si="1"/>
        <v>#NUM!</v>
      </c>
      <c r="N65" s="52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10"/>
        <v/>
      </c>
      <c r="H66" s="52"/>
      <c r="I66" s="52"/>
      <c r="L66" s="51"/>
      <c r="M66" s="52" t="e">
        <f t="shared" si="1"/>
        <v>#NUM!</v>
      </c>
      <c r="N66" s="52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si="10"/>
        <v/>
      </c>
      <c r="H67" s="52"/>
      <c r="I67" s="52"/>
      <c r="L67" s="51"/>
      <c r="M67" s="52" t="e">
        <f t="shared" si="1"/>
        <v>#NUM!</v>
      </c>
      <c r="N67" s="52" t="e">
        <f t="shared" si="2"/>
        <v>#NUM!</v>
      </c>
      <c r="O67" s="7">
        <f t="shared" si="3"/>
        <v>0</v>
      </c>
      <c r="P67" s="7" t="e">
        <f t="shared" si="4"/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si="5"/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2"/>
      <c r="I68" s="52"/>
      <c r="L68" s="51"/>
      <c r="M68" s="52" t="e">
        <f t="shared" si="1"/>
        <v>#NUM!</v>
      </c>
      <c r="N68" s="52" t="e">
        <f t="shared" si="2"/>
        <v>#NUM!</v>
      </c>
      <c r="O68" s="7">
        <f t="shared" si="3"/>
        <v>0</v>
      </c>
      <c r="P68" s="7" t="e">
        <f t="shared" si="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ca="1" si="6"/>
        <v>0</v>
      </c>
      <c r="V68" s="7">
        <f t="shared" ca="1" si="7"/>
        <v>0</v>
      </c>
      <c r="W68" s="7">
        <f t="shared" si="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si="8"/>
        <v>0</v>
      </c>
      <c r="AB68" s="7">
        <f t="shared" si="9"/>
        <v>0</v>
      </c>
    </row>
    <row r="69" spans="1:28">
      <c r="A69" s="7" t="str">
        <f t="shared" ref="A69:A103" si="11">IF(ISBLANK(B69),"",ROW()-1)</f>
        <v/>
      </c>
      <c r="H69" s="52"/>
      <c r="I69" s="52"/>
      <c r="L69" s="51"/>
      <c r="M69" s="52" t="e">
        <f t="shared" ref="M69:M103" si="12">EOMONTH(H69-1,0)+1</f>
        <v>#NUM!</v>
      </c>
      <c r="N69" s="52" t="e">
        <f t="shared" ref="N69:N103" si="13">EOMONTH(I69+1,-1)</f>
        <v>#NUM!</v>
      </c>
      <c r="O69" s="7">
        <f t="shared" ref="O69:O103" si="14">IFERROR(DATEDIF(M69,N69+1,"M"),0)</f>
        <v>0</v>
      </c>
      <c r="P69" s="7" t="e">
        <f t="shared" ref="P69:P103" si="15">IF(N69+1&lt;M69,I69-H69+1,(M69-H69)+(I69-N69))</f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6"/>
        <v>0</v>
      </c>
      <c r="V69" s="7">
        <f t="shared" ca="1" si="7"/>
        <v>0</v>
      </c>
      <c r="W69" s="7">
        <f t="shared" ref="W69:W103" si="16">IF(D69="高校３",0,1)</f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8"/>
        <v>0</v>
      </c>
      <c r="AB69" s="7">
        <f t="shared" si="9"/>
        <v>0</v>
      </c>
    </row>
    <row r="70" spans="1:28">
      <c r="A70" s="7" t="str">
        <f t="shared" si="11"/>
        <v/>
      </c>
      <c r="H70" s="52"/>
      <c r="I70" s="52"/>
      <c r="L70" s="51"/>
      <c r="M70" s="52" t="e">
        <f t="shared" si="12"/>
        <v>#NUM!</v>
      </c>
      <c r="N70" s="52" t="e">
        <f t="shared" si="13"/>
        <v>#NUM!</v>
      </c>
      <c r="O70" s="7">
        <f t="shared" si="14"/>
        <v>0</v>
      </c>
      <c r="P70" s="7" t="e">
        <f t="shared" si="15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ref="U70:U103" ca="1" si="17">INT(R70)</f>
        <v>0</v>
      </c>
      <c r="V70" s="7">
        <f t="shared" ref="V70:V103" ca="1" si="18">(R70-U70)*30+S70</f>
        <v>0</v>
      </c>
      <c r="W70" s="7">
        <f t="shared" si="16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ref="AA70:AA103" si="19">INT(X70)</f>
        <v>0</v>
      </c>
      <c r="AB70" s="7">
        <f t="shared" ref="AB70:AB103" si="20">(X70-AA70)*30+Y70</f>
        <v>0</v>
      </c>
    </row>
    <row r="71" spans="1:28">
      <c r="A71" s="7" t="str">
        <f t="shared" si="11"/>
        <v/>
      </c>
      <c r="H71" s="52"/>
      <c r="I71" s="52"/>
      <c r="L71" s="51"/>
      <c r="M71" s="52" t="e">
        <f t="shared" si="12"/>
        <v>#NUM!</v>
      </c>
      <c r="N71" s="52" t="e">
        <f t="shared" si="13"/>
        <v>#NUM!</v>
      </c>
      <c r="O71" s="7">
        <f t="shared" si="14"/>
        <v>0</v>
      </c>
      <c r="P71" s="7" t="e">
        <f t="shared" si="15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7"/>
        <v>0</v>
      </c>
      <c r="V71" s="7">
        <f t="shared" ca="1" si="18"/>
        <v>0</v>
      </c>
      <c r="W71" s="7">
        <f t="shared" si="16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9"/>
        <v>0</v>
      </c>
      <c r="AB71" s="7">
        <f t="shared" si="20"/>
        <v>0</v>
      </c>
    </row>
    <row r="72" spans="1:28">
      <c r="A72" s="7" t="str">
        <f t="shared" si="11"/>
        <v/>
      </c>
      <c r="H72" s="52"/>
      <c r="I72" s="52"/>
      <c r="L72" s="51"/>
      <c r="M72" s="52" t="e">
        <f t="shared" si="12"/>
        <v>#NUM!</v>
      </c>
      <c r="N72" s="52" t="e">
        <f t="shared" si="13"/>
        <v>#NUM!</v>
      </c>
      <c r="O72" s="7">
        <f t="shared" si="14"/>
        <v>0</v>
      </c>
      <c r="P72" s="7" t="e">
        <f t="shared" si="15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7"/>
        <v>0</v>
      </c>
      <c r="V72" s="7">
        <f t="shared" ca="1" si="18"/>
        <v>0</v>
      </c>
      <c r="W72" s="7">
        <f t="shared" si="16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9"/>
        <v>0</v>
      </c>
      <c r="AB72" s="7">
        <f t="shared" si="20"/>
        <v>0</v>
      </c>
    </row>
    <row r="73" spans="1:28">
      <c r="A73" s="7" t="str">
        <f t="shared" si="11"/>
        <v/>
      </c>
      <c r="H73" s="52"/>
      <c r="I73" s="52"/>
      <c r="L73" s="51"/>
      <c r="M73" s="52" t="e">
        <f t="shared" si="12"/>
        <v>#NUM!</v>
      </c>
      <c r="N73" s="52" t="e">
        <f t="shared" si="13"/>
        <v>#NUM!</v>
      </c>
      <c r="O73" s="7">
        <f t="shared" si="14"/>
        <v>0</v>
      </c>
      <c r="P73" s="7" t="e">
        <f t="shared" si="15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7"/>
        <v>0</v>
      </c>
      <c r="V73" s="7">
        <f t="shared" ca="1" si="18"/>
        <v>0</v>
      </c>
      <c r="W73" s="7">
        <f t="shared" si="16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9"/>
        <v>0</v>
      </c>
      <c r="AB73" s="7">
        <f t="shared" si="20"/>
        <v>0</v>
      </c>
    </row>
    <row r="74" spans="1:28">
      <c r="A74" s="7" t="str">
        <f t="shared" si="11"/>
        <v/>
      </c>
      <c r="H74" s="52"/>
      <c r="I74" s="52"/>
      <c r="L74" s="51"/>
      <c r="M74" s="52" t="e">
        <f t="shared" si="12"/>
        <v>#NUM!</v>
      </c>
      <c r="N74" s="52" t="e">
        <f t="shared" si="13"/>
        <v>#NUM!</v>
      </c>
      <c r="O74" s="7">
        <f t="shared" si="14"/>
        <v>0</v>
      </c>
      <c r="P74" s="7" t="e">
        <f t="shared" si="15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7"/>
        <v>0</v>
      </c>
      <c r="V74" s="7">
        <f t="shared" ca="1" si="18"/>
        <v>0</v>
      </c>
      <c r="W74" s="7">
        <f t="shared" si="16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9"/>
        <v>0</v>
      </c>
      <c r="AB74" s="7">
        <f t="shared" si="20"/>
        <v>0</v>
      </c>
    </row>
    <row r="75" spans="1:28">
      <c r="A75" s="7" t="str">
        <f t="shared" si="11"/>
        <v/>
      </c>
      <c r="H75" s="52"/>
      <c r="I75" s="52"/>
      <c r="L75" s="51"/>
      <c r="M75" s="52" t="e">
        <f t="shared" si="12"/>
        <v>#NUM!</v>
      </c>
      <c r="N75" s="52" t="e">
        <f t="shared" si="13"/>
        <v>#NUM!</v>
      </c>
      <c r="O75" s="7">
        <f t="shared" si="14"/>
        <v>0</v>
      </c>
      <c r="P75" s="7" t="e">
        <f t="shared" si="15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7"/>
        <v>0</v>
      </c>
      <c r="V75" s="7">
        <f t="shared" ca="1" si="18"/>
        <v>0</v>
      </c>
      <c r="W75" s="7">
        <f t="shared" si="16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9"/>
        <v>0</v>
      </c>
      <c r="AB75" s="7">
        <f t="shared" si="20"/>
        <v>0</v>
      </c>
    </row>
    <row r="76" spans="1:28">
      <c r="A76" s="7" t="str">
        <f t="shared" si="11"/>
        <v/>
      </c>
      <c r="H76" s="52"/>
      <c r="I76" s="52"/>
      <c r="L76" s="51"/>
      <c r="M76" s="52" t="e">
        <f t="shared" si="12"/>
        <v>#NUM!</v>
      </c>
      <c r="N76" s="52" t="e">
        <f t="shared" si="13"/>
        <v>#NUM!</v>
      </c>
      <c r="O76" s="7">
        <f t="shared" si="14"/>
        <v>0</v>
      </c>
      <c r="P76" s="7" t="e">
        <f t="shared" si="15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7"/>
        <v>0</v>
      </c>
      <c r="V76" s="7">
        <f t="shared" ca="1" si="18"/>
        <v>0</v>
      </c>
      <c r="W76" s="7">
        <f t="shared" si="16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9"/>
        <v>0</v>
      </c>
      <c r="AB76" s="7">
        <f t="shared" si="20"/>
        <v>0</v>
      </c>
    </row>
    <row r="77" spans="1:28">
      <c r="A77" s="7" t="str">
        <f t="shared" si="11"/>
        <v/>
      </c>
      <c r="H77" s="52"/>
      <c r="I77" s="52"/>
      <c r="L77" s="51"/>
      <c r="M77" s="52" t="e">
        <f t="shared" si="12"/>
        <v>#NUM!</v>
      </c>
      <c r="N77" s="52" t="e">
        <f t="shared" si="13"/>
        <v>#NUM!</v>
      </c>
      <c r="O77" s="7">
        <f t="shared" si="14"/>
        <v>0</v>
      </c>
      <c r="P77" s="7" t="e">
        <f t="shared" si="15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7"/>
        <v>0</v>
      </c>
      <c r="V77" s="7">
        <f t="shared" ca="1" si="18"/>
        <v>0</v>
      </c>
      <c r="W77" s="7">
        <f t="shared" si="16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9"/>
        <v>0</v>
      </c>
      <c r="AB77" s="7">
        <f t="shared" si="20"/>
        <v>0</v>
      </c>
    </row>
    <row r="78" spans="1:28">
      <c r="A78" s="7" t="str">
        <f t="shared" si="11"/>
        <v/>
      </c>
      <c r="H78" s="52"/>
      <c r="I78" s="52"/>
      <c r="L78" s="51"/>
      <c r="M78" s="52" t="e">
        <f t="shared" si="12"/>
        <v>#NUM!</v>
      </c>
      <c r="N78" s="52" t="e">
        <f t="shared" si="13"/>
        <v>#NUM!</v>
      </c>
      <c r="O78" s="7">
        <f t="shared" si="14"/>
        <v>0</v>
      </c>
      <c r="P78" s="7" t="e">
        <f t="shared" si="15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7"/>
        <v>0</v>
      </c>
      <c r="V78" s="7">
        <f t="shared" ca="1" si="18"/>
        <v>0</v>
      </c>
      <c r="W78" s="7">
        <f t="shared" si="16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9"/>
        <v>0</v>
      </c>
      <c r="AB78" s="7">
        <f t="shared" si="20"/>
        <v>0</v>
      </c>
    </row>
    <row r="79" spans="1:28">
      <c r="A79" s="7" t="str">
        <f t="shared" si="11"/>
        <v/>
      </c>
      <c r="H79" s="52"/>
      <c r="I79" s="52"/>
      <c r="L79" s="51"/>
      <c r="M79" s="52" t="e">
        <f t="shared" si="12"/>
        <v>#NUM!</v>
      </c>
      <c r="N79" s="52" t="e">
        <f t="shared" si="13"/>
        <v>#NUM!</v>
      </c>
      <c r="O79" s="7">
        <f t="shared" si="14"/>
        <v>0</v>
      </c>
      <c r="P79" s="7" t="e">
        <f t="shared" si="15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7"/>
        <v>0</v>
      </c>
      <c r="V79" s="7">
        <f t="shared" ca="1" si="18"/>
        <v>0</v>
      </c>
      <c r="W79" s="7">
        <f t="shared" si="16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9"/>
        <v>0</v>
      </c>
      <c r="AB79" s="7">
        <f t="shared" si="20"/>
        <v>0</v>
      </c>
    </row>
    <row r="80" spans="1:28">
      <c r="A80" s="7" t="str">
        <f t="shared" si="11"/>
        <v/>
      </c>
      <c r="H80" s="52"/>
      <c r="I80" s="52"/>
      <c r="L80" s="51"/>
      <c r="M80" s="52" t="e">
        <f t="shared" si="12"/>
        <v>#NUM!</v>
      </c>
      <c r="N80" s="52" t="e">
        <f t="shared" si="13"/>
        <v>#NUM!</v>
      </c>
      <c r="O80" s="7">
        <f t="shared" si="14"/>
        <v>0</v>
      </c>
      <c r="P80" s="7" t="e">
        <f t="shared" si="15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7"/>
        <v>0</v>
      </c>
      <c r="V80" s="7">
        <f t="shared" ca="1" si="18"/>
        <v>0</v>
      </c>
      <c r="W80" s="7">
        <f t="shared" si="16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9"/>
        <v>0</v>
      </c>
      <c r="AB80" s="7">
        <f t="shared" si="20"/>
        <v>0</v>
      </c>
    </row>
    <row r="81" spans="1:28">
      <c r="A81" s="7" t="str">
        <f t="shared" si="11"/>
        <v/>
      </c>
      <c r="H81" s="52"/>
      <c r="I81" s="52"/>
      <c r="L81" s="51"/>
      <c r="M81" s="52" t="e">
        <f t="shared" si="12"/>
        <v>#NUM!</v>
      </c>
      <c r="N81" s="52" t="e">
        <f t="shared" si="13"/>
        <v>#NUM!</v>
      </c>
      <c r="O81" s="7">
        <f t="shared" si="14"/>
        <v>0</v>
      </c>
      <c r="P81" s="7" t="e">
        <f t="shared" si="15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7"/>
        <v>0</v>
      </c>
      <c r="V81" s="7">
        <f t="shared" ca="1" si="18"/>
        <v>0</v>
      </c>
      <c r="W81" s="7">
        <f t="shared" si="16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9"/>
        <v>0</v>
      </c>
      <c r="AB81" s="7">
        <f t="shared" si="20"/>
        <v>0</v>
      </c>
    </row>
    <row r="82" spans="1:28">
      <c r="A82" s="7" t="str">
        <f t="shared" si="11"/>
        <v/>
      </c>
      <c r="H82" s="52"/>
      <c r="I82" s="52"/>
      <c r="L82" s="51"/>
      <c r="M82" s="52" t="e">
        <f t="shared" si="12"/>
        <v>#NUM!</v>
      </c>
      <c r="N82" s="52" t="e">
        <f t="shared" si="13"/>
        <v>#NUM!</v>
      </c>
      <c r="O82" s="7">
        <f t="shared" si="14"/>
        <v>0</v>
      </c>
      <c r="P82" s="7" t="e">
        <f t="shared" si="15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7"/>
        <v>0</v>
      </c>
      <c r="V82" s="7">
        <f t="shared" ca="1" si="18"/>
        <v>0</v>
      </c>
      <c r="W82" s="7">
        <f t="shared" si="16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9"/>
        <v>0</v>
      </c>
      <c r="AB82" s="7">
        <f t="shared" si="20"/>
        <v>0</v>
      </c>
    </row>
    <row r="83" spans="1:28">
      <c r="A83" s="7" t="str">
        <f t="shared" si="11"/>
        <v/>
      </c>
      <c r="H83" s="52"/>
      <c r="I83" s="52"/>
      <c r="L83" s="51"/>
      <c r="M83" s="52" t="e">
        <f t="shared" si="12"/>
        <v>#NUM!</v>
      </c>
      <c r="N83" s="52" t="e">
        <f t="shared" si="13"/>
        <v>#NUM!</v>
      </c>
      <c r="O83" s="7">
        <f t="shared" si="14"/>
        <v>0</v>
      </c>
      <c r="P83" s="7" t="e">
        <f t="shared" si="15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7"/>
        <v>0</v>
      </c>
      <c r="V83" s="7">
        <f t="shared" ca="1" si="18"/>
        <v>0</v>
      </c>
      <c r="W83" s="7">
        <f t="shared" si="16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9"/>
        <v>0</v>
      </c>
      <c r="AB83" s="7">
        <f t="shared" si="20"/>
        <v>0</v>
      </c>
    </row>
    <row r="84" spans="1:28">
      <c r="A84" s="7" t="str">
        <f t="shared" si="11"/>
        <v/>
      </c>
      <c r="H84" s="52"/>
      <c r="I84" s="52"/>
      <c r="L84" s="51"/>
      <c r="M84" s="52" t="e">
        <f t="shared" si="12"/>
        <v>#NUM!</v>
      </c>
      <c r="N84" s="52" t="e">
        <f t="shared" si="13"/>
        <v>#NUM!</v>
      </c>
      <c r="O84" s="7">
        <f t="shared" si="14"/>
        <v>0</v>
      </c>
      <c r="P84" s="7" t="e">
        <f t="shared" si="15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7"/>
        <v>0</v>
      </c>
      <c r="V84" s="7">
        <f t="shared" ca="1" si="18"/>
        <v>0</v>
      </c>
      <c r="W84" s="7">
        <f t="shared" si="16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9"/>
        <v>0</v>
      </c>
      <c r="AB84" s="7">
        <f t="shared" si="20"/>
        <v>0</v>
      </c>
    </row>
    <row r="85" spans="1:28">
      <c r="A85" s="7" t="str">
        <f t="shared" si="11"/>
        <v/>
      </c>
      <c r="H85" s="52"/>
      <c r="I85" s="52"/>
      <c r="L85" s="51"/>
      <c r="M85" s="52" t="e">
        <f t="shared" si="12"/>
        <v>#NUM!</v>
      </c>
      <c r="N85" s="52" t="e">
        <f t="shared" si="13"/>
        <v>#NUM!</v>
      </c>
      <c r="O85" s="7">
        <f t="shared" si="14"/>
        <v>0</v>
      </c>
      <c r="P85" s="7" t="e">
        <f t="shared" si="15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7"/>
        <v>0</v>
      </c>
      <c r="V85" s="7">
        <f t="shared" ca="1" si="18"/>
        <v>0</v>
      </c>
      <c r="W85" s="7">
        <f t="shared" si="16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9"/>
        <v>0</v>
      </c>
      <c r="AB85" s="7">
        <f t="shared" si="20"/>
        <v>0</v>
      </c>
    </row>
    <row r="86" spans="1:28">
      <c r="A86" s="7" t="str">
        <f t="shared" si="11"/>
        <v/>
      </c>
      <c r="H86" s="52"/>
      <c r="I86" s="52"/>
      <c r="L86" s="51"/>
      <c r="M86" s="52" t="e">
        <f t="shared" si="12"/>
        <v>#NUM!</v>
      </c>
      <c r="N86" s="52" t="e">
        <f t="shared" si="13"/>
        <v>#NUM!</v>
      </c>
      <c r="O86" s="7">
        <f t="shared" si="14"/>
        <v>0</v>
      </c>
      <c r="P86" s="7" t="e">
        <f t="shared" si="15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7"/>
        <v>0</v>
      </c>
      <c r="V86" s="7">
        <f t="shared" ca="1" si="18"/>
        <v>0</v>
      </c>
      <c r="W86" s="7">
        <f t="shared" si="16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9"/>
        <v>0</v>
      </c>
      <c r="AB86" s="7">
        <f t="shared" si="20"/>
        <v>0</v>
      </c>
    </row>
    <row r="87" spans="1:28">
      <c r="A87" s="7" t="str">
        <f t="shared" si="11"/>
        <v/>
      </c>
      <c r="H87" s="52"/>
      <c r="I87" s="52"/>
      <c r="L87" s="51"/>
      <c r="M87" s="52" t="e">
        <f t="shared" si="12"/>
        <v>#NUM!</v>
      </c>
      <c r="N87" s="52" t="e">
        <f t="shared" si="13"/>
        <v>#NUM!</v>
      </c>
      <c r="O87" s="7">
        <f t="shared" si="14"/>
        <v>0</v>
      </c>
      <c r="P87" s="7" t="e">
        <f t="shared" si="15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7"/>
        <v>0</v>
      </c>
      <c r="V87" s="7">
        <f t="shared" ca="1" si="18"/>
        <v>0</v>
      </c>
      <c r="W87" s="7">
        <f t="shared" si="16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9"/>
        <v>0</v>
      </c>
      <c r="AB87" s="7">
        <f t="shared" si="20"/>
        <v>0</v>
      </c>
    </row>
    <row r="88" spans="1:28">
      <c r="A88" s="7" t="str">
        <f t="shared" si="11"/>
        <v/>
      </c>
      <c r="H88" s="52"/>
      <c r="I88" s="52"/>
      <c r="L88" s="51"/>
      <c r="M88" s="52" t="e">
        <f t="shared" si="12"/>
        <v>#NUM!</v>
      </c>
      <c r="N88" s="52" t="e">
        <f t="shared" si="13"/>
        <v>#NUM!</v>
      </c>
      <c r="O88" s="7">
        <f t="shared" si="14"/>
        <v>0</v>
      </c>
      <c r="P88" s="7" t="e">
        <f t="shared" si="15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7"/>
        <v>0</v>
      </c>
      <c r="V88" s="7">
        <f t="shared" ca="1" si="18"/>
        <v>0</v>
      </c>
      <c r="W88" s="7">
        <f t="shared" si="16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9"/>
        <v>0</v>
      </c>
      <c r="AB88" s="7">
        <f t="shared" si="20"/>
        <v>0</v>
      </c>
    </row>
    <row r="89" spans="1:28">
      <c r="A89" s="7" t="str">
        <f t="shared" si="11"/>
        <v/>
      </c>
      <c r="H89" s="52"/>
      <c r="I89" s="52"/>
      <c r="L89" s="51"/>
      <c r="M89" s="52" t="e">
        <f t="shared" si="12"/>
        <v>#NUM!</v>
      </c>
      <c r="N89" s="52" t="e">
        <f t="shared" si="13"/>
        <v>#NUM!</v>
      </c>
      <c r="O89" s="7">
        <f t="shared" si="14"/>
        <v>0</v>
      </c>
      <c r="P89" s="7" t="e">
        <f t="shared" si="15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7"/>
        <v>0</v>
      </c>
      <c r="V89" s="7">
        <f t="shared" ca="1" si="18"/>
        <v>0</v>
      </c>
      <c r="W89" s="7">
        <f t="shared" si="16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9"/>
        <v>0</v>
      </c>
      <c r="AB89" s="7">
        <f t="shared" si="20"/>
        <v>0</v>
      </c>
    </row>
    <row r="90" spans="1:28">
      <c r="A90" s="7" t="str">
        <f t="shared" si="11"/>
        <v/>
      </c>
      <c r="H90" s="52"/>
      <c r="I90" s="52"/>
      <c r="L90" s="51"/>
      <c r="M90" s="52" t="e">
        <f t="shared" si="12"/>
        <v>#NUM!</v>
      </c>
      <c r="N90" s="52" t="e">
        <f t="shared" si="13"/>
        <v>#NUM!</v>
      </c>
      <c r="O90" s="7">
        <f t="shared" si="14"/>
        <v>0</v>
      </c>
      <c r="P90" s="7" t="e">
        <f t="shared" si="15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7"/>
        <v>0</v>
      </c>
      <c r="V90" s="7">
        <f t="shared" ca="1" si="18"/>
        <v>0</v>
      </c>
      <c r="W90" s="7">
        <f t="shared" si="16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9"/>
        <v>0</v>
      </c>
      <c r="AB90" s="7">
        <f t="shared" si="20"/>
        <v>0</v>
      </c>
    </row>
    <row r="91" spans="1:28">
      <c r="A91" s="7" t="str">
        <f t="shared" si="11"/>
        <v/>
      </c>
      <c r="H91" s="52"/>
      <c r="I91" s="52"/>
      <c r="L91" s="51"/>
      <c r="M91" s="52" t="e">
        <f t="shared" si="12"/>
        <v>#NUM!</v>
      </c>
      <c r="N91" s="52" t="e">
        <f t="shared" si="13"/>
        <v>#NUM!</v>
      </c>
      <c r="O91" s="7">
        <f t="shared" si="14"/>
        <v>0</v>
      </c>
      <c r="P91" s="7" t="e">
        <f t="shared" si="15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7"/>
        <v>0</v>
      </c>
      <c r="V91" s="7">
        <f t="shared" ca="1" si="18"/>
        <v>0</v>
      </c>
      <c r="W91" s="7">
        <f t="shared" si="16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9"/>
        <v>0</v>
      </c>
      <c r="AB91" s="7">
        <f t="shared" si="20"/>
        <v>0</v>
      </c>
    </row>
    <row r="92" spans="1:28">
      <c r="A92" s="7" t="str">
        <f t="shared" si="11"/>
        <v/>
      </c>
      <c r="H92" s="52"/>
      <c r="I92" s="52"/>
      <c r="L92" s="51"/>
      <c r="M92" s="52" t="e">
        <f t="shared" si="12"/>
        <v>#NUM!</v>
      </c>
      <c r="N92" s="52" t="e">
        <f t="shared" si="13"/>
        <v>#NUM!</v>
      </c>
      <c r="O92" s="7">
        <f t="shared" si="14"/>
        <v>0</v>
      </c>
      <c r="P92" s="7" t="e">
        <f t="shared" si="15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7"/>
        <v>0</v>
      </c>
      <c r="V92" s="7">
        <f t="shared" ca="1" si="18"/>
        <v>0</v>
      </c>
      <c r="W92" s="7">
        <f t="shared" si="16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9"/>
        <v>0</v>
      </c>
      <c r="AB92" s="7">
        <f t="shared" si="20"/>
        <v>0</v>
      </c>
    </row>
    <row r="93" spans="1:28">
      <c r="A93" s="7" t="str">
        <f t="shared" si="11"/>
        <v/>
      </c>
      <c r="H93" s="52"/>
      <c r="I93" s="52"/>
      <c r="L93" s="51"/>
      <c r="M93" s="52" t="e">
        <f t="shared" si="12"/>
        <v>#NUM!</v>
      </c>
      <c r="N93" s="52" t="e">
        <f t="shared" si="13"/>
        <v>#NUM!</v>
      </c>
      <c r="O93" s="7">
        <f t="shared" si="14"/>
        <v>0</v>
      </c>
      <c r="P93" s="7" t="e">
        <f t="shared" si="15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7"/>
        <v>0</v>
      </c>
      <c r="V93" s="7">
        <f t="shared" ca="1" si="18"/>
        <v>0</v>
      </c>
      <c r="W93" s="7">
        <f t="shared" si="16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9"/>
        <v>0</v>
      </c>
      <c r="AB93" s="7">
        <f t="shared" si="20"/>
        <v>0</v>
      </c>
    </row>
    <row r="94" spans="1:28">
      <c r="A94" s="7" t="str">
        <f t="shared" si="11"/>
        <v/>
      </c>
      <c r="H94" s="52"/>
      <c r="I94" s="52"/>
      <c r="L94" s="51"/>
      <c r="M94" s="52" t="e">
        <f t="shared" si="12"/>
        <v>#NUM!</v>
      </c>
      <c r="N94" s="52" t="e">
        <f t="shared" si="13"/>
        <v>#NUM!</v>
      </c>
      <c r="O94" s="7">
        <f t="shared" si="14"/>
        <v>0</v>
      </c>
      <c r="P94" s="7" t="e">
        <f t="shared" si="15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7"/>
        <v>0</v>
      </c>
      <c r="V94" s="7">
        <f t="shared" ca="1" si="18"/>
        <v>0</v>
      </c>
      <c r="W94" s="7">
        <f t="shared" si="16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9"/>
        <v>0</v>
      </c>
      <c r="AB94" s="7">
        <f t="shared" si="20"/>
        <v>0</v>
      </c>
    </row>
    <row r="95" spans="1:28">
      <c r="A95" s="7" t="str">
        <f t="shared" si="11"/>
        <v/>
      </c>
      <c r="H95" s="52"/>
      <c r="I95" s="52"/>
      <c r="L95" s="51"/>
      <c r="M95" s="52" t="e">
        <f t="shared" si="12"/>
        <v>#NUM!</v>
      </c>
      <c r="N95" s="52" t="e">
        <f t="shared" si="13"/>
        <v>#NUM!</v>
      </c>
      <c r="O95" s="7">
        <f t="shared" si="14"/>
        <v>0</v>
      </c>
      <c r="P95" s="7" t="e">
        <f t="shared" si="15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7"/>
        <v>0</v>
      </c>
      <c r="V95" s="7">
        <f t="shared" ca="1" si="18"/>
        <v>0</v>
      </c>
      <c r="W95" s="7">
        <f t="shared" si="16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9"/>
        <v>0</v>
      </c>
      <c r="AB95" s="7">
        <f t="shared" si="20"/>
        <v>0</v>
      </c>
    </row>
    <row r="96" spans="1:28">
      <c r="A96" s="7" t="str">
        <f t="shared" si="11"/>
        <v/>
      </c>
      <c r="H96" s="52"/>
      <c r="I96" s="52"/>
      <c r="L96" s="51"/>
      <c r="M96" s="52" t="e">
        <f t="shared" si="12"/>
        <v>#NUM!</v>
      </c>
      <c r="N96" s="52" t="e">
        <f t="shared" si="13"/>
        <v>#NUM!</v>
      </c>
      <c r="O96" s="7">
        <f t="shared" si="14"/>
        <v>0</v>
      </c>
      <c r="P96" s="7" t="e">
        <f t="shared" si="15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7"/>
        <v>0</v>
      </c>
      <c r="V96" s="7">
        <f t="shared" ca="1" si="18"/>
        <v>0</v>
      </c>
      <c r="W96" s="7">
        <f t="shared" si="16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9"/>
        <v>0</v>
      </c>
      <c r="AB96" s="7">
        <f t="shared" si="20"/>
        <v>0</v>
      </c>
    </row>
    <row r="97" spans="1:28">
      <c r="A97" s="7" t="str">
        <f t="shared" si="11"/>
        <v/>
      </c>
      <c r="H97" s="52"/>
      <c r="I97" s="52"/>
      <c r="L97" s="51"/>
      <c r="M97" s="52" t="e">
        <f t="shared" si="12"/>
        <v>#NUM!</v>
      </c>
      <c r="N97" s="52" t="e">
        <f t="shared" si="13"/>
        <v>#NUM!</v>
      </c>
      <c r="O97" s="7">
        <f t="shared" si="14"/>
        <v>0</v>
      </c>
      <c r="P97" s="7" t="e">
        <f t="shared" si="15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7"/>
        <v>0</v>
      </c>
      <c r="V97" s="7">
        <f t="shared" ca="1" si="18"/>
        <v>0</v>
      </c>
      <c r="W97" s="7">
        <f t="shared" si="16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9"/>
        <v>0</v>
      </c>
      <c r="AB97" s="7">
        <f t="shared" si="20"/>
        <v>0</v>
      </c>
    </row>
    <row r="98" spans="1:28">
      <c r="A98" s="7" t="str">
        <f t="shared" si="11"/>
        <v/>
      </c>
      <c r="H98" s="52"/>
      <c r="I98" s="52"/>
      <c r="L98" s="51"/>
      <c r="M98" s="52" t="e">
        <f t="shared" si="12"/>
        <v>#NUM!</v>
      </c>
      <c r="N98" s="52" t="e">
        <f t="shared" si="13"/>
        <v>#NUM!</v>
      </c>
      <c r="O98" s="7">
        <f t="shared" si="14"/>
        <v>0</v>
      </c>
      <c r="P98" s="7" t="e">
        <f t="shared" si="15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7"/>
        <v>0</v>
      </c>
      <c r="V98" s="7">
        <f t="shared" ca="1" si="18"/>
        <v>0</v>
      </c>
      <c r="W98" s="7">
        <f t="shared" si="16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9"/>
        <v>0</v>
      </c>
      <c r="AB98" s="7">
        <f t="shared" si="20"/>
        <v>0</v>
      </c>
    </row>
    <row r="99" spans="1:28">
      <c r="A99" s="7" t="str">
        <f t="shared" si="11"/>
        <v/>
      </c>
      <c r="H99" s="52"/>
      <c r="I99" s="52"/>
      <c r="L99" s="51"/>
      <c r="M99" s="52" t="e">
        <f t="shared" si="12"/>
        <v>#NUM!</v>
      </c>
      <c r="N99" s="52" t="e">
        <f t="shared" si="13"/>
        <v>#NUM!</v>
      </c>
      <c r="O99" s="7">
        <f t="shared" si="14"/>
        <v>0</v>
      </c>
      <c r="P99" s="7" t="e">
        <f t="shared" si="15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7"/>
        <v>0</v>
      </c>
      <c r="V99" s="7">
        <f t="shared" ca="1" si="18"/>
        <v>0</v>
      </c>
      <c r="W99" s="7">
        <f t="shared" si="16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9"/>
        <v>0</v>
      </c>
      <c r="AB99" s="7">
        <f t="shared" si="20"/>
        <v>0</v>
      </c>
    </row>
    <row r="100" spans="1:28">
      <c r="A100" s="7" t="str">
        <f t="shared" si="11"/>
        <v/>
      </c>
      <c r="H100" s="52"/>
      <c r="I100" s="52"/>
      <c r="L100" s="51"/>
      <c r="M100" s="52" t="e">
        <f t="shared" si="12"/>
        <v>#NUM!</v>
      </c>
      <c r="N100" s="52" t="e">
        <f t="shared" si="13"/>
        <v>#NUM!</v>
      </c>
      <c r="O100" s="7">
        <f t="shared" si="14"/>
        <v>0</v>
      </c>
      <c r="P100" s="7" t="e">
        <f t="shared" si="15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7"/>
        <v>0</v>
      </c>
      <c r="V100" s="7">
        <f t="shared" ca="1" si="18"/>
        <v>0</v>
      </c>
      <c r="W100" s="7">
        <f t="shared" si="16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9"/>
        <v>0</v>
      </c>
      <c r="AB100" s="7">
        <f t="shared" si="20"/>
        <v>0</v>
      </c>
    </row>
    <row r="101" spans="1:28">
      <c r="A101" s="7" t="str">
        <f t="shared" si="11"/>
        <v/>
      </c>
      <c r="H101" s="52"/>
      <c r="I101" s="52"/>
      <c r="L101" s="51"/>
      <c r="M101" s="52" t="e">
        <f t="shared" si="12"/>
        <v>#NUM!</v>
      </c>
      <c r="N101" s="52" t="e">
        <f t="shared" si="13"/>
        <v>#NUM!</v>
      </c>
      <c r="O101" s="7">
        <f t="shared" si="14"/>
        <v>0</v>
      </c>
      <c r="P101" s="7" t="e">
        <f t="shared" si="15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7"/>
        <v>0</v>
      </c>
      <c r="V101" s="7">
        <f t="shared" ca="1" si="18"/>
        <v>0</v>
      </c>
      <c r="W101" s="7">
        <f t="shared" si="16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9"/>
        <v>0</v>
      </c>
      <c r="AB101" s="7">
        <f t="shared" si="20"/>
        <v>0</v>
      </c>
    </row>
    <row r="102" spans="1:28">
      <c r="A102" s="7" t="str">
        <f t="shared" si="11"/>
        <v/>
      </c>
      <c r="H102" s="52"/>
      <c r="I102" s="52"/>
      <c r="L102" s="51"/>
      <c r="M102" s="52" t="e">
        <f t="shared" si="12"/>
        <v>#NUM!</v>
      </c>
      <c r="N102" s="52" t="e">
        <f t="shared" si="13"/>
        <v>#NUM!</v>
      </c>
      <c r="O102" s="7">
        <f t="shared" si="14"/>
        <v>0</v>
      </c>
      <c r="P102" s="7" t="e">
        <f t="shared" si="15"/>
        <v>#NUM!</v>
      </c>
      <c r="Q102" s="7">
        <f ca="1">IF(I102&gt;'入力シート（基本情報）'!$I$1,1,0)</f>
        <v>0</v>
      </c>
      <c r="R102" s="7">
        <f ca="1">IFERROR(VLOOKUP($F102,リスト用!$P:$Q,2,FALSE)*VLOOKUP($J102,リスト用!$H:$I,2,FALSE)*O102*Q102,0)</f>
        <v>0</v>
      </c>
      <c r="S102" s="7">
        <f ca="1">IFERROR(VLOOKUP($F102,リスト用!$P:$Q,2,FALSE)*VLOOKUP($J102,リスト用!$H:$I,2,FALSE)*P102*Q102,0)</f>
        <v>0</v>
      </c>
      <c r="U102" s="7">
        <f t="shared" ca="1" si="17"/>
        <v>0</v>
      </c>
      <c r="V102" s="7">
        <f t="shared" ca="1" si="18"/>
        <v>0</v>
      </c>
      <c r="W102" s="7">
        <f t="shared" si="16"/>
        <v>1</v>
      </c>
      <c r="X102" s="7">
        <f>IFERROR(VLOOKUP($E102,リスト用!$M:$N,2,FALSE)*VLOOKUP($J102,リスト用!$H:$I,2,FALSE)*O102*W102,0)</f>
        <v>0</v>
      </c>
      <c r="Y102" s="7">
        <f>IFERROR(VLOOKUP($E102,リスト用!$M:$N,2,FALSE)*VLOOKUP($J102,リスト用!$H:$I,2,FALSE)*P102*W102,0)</f>
        <v>0</v>
      </c>
      <c r="AA102" s="7">
        <f t="shared" si="19"/>
        <v>0</v>
      </c>
      <c r="AB102" s="7">
        <f t="shared" si="20"/>
        <v>0</v>
      </c>
    </row>
    <row r="103" spans="1:28">
      <c r="A103" s="7" t="str">
        <f t="shared" si="11"/>
        <v/>
      </c>
      <c r="H103" s="52"/>
      <c r="I103" s="52"/>
      <c r="L103" s="51"/>
      <c r="M103" s="52" t="e">
        <f t="shared" si="12"/>
        <v>#NUM!</v>
      </c>
      <c r="N103" s="52" t="e">
        <f t="shared" si="13"/>
        <v>#NUM!</v>
      </c>
      <c r="O103" s="7">
        <f t="shared" si="14"/>
        <v>0</v>
      </c>
      <c r="P103" s="7" t="e">
        <f t="shared" si="15"/>
        <v>#NUM!</v>
      </c>
      <c r="Q103" s="7">
        <f ca="1">IF(I103&gt;'入力シート（基本情報）'!$I$1,1,0)</f>
        <v>0</v>
      </c>
      <c r="R103" s="7">
        <f ca="1">IFERROR(VLOOKUP($F103,リスト用!$P:$Q,2,FALSE)*VLOOKUP($J103,リスト用!$H:$I,2,FALSE)*O103*Q103,0)</f>
        <v>0</v>
      </c>
      <c r="S103" s="7">
        <f ca="1">IFERROR(VLOOKUP($F103,リスト用!$P:$Q,2,FALSE)*VLOOKUP($J103,リスト用!$H:$I,2,FALSE)*P103*Q103,0)</f>
        <v>0</v>
      </c>
      <c r="U103" s="7">
        <f t="shared" ca="1" si="17"/>
        <v>0</v>
      </c>
      <c r="V103" s="7">
        <f t="shared" ca="1" si="18"/>
        <v>0</v>
      </c>
      <c r="W103" s="7">
        <f t="shared" si="16"/>
        <v>1</v>
      </c>
      <c r="X103" s="7">
        <f>IFERROR(VLOOKUP($E103,リスト用!$M:$N,2,FALSE)*VLOOKUP($J103,リスト用!$H:$I,2,FALSE)*O103*W103,0)</f>
        <v>0</v>
      </c>
      <c r="Y103" s="7">
        <f>IFERROR(VLOOKUP($E103,リスト用!$M:$N,2,FALSE)*VLOOKUP($J103,リスト用!$H:$I,2,FALSE)*P103*W103,0)</f>
        <v>0</v>
      </c>
      <c r="AA103" s="7">
        <f t="shared" si="19"/>
        <v>0</v>
      </c>
      <c r="AB103" s="7">
        <f t="shared" si="20"/>
        <v>0</v>
      </c>
    </row>
  </sheetData>
  <sheetProtection algorithmName="SHA-512" hashValue="JwYMmvjFjAssXtlODTFafBzoj+WO/WM2JRT6cP3FORYzjpJ/ej3ZST2Gq3wO4zFeJem0Mj9T1LjeoYc2Ui2UFQ==" saltValue="2ZpM9a8eDhvFynvEi2y0VQ==" spinCount="100000" sheet="1" objects="1" scenarios="1" select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3" xr:uid="{00000000-0002-0000-0500-000001000000}"/>
    <dataValidation allowBlank="1" showInputMessage="1" showErrorMessage="1" prompt="空白期間が存在しないよう、入力してください。" sqref="H2:I103" xr:uid="{00000000-0002-0000-0500-000002000000}"/>
    <dataValidation allowBlank="1" showInputMessage="1" showErrorMessage="1" prompt="高等学校以降の経歴を古い順に入力してください。" sqref="C104:C1048576 B2:B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4000000}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  <x14:dataValidation type="list" allowBlank="1" showInputMessage="1" showErrorMessage="1" xr:uid="{00000000-0002-0000-0500-000008000000}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0.8984375" style="13" bestFit="1" customWidth="1"/>
    <col min="3" max="3" width="47.8984375" style="13" bestFit="1" customWidth="1"/>
    <col min="4" max="5" width="40.8984375" style="13" bestFit="1" customWidth="1"/>
    <col min="6" max="6" width="50.69921875" style="13" bestFit="1" customWidth="1"/>
    <col min="7" max="9" width="40.8984375" style="13" bestFit="1" customWidth="1"/>
    <col min="10" max="10" width="50.69921875" style="13" bestFit="1" customWidth="1"/>
    <col min="11" max="11" width="47.8984375" style="13" bestFit="1" customWidth="1"/>
    <col min="12" max="12" width="40.8984375" style="13" bestFit="1" customWidth="1"/>
    <col min="13" max="13" width="47.8984375" style="13" bestFit="1" customWidth="1"/>
    <col min="14" max="14" width="40.8984375" style="13" bestFit="1" customWidth="1"/>
    <col min="15" max="16" width="50.69921875" style="13" bestFit="1" customWidth="1"/>
    <col min="17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5" width="40.89843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2026-05-18T22:30:07Z</dcterms:modified>
</cp:coreProperties>
</file>