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69\01_調整グループ\11_交付金\03_新興感染症対応力強化事業補助金\96_R7年度準備\R7申請様式\"/>
    </mc:Choice>
  </mc:AlternateContent>
  <bookViews>
    <workbookView xWindow="0" yWindow="0" windowWidth="19200" windowHeight="7488" tabRatio="860"/>
  </bookViews>
  <sheets>
    <sheet name="はじめにお読みください" sheetId="41" r:id="rId1"/>
    <sheet name="基礎情報" sheetId="2" r:id="rId2"/>
    <sheet name="確認書（病室整備）" sheetId="3" r:id="rId3"/>
    <sheet name="確認書（病棟整備）" sheetId="4" r:id="rId4"/>
    <sheet name="確認書（個人防護具保管庫）" sheetId="5" r:id="rId5"/>
    <sheet name="事業計画書（病室）" sheetId="34" r:id="rId6"/>
    <sheet name="事業計画書（病棟）" sheetId="35" r:id="rId7"/>
    <sheet name="事業計画書（個人防護具)" sheetId="36" r:id="rId8"/>
    <sheet name="事業費内訳書 (病室)" sheetId="37" r:id="rId9"/>
    <sheet name="事業費内訳書(病棟)" sheetId="38" r:id="rId10"/>
    <sheet name="事業費内訳書 (個人防護具)" sheetId="39" r:id="rId11"/>
    <sheet name="管理用" sheetId="42" state="hidden" r:id="rId12"/>
    <sheet name="別紙２より右のシートは正式な交付申請時に使用します" sheetId="40" r:id="rId13"/>
    <sheet name="（別紙2）事業計画書（病室整備）" sheetId="29" r:id="rId14"/>
    <sheet name="（別紙2）事業計画書（病棟整備）" sheetId="32" r:id="rId15"/>
    <sheet name="（別紙2）事業計画書（個人防護具保管庫）" sheetId="33" r:id="rId16"/>
    <sheet name="第１号様式（交付申請書）" sheetId="9" r:id="rId17"/>
    <sheet name="（別紙1）経費所要額調" sheetId="10" r:id="rId18"/>
    <sheet name="（別紙3）歳入歳出予算書抄本" sheetId="14" r:id="rId19"/>
  </sheets>
  <externalReferences>
    <externalReference r:id="rId20"/>
    <externalReference r:id="rId21"/>
  </externalReferences>
  <definedNames>
    <definedName name="_xlnm._FilterDatabase" localSheetId="1" hidden="1">基礎情報!#REF!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〇×">[1]処遇改善状況!$J$29:$J$30</definedName>
    <definedName name="a" localSheetId="15">#REF!</definedName>
    <definedName name="a" localSheetId="14">#REF!</definedName>
    <definedName name="a" localSheetId="18">#REF!</definedName>
    <definedName name="a" localSheetId="0">#REF!</definedName>
    <definedName name="a" localSheetId="7">#REF!</definedName>
    <definedName name="a" localSheetId="10">#REF!</definedName>
    <definedName name="a" localSheetId="9">#REF!</definedName>
    <definedName name="a" localSheetId="16">#REF!</definedName>
    <definedName name="a">#REF!</definedName>
    <definedName name="ＡＡＡ" localSheetId="0" hidden="1">#REF!</definedName>
    <definedName name="ＡＡＡ" hidden="1">#REF!</definedName>
    <definedName name="aaaa" localSheetId="15">#REF!</definedName>
    <definedName name="aaaa" localSheetId="14">#REF!</definedName>
    <definedName name="aaaa" localSheetId="18">#REF!</definedName>
    <definedName name="aaaa" localSheetId="0">#REF!</definedName>
    <definedName name="aaaa" localSheetId="7">#REF!</definedName>
    <definedName name="aaaa" localSheetId="10">#REF!</definedName>
    <definedName name="aaaa" localSheetId="9">#REF!</definedName>
    <definedName name="aaaa" localSheetId="16">#REF!</definedName>
    <definedName name="aaaa">#REF!</definedName>
    <definedName name="aaaaaaaaaaaaaaaaaa" localSheetId="0" hidden="1">#REF!</definedName>
    <definedName name="aaaaaaaaaaaaaaaaaa" hidden="1">#REF!</definedName>
    <definedName name="b" localSheetId="15">#REF!</definedName>
    <definedName name="b" localSheetId="14">#REF!</definedName>
    <definedName name="b" localSheetId="0">#REF!</definedName>
    <definedName name="b" localSheetId="7">#REF!</definedName>
    <definedName name="b" localSheetId="10">#REF!</definedName>
    <definedName name="b" localSheetId="9">#REF!</definedName>
    <definedName name="b">#REF!</definedName>
    <definedName name="ＢＢＢ" localSheetId="0" hidden="1">#REF!</definedName>
    <definedName name="ＢＢＢ" hidden="1">#REF!</definedName>
    <definedName name="E" localSheetId="0" hidden="1">#REF!</definedName>
    <definedName name="E" hidden="1">#REF!</definedName>
    <definedName name="ｌ" localSheetId="0" hidden="1">#REF!</definedName>
    <definedName name="ｌ" hidden="1">#REF!</definedName>
    <definedName name="_xlnm.Print_Area" localSheetId="17">'（別紙1）経費所要額調'!$A$1:$U$26</definedName>
    <definedName name="_xlnm.Print_Area" localSheetId="15">'（別紙2）事業計画書（個人防護具保管庫）'!$A$1:$I$65</definedName>
    <definedName name="_xlnm.Print_Area" localSheetId="13">'（別紙2）事業計画書（病室整備）'!$A$1:$I$65</definedName>
    <definedName name="_xlnm.Print_Area" localSheetId="14">'（別紙2）事業計画書（病棟整備）'!$A$1:$I$65</definedName>
    <definedName name="_xlnm.Print_Area" localSheetId="18">'（別紙3）歳入歳出予算書抄本'!$A$1:$F$29</definedName>
    <definedName name="_xlnm.Print_Area" localSheetId="0">はじめにお読みください!$B$1:$K$40</definedName>
    <definedName name="_xlnm.Print_Area" localSheetId="4">'確認書（個人防護具保管庫）'!$A$2:$AF$179</definedName>
    <definedName name="_xlnm.Print_Area" localSheetId="2">'確認書（病室整備）'!$A$2:$AF$131</definedName>
    <definedName name="_xlnm.Print_Area" localSheetId="3">'確認書（病棟整備）'!$A$2:$AF$123</definedName>
    <definedName name="_xlnm.Print_Area" localSheetId="1">基礎情報!$B$2:$D$30</definedName>
    <definedName name="_xlnm.Print_Area" localSheetId="7">'事業計画書（個人防護具)'!$A$1:$K$57</definedName>
    <definedName name="_xlnm.Print_Area" localSheetId="5">'事業計画書（病室）'!$A$1:$K$58</definedName>
    <definedName name="_xlnm.Print_Area" localSheetId="6">'事業計画書（病棟）'!$A$1:$K$57</definedName>
    <definedName name="_xlnm.Print_Area" localSheetId="10">'事業費内訳書 (個人防護具)'!$A$1:$S$72</definedName>
    <definedName name="_xlnm.Print_Area" localSheetId="8">'事業費内訳書 (病室)'!$A$1:$S$72</definedName>
    <definedName name="_xlnm.Print_Area" localSheetId="9">'事業費内訳書(病棟)'!$A$1:$S$72</definedName>
    <definedName name="_xlnm.Print_Area" localSheetId="16">'第１号様式（交付申請書）'!$A$1:$AE$44</definedName>
    <definedName name="_xlnm.Print_Titles" localSheetId="10">'事業費内訳書 (個人防護具)'!$A:$C</definedName>
    <definedName name="_xlnm.Print_Titles" localSheetId="8">'事業費内訳書 (病室)'!$A:$C</definedName>
    <definedName name="_xlnm.Print_Titles" localSheetId="9">'事業費内訳書(病棟)'!$A:$C</definedName>
    <definedName name="Z_00E5FA86_1172_4EED_8DB5_202766590116_.wvu.PrintArea" localSheetId="1" hidden="1">基礎情報!$B$2:$D$30</definedName>
    <definedName name="Z_00E5FA86_1172_4EED_8DB5_202766590116_.wvu.PrintArea" localSheetId="16" hidden="1">'第１号様式（交付申請書）'!$A$1:$AE$37</definedName>
    <definedName name="Z_75F8A93C_F5BA_4FE5_85C6_88804E4D71E6_.wvu.PrintArea" localSheetId="0" hidden="1">はじめにお読みください!$B$1:$K$40</definedName>
    <definedName name="Z_9EA9614F_2E1B_408A_94DE_883A46E7B9CA_.wvu.Cols" localSheetId="10" hidden="1">'事業費内訳書 (個人防護具)'!$M:$U</definedName>
    <definedName name="Z_9EA9614F_2E1B_408A_94DE_883A46E7B9CA_.wvu.Cols" localSheetId="8" hidden="1">'事業費内訳書 (病室)'!$M:$U</definedName>
    <definedName name="Z_9EA9614F_2E1B_408A_94DE_883A46E7B9CA_.wvu.Cols" localSheetId="9" hidden="1">'事業費内訳書(病棟)'!$M:$U</definedName>
    <definedName name="Z_9EA9614F_2E1B_408A_94DE_883A46E7B9CA_.wvu.PrintArea" localSheetId="17" hidden="1">'（別紙1）経費所要額調'!$B$1:$U$32</definedName>
    <definedName name="Z_9EA9614F_2E1B_408A_94DE_883A46E7B9CA_.wvu.PrintArea" localSheetId="18" hidden="1">'（別紙3）歳入歳出予算書抄本'!$A$1:$F$29</definedName>
    <definedName name="Z_9EA9614F_2E1B_408A_94DE_883A46E7B9CA_.wvu.PrintArea" localSheetId="4" hidden="1">'確認書（個人防護具保管庫）'!$A$2:$AF$179</definedName>
    <definedName name="Z_9EA9614F_2E1B_408A_94DE_883A46E7B9CA_.wvu.PrintArea" localSheetId="2" hidden="1">'確認書（病室整備）'!$A$2:$AF$132</definedName>
    <definedName name="Z_9EA9614F_2E1B_408A_94DE_883A46E7B9CA_.wvu.PrintArea" localSheetId="3" hidden="1">'確認書（病棟整備）'!$A$2:$AF$123</definedName>
    <definedName name="Z_9EA9614F_2E1B_408A_94DE_883A46E7B9CA_.wvu.PrintArea" localSheetId="1" hidden="1">基礎情報!$B$2:$D$30</definedName>
    <definedName name="Z_9EA9614F_2E1B_408A_94DE_883A46E7B9CA_.wvu.PrintArea" localSheetId="7" hidden="1">'事業計画書（個人防護具)'!$A$1:$K$57</definedName>
    <definedName name="Z_9EA9614F_2E1B_408A_94DE_883A46E7B9CA_.wvu.PrintArea" localSheetId="5" hidden="1">'事業計画書（病室）'!$A$1:$K$58</definedName>
    <definedName name="Z_9EA9614F_2E1B_408A_94DE_883A46E7B9CA_.wvu.PrintArea" localSheetId="6" hidden="1">'事業計画書（病棟）'!$A$1:$K$57</definedName>
    <definedName name="Z_9EA9614F_2E1B_408A_94DE_883A46E7B9CA_.wvu.PrintArea" localSheetId="10" hidden="1">'事業費内訳書 (個人防護具)'!$A$1:$S$72</definedName>
    <definedName name="Z_9EA9614F_2E1B_408A_94DE_883A46E7B9CA_.wvu.PrintArea" localSheetId="8" hidden="1">'事業費内訳書 (病室)'!$A$1:$S$72</definedName>
    <definedName name="Z_9EA9614F_2E1B_408A_94DE_883A46E7B9CA_.wvu.PrintArea" localSheetId="9" hidden="1">'事業費内訳書(病棟)'!$A$1:$S$72</definedName>
    <definedName name="Z_9EA9614F_2E1B_408A_94DE_883A46E7B9CA_.wvu.PrintArea" localSheetId="16" hidden="1">'第１号様式（交付申請書）'!$A$1:$AE$44</definedName>
    <definedName name="Z_9EA9614F_2E1B_408A_94DE_883A46E7B9CA_.wvu.PrintTitles" localSheetId="10" hidden="1">'事業費内訳書 (個人防護具)'!$A:$C</definedName>
    <definedName name="Z_9EA9614F_2E1B_408A_94DE_883A46E7B9CA_.wvu.PrintTitles" localSheetId="8" hidden="1">'事業費内訳書 (病室)'!$A:$C</definedName>
    <definedName name="Z_9EA9614F_2E1B_408A_94DE_883A46E7B9CA_.wvu.PrintTitles" localSheetId="9" hidden="1">'事業費内訳書(病棟)'!$A:$C</definedName>
    <definedName name="Z_9EA9614F_2E1B_408A_94DE_883A46E7B9CA_.wvu.Rows" localSheetId="17" hidden="1">'（別紙1）経費所要額調'!$14:$14</definedName>
    <definedName name="Z_9EA9614F_2E1B_408A_94DE_883A46E7B9CA_.wvu.Rows" localSheetId="2" hidden="1">'確認書（病室整備）'!$77:$77</definedName>
    <definedName name="あ" localSheetId="0" hidden="1">#REF!</definedName>
    <definedName name="あ" hidden="1">#REF!</definedName>
    <definedName name="ああ" localSheetId="15">#REF!</definedName>
    <definedName name="ああ" localSheetId="14">#REF!</definedName>
    <definedName name="ああ" localSheetId="18">#REF!</definedName>
    <definedName name="ああ" localSheetId="0">#REF!</definedName>
    <definedName name="ああ" localSheetId="7">#REF!</definedName>
    <definedName name="ああ" localSheetId="10">#REF!</definedName>
    <definedName name="ああ" localSheetId="9">#REF!</definedName>
    <definedName name="ああ" localSheetId="16">#REF!</definedName>
    <definedName name="ああ">#REF!</definedName>
    <definedName name="い" localSheetId="0" hidden="1">#REF!</definedName>
    <definedName name="い" hidden="1">#REF!</definedName>
    <definedName name="かかか" localSheetId="15">#REF!</definedName>
    <definedName name="かかか" localSheetId="14">#REF!</definedName>
    <definedName name="かかか" localSheetId="0">#REF!</definedName>
    <definedName name="かかか" localSheetId="7">#REF!</definedName>
    <definedName name="かかか" localSheetId="10">#REF!</definedName>
    <definedName name="かかか" localSheetId="9">#REF!</definedName>
    <definedName name="かかか">#REF!</definedName>
    <definedName name="クラスター" localSheetId="15">#REF!</definedName>
    <definedName name="クラスター" localSheetId="14">#REF!</definedName>
    <definedName name="クラスター" localSheetId="18">#REF!</definedName>
    <definedName name="クラスター" localSheetId="0">#REF!</definedName>
    <definedName name="クラスター" localSheetId="7">#REF!</definedName>
    <definedName name="クラスター" localSheetId="10">#REF!</definedName>
    <definedName name="クラスター" localSheetId="9">#REF!</definedName>
    <definedName name="クラスター" localSheetId="16">#REF!</definedName>
    <definedName name="クラスター">#REF!</definedName>
    <definedName name="こ" localSheetId="0" hidden="1">#REF!</definedName>
    <definedName name="こ" hidden="1">#REF!</definedName>
    <definedName name="こ」" localSheetId="0" hidden="1">#REF!</definedName>
    <definedName name="こ」" hidden="1">#REF!</definedName>
    <definedName name="へき地医療拠点病院施設整備事業" localSheetId="15">#REF!</definedName>
    <definedName name="へき地医療拠点病院施設整備事業" localSheetId="14">#REF!</definedName>
    <definedName name="へき地医療拠点病院施設整備事業" localSheetId="0">#REF!</definedName>
    <definedName name="へき地医療拠点病院施設整備事業" localSheetId="7">#REF!</definedName>
    <definedName name="へき地医療拠点病院施設整備事業" localSheetId="10">#REF!</definedName>
    <definedName name="へき地医療拠点病院施設整備事業" localSheetId="9">#REF!</definedName>
    <definedName name="へき地医療拠点病院施設整備事業">#REF!</definedName>
    <definedName name="へき地診療所施設整備事業" localSheetId="15">#REF!</definedName>
    <definedName name="へき地診療所施設整備事業" localSheetId="14">#REF!</definedName>
    <definedName name="へき地診療所施設整備事業" localSheetId="0">#REF!</definedName>
    <definedName name="へき地診療所施設整備事業" localSheetId="7">#REF!</definedName>
    <definedName name="へき地診療所施設整備事業" localSheetId="10">#REF!</definedName>
    <definedName name="へき地診療所施設整備事業" localSheetId="9">#REF!</definedName>
    <definedName name="へき地診療所施設整備事業">#REF!</definedName>
    <definedName name="へき地保健指導所施設整備事業" localSheetId="15">#REF!</definedName>
    <definedName name="へき地保健指導所施設整備事業" localSheetId="14">#REF!</definedName>
    <definedName name="へき地保健指導所施設整備事業" localSheetId="0">#REF!</definedName>
    <definedName name="へき地保健指導所施設整備事業" localSheetId="7">#REF!</definedName>
    <definedName name="へき地保健指導所施設整備事業" localSheetId="10">#REF!</definedName>
    <definedName name="へき地保健指導所施設整備事業" localSheetId="9">#REF!</definedName>
    <definedName name="へき地保健指導所施設整備事業">#REF!</definedName>
    <definedName name="医師臨床研修病院研修医環境整備事業" localSheetId="15">#REF!</definedName>
    <definedName name="医師臨床研修病院研修医環境整備事業" localSheetId="14">#REF!</definedName>
    <definedName name="医師臨床研修病院研修医環境整備事業" localSheetId="0">#REF!</definedName>
    <definedName name="医師臨床研修病院研修医環境整備事業" localSheetId="7">#REF!</definedName>
    <definedName name="医師臨床研修病院研修医環境整備事業" localSheetId="10">#REF!</definedName>
    <definedName name="医師臨床研修病院研修医環境整備事業" localSheetId="9">#REF!</definedName>
    <definedName name="医師臨床研修病院研修医環境整備事業">#REF!</definedName>
    <definedName name="院内感染対策施設整備事業" localSheetId="15">#REF!</definedName>
    <definedName name="院内感染対策施設整備事業" localSheetId="14">#REF!</definedName>
    <definedName name="院内感染対策施設整備事業" localSheetId="0">#REF!</definedName>
    <definedName name="院内感染対策施設整備事業" localSheetId="7">#REF!</definedName>
    <definedName name="院内感染対策施設整備事業" localSheetId="10">#REF!</definedName>
    <definedName name="院内感染対策施設整備事業" localSheetId="9">#REF!</definedName>
    <definedName name="院内感染対策施設整備事業">#REF!</definedName>
    <definedName name="過疎地域等特定診療所施設整備事業" localSheetId="15">#REF!</definedName>
    <definedName name="過疎地域等特定診療所施設整備事業" localSheetId="14">#REF!</definedName>
    <definedName name="過疎地域等特定診療所施設整備事業" localSheetId="0">#REF!</definedName>
    <definedName name="過疎地域等特定診療所施設整備事業" localSheetId="7">#REF!</definedName>
    <definedName name="過疎地域等特定診療所施設整備事業" localSheetId="10">#REF!</definedName>
    <definedName name="過疎地域等特定診療所施設整備事業" localSheetId="9">#REF!</definedName>
    <definedName name="過疎地域等特定診療所施設整備事業">#REF!</definedName>
    <definedName name="研修医のための研修施設整備事業" localSheetId="15">#REF!</definedName>
    <definedName name="研修医のための研修施設整備事業" localSheetId="14">#REF!</definedName>
    <definedName name="研修医のための研修施設整備事業" localSheetId="0">#REF!</definedName>
    <definedName name="研修医のための研修施設整備事業" localSheetId="7">#REF!</definedName>
    <definedName name="研修医のための研修施設整備事業" localSheetId="10">#REF!</definedName>
    <definedName name="研修医のための研修施設整備事業" localSheetId="9">#REF!</definedName>
    <definedName name="研修医のための研修施設整備事業">#REF!</definedName>
    <definedName name="個人防護具" localSheetId="15">#REF!</definedName>
    <definedName name="個人防護具" localSheetId="14">#REF!</definedName>
    <definedName name="個人防護具" localSheetId="0">#REF!</definedName>
    <definedName name="個人防護具" localSheetId="7">#REF!</definedName>
    <definedName name="個人防護具" localSheetId="10">#REF!</definedName>
    <definedName name="個人防護具" localSheetId="9">#REF!</definedName>
    <definedName name="個人防護具">#REF!</definedName>
    <definedName name="産科医療機関施設整備事業" localSheetId="15">#REF!</definedName>
    <definedName name="産科医療機関施設整備事業" localSheetId="14">#REF!</definedName>
    <definedName name="産科医療機関施設整備事業" localSheetId="0">#REF!</definedName>
    <definedName name="産科医療機関施設整備事業" localSheetId="7">#REF!</definedName>
    <definedName name="産科医療機関施設整備事業" localSheetId="10">#REF!</definedName>
    <definedName name="産科医療機関施設整備事業" localSheetId="9">#REF!</definedName>
    <definedName name="産科医療機関施設整備事業">#REF!</definedName>
    <definedName name="死亡時画像診断システム施設整備事業" localSheetId="15">#REF!</definedName>
    <definedName name="死亡時画像診断システム施設整備事業" localSheetId="14">#REF!</definedName>
    <definedName name="死亡時画像診断システム施設整備事業" localSheetId="0">#REF!</definedName>
    <definedName name="死亡時画像診断システム施設整備事業" localSheetId="7">#REF!</definedName>
    <definedName name="死亡時画像診断システム施設整備事業" localSheetId="10">#REF!</definedName>
    <definedName name="死亡時画像診断システム施設整備事業" localSheetId="9">#REF!</definedName>
    <definedName name="死亡時画像診断システム施設整備事業">#REF!</definedName>
    <definedName name="事業区分">[1]処遇改善状況!$I$29:$I$30</definedName>
    <definedName name="事業分類">[2]事業分類・区分!$B$2:$H$2</definedName>
    <definedName name="南海トラフ地震に係る津波避難対策緊急事業" localSheetId="15">#REF!</definedName>
    <definedName name="南海トラフ地震に係る津波避難対策緊急事業" localSheetId="14">#REF!</definedName>
    <definedName name="南海トラフ地震に係る津波避難対策緊急事業" localSheetId="0">#REF!</definedName>
    <definedName name="南海トラフ地震に係る津波避難対策緊急事業" localSheetId="7">#REF!</definedName>
    <definedName name="南海トラフ地震に係る津波避難対策緊急事業" localSheetId="5">#REF!</definedName>
    <definedName name="南海トラフ地震に係る津波避難対策緊急事業" localSheetId="6">#REF!</definedName>
    <definedName name="南海トラフ地震に係る津波避難対策緊急事業" localSheetId="10">#REF!</definedName>
    <definedName name="南海トラフ地震に係る津波避難対策緊急事業" localSheetId="8">#REF!</definedName>
    <definedName name="南海トラフ地震に係る津波避難対策緊急事業" localSheetId="9">#REF!</definedName>
    <definedName name="南海トラフ地震に係る津波避難対策緊急事業">#REF!</definedName>
    <definedName name="病床確保料" localSheetId="15">#REF!</definedName>
    <definedName name="病床確保料" localSheetId="14">#REF!</definedName>
    <definedName name="病床確保料" localSheetId="18">#REF!</definedName>
    <definedName name="病床確保料" localSheetId="0">#REF!</definedName>
    <definedName name="病床確保料" localSheetId="7">#REF!</definedName>
    <definedName name="病床確保料" localSheetId="10">#REF!</definedName>
    <definedName name="病床確保料" localSheetId="9">#REF!</definedName>
    <definedName name="病床確保料" localSheetId="16">#REF!</definedName>
    <definedName name="病床確保料">#REF!</definedName>
    <definedName name="分娩取扱施設施設整備事業" localSheetId="15">#REF!</definedName>
    <definedName name="分娩取扱施設施設整備事業" localSheetId="14">#REF!</definedName>
    <definedName name="分娩取扱施設施設整備事業" localSheetId="0">#REF!</definedName>
    <definedName name="分娩取扱施設施設整備事業" localSheetId="7">#REF!</definedName>
    <definedName name="分娩取扱施設施設整備事業" localSheetId="10">#REF!</definedName>
    <definedName name="分娩取扱施設施設整備事業" localSheetId="9">#REF!</definedName>
    <definedName name="分娩取扱施設施設整備事業">#REF!</definedName>
    <definedName name="別紙１７" localSheetId="0" hidden="1">#REF!</definedName>
    <definedName name="別紙１７" hidden="1">#REF!</definedName>
    <definedName name="別紙３１" localSheetId="0" hidden="1">#REF!</definedName>
    <definedName name="別紙３１" hidden="1">#REF!</definedName>
    <definedName name="変更" localSheetId="0" hidden="1">#REF!</definedName>
    <definedName name="変更" hidden="1">#REF!</definedName>
    <definedName name="補助事業名" localSheetId="15">#REF!</definedName>
    <definedName name="補助事業名" localSheetId="14">#REF!</definedName>
    <definedName name="補助事業名" localSheetId="0">#REF!</definedName>
    <definedName name="補助事業名" localSheetId="7">#REF!</definedName>
    <definedName name="補助事業名" localSheetId="10">#REF!</definedName>
    <definedName name="補助事業名" localSheetId="9">#REF!</definedName>
    <definedName name="補助事業名">#REF!</definedName>
    <definedName name="有床診療所等スプリンクラー等施設整備事業" localSheetId="15">#REF!</definedName>
    <definedName name="有床診療所等スプリンクラー等施設整備事業" localSheetId="14">#REF!</definedName>
    <definedName name="有床診療所等スプリンクラー等施設整備事業" localSheetId="0">#REF!</definedName>
    <definedName name="有床診療所等スプリンクラー等施設整備事業" localSheetId="7">#REF!</definedName>
    <definedName name="有床診療所等スプリンクラー等施設整備事業" localSheetId="10">#REF!</definedName>
    <definedName name="有床診療所等スプリンクラー等施設整備事業" localSheetId="9">#REF!</definedName>
    <definedName name="有床診療所等スプリンクラー等施設整備事業">#REF!</definedName>
    <definedName name="離島等患者宿泊施設施設整備事業" localSheetId="15">#REF!</definedName>
    <definedName name="離島等患者宿泊施設施設整備事業" localSheetId="14">#REF!</definedName>
    <definedName name="離島等患者宿泊施設施設整備事業" localSheetId="0">#REF!</definedName>
    <definedName name="離島等患者宿泊施設施設整備事業" localSheetId="7">#REF!</definedName>
    <definedName name="離島等患者宿泊施設施設整備事業" localSheetId="10">#REF!</definedName>
    <definedName name="離島等患者宿泊施設施設整備事業" localSheetId="9">#REF!</definedName>
    <definedName name="離島等患者宿泊施設施設整備事業">#REF!</definedName>
    <definedName name="臨床研修病院施設整備事業" localSheetId="15">#REF!</definedName>
    <definedName name="臨床研修病院施設整備事業" localSheetId="14">#REF!</definedName>
    <definedName name="臨床研修病院施設整備事業" localSheetId="0">#REF!</definedName>
    <definedName name="臨床研修病院施設整備事業" localSheetId="7">#REF!</definedName>
    <definedName name="臨床研修病院施設整備事業" localSheetId="10">#REF!</definedName>
    <definedName name="臨床研修病院施設整備事業" localSheetId="9">#REF!</definedName>
    <definedName name="臨床研修病院施設整備事業">#REF!</definedName>
  </definedNames>
  <calcPr calcId="162913"/>
  <customWorkbookViews>
    <customWorkbookView name="user - 個人用ビュー" guid="{9EA9614F-2E1B-408A-94DE-883A46E7B9CA}" mergeInterval="0" personalView="1" maximized="1" xWindow="-9" yWindow="-9" windowWidth="1938" windowHeight="1048" tabRatio="860" activeSheetId="13" showComments="commIndAndComment"/>
    <customWorkbookView name="kent_mizuochi - 個人用ビュー" guid="{00E5FA86-1172-4EED-8DB5-202766590116}" mergeInterval="0" personalView="1" maximized="1" xWindow="-11" yWindow="-11" windowWidth="1942" windowHeight="1222" tabRatio="861"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9" i="42" l="1"/>
  <c r="AE8" i="42"/>
  <c r="AE7" i="42"/>
  <c r="AI7" i="42" l="1"/>
  <c r="AJ7" i="42" s="1"/>
  <c r="AK7" i="42" s="1"/>
  <c r="L9" i="42"/>
  <c r="L8" i="42"/>
  <c r="AI8" i="42"/>
  <c r="AJ8" i="42" s="1"/>
  <c r="AK8" i="42" s="1"/>
  <c r="AD8" i="42" s="1"/>
  <c r="AI9" i="42"/>
  <c r="AJ9" i="42" s="1"/>
  <c r="AK9" i="42" s="1"/>
  <c r="AD9" i="42" s="1"/>
  <c r="G9" i="34"/>
  <c r="AD7" i="42" l="1"/>
  <c r="Q8" i="42" l="1"/>
  <c r="Q7" i="42"/>
  <c r="Q9" i="42"/>
  <c r="P9" i="42"/>
  <c r="N9" i="42"/>
  <c r="N8" i="42"/>
  <c r="N7" i="42"/>
  <c r="L7" i="42" l="1"/>
  <c r="K9" i="42"/>
  <c r="K8" i="42"/>
  <c r="K7" i="42"/>
  <c r="J8" i="42"/>
  <c r="J9" i="42"/>
  <c r="J7" i="42"/>
  <c r="S6" i="42" l="1"/>
  <c r="R5" i="3"/>
  <c r="I7" i="42" l="1"/>
  <c r="I8" i="42" l="1"/>
  <c r="I9" i="42"/>
  <c r="S9" i="42" l="1"/>
  <c r="T9" i="42" s="1"/>
  <c r="O9" i="42"/>
  <c r="M9" i="42"/>
  <c r="S8" i="42"/>
  <c r="M8" i="42"/>
  <c r="S7" i="42"/>
  <c r="M7" i="42"/>
  <c r="V6" i="42"/>
  <c r="W6" i="42" s="1"/>
  <c r="T6" i="42"/>
  <c r="O6" i="42"/>
  <c r="M6" i="42"/>
  <c r="V5" i="42"/>
  <c r="W5" i="42" s="1"/>
  <c r="S5" i="42"/>
  <c r="T5" i="42" s="1"/>
  <c r="O5" i="42"/>
  <c r="M5" i="42"/>
  <c r="U9" i="42" l="1"/>
  <c r="V9" i="42" s="1"/>
  <c r="W9" i="42" s="1"/>
  <c r="G11" i="33"/>
  <c r="G10" i="33"/>
  <c r="H6" i="33"/>
  <c r="H6" i="32"/>
  <c r="G11" i="32"/>
  <c r="H6" i="29"/>
  <c r="G9" i="36"/>
  <c r="G9" i="35"/>
  <c r="D27" i="14" l="1"/>
  <c r="E9" i="32"/>
  <c r="AH91" i="5"/>
  <c r="B95" i="5"/>
  <c r="AL160" i="5"/>
  <c r="F63" i="37" l="1"/>
  <c r="D20" i="39" l="1"/>
  <c r="H56" i="33"/>
  <c r="H56" i="32"/>
  <c r="H56" i="29"/>
  <c r="E16" i="29"/>
  <c r="AH166" i="5" l="1"/>
  <c r="AH75" i="3"/>
  <c r="C40" i="39" l="1"/>
  <c r="C41" i="39"/>
  <c r="C42" i="39"/>
  <c r="C43" i="39"/>
  <c r="C44" i="39"/>
  <c r="C45" i="39"/>
  <c r="C46" i="39"/>
  <c r="C47" i="39"/>
  <c r="C48" i="39"/>
  <c r="C49" i="39"/>
  <c r="C50" i="39"/>
  <c r="C39" i="39"/>
  <c r="C25" i="39"/>
  <c r="C26" i="39"/>
  <c r="C27" i="39"/>
  <c r="C28" i="39"/>
  <c r="C29" i="39"/>
  <c r="C30" i="39"/>
  <c r="C31" i="39"/>
  <c r="C32" i="39"/>
  <c r="C33" i="39"/>
  <c r="C34" i="39"/>
  <c r="C35" i="39"/>
  <c r="C24" i="39"/>
  <c r="A37" i="36"/>
  <c r="H15" i="36"/>
  <c r="C15" i="36"/>
  <c r="L86" i="5"/>
  <c r="H9" i="33" s="1"/>
  <c r="B86" i="5"/>
  <c r="E9" i="33" s="1"/>
  <c r="F63" i="38"/>
  <c r="F37" i="38"/>
  <c r="F51" i="38" s="1"/>
  <c r="L60" i="4"/>
  <c r="H9" i="32" s="1"/>
  <c r="B60" i="4"/>
  <c r="H15" i="34"/>
  <c r="C15" i="34"/>
  <c r="B31" i="33"/>
  <c r="B32" i="33"/>
  <c r="B33" i="33"/>
  <c r="B34" i="33"/>
  <c r="B35" i="33"/>
  <c r="B36" i="33"/>
  <c r="B37" i="33"/>
  <c r="B38" i="33"/>
  <c r="B39" i="33"/>
  <c r="B40" i="33"/>
  <c r="B41" i="33"/>
  <c r="B42" i="33"/>
  <c r="E43" i="29"/>
  <c r="E43" i="32"/>
  <c r="E16" i="32"/>
  <c r="H43" i="32" l="1"/>
  <c r="H43" i="29"/>
  <c r="G10" i="32"/>
  <c r="G11" i="29" l="1"/>
  <c r="G10" i="29"/>
  <c r="B19" i="35"/>
  <c r="L68" i="3"/>
  <c r="B68" i="3"/>
  <c r="E9" i="29" s="1"/>
  <c r="G19" i="36"/>
  <c r="B19" i="36"/>
  <c r="G19" i="35"/>
  <c r="G16" i="35"/>
  <c r="B16" i="35"/>
  <c r="G19" i="34"/>
  <c r="F63" i="39"/>
  <c r="AH66" i="4"/>
  <c r="D20" i="37"/>
  <c r="D52" i="37" s="1"/>
  <c r="D64" i="37" s="1"/>
  <c r="C20" i="37"/>
  <c r="C19" i="37"/>
  <c r="D48" i="36"/>
  <c r="D47" i="36"/>
  <c r="D46" i="36"/>
  <c r="K23" i="36"/>
  <c r="K22" i="36"/>
  <c r="I23" i="36"/>
  <c r="I22" i="36"/>
  <c r="F23" i="36"/>
  <c r="F22" i="36"/>
  <c r="E23" i="36"/>
  <c r="E22" i="36"/>
  <c r="D23" i="36"/>
  <c r="D22" i="36"/>
  <c r="C22" i="36"/>
  <c r="H9" i="29" l="1"/>
  <c r="D36" i="37"/>
  <c r="C23" i="36"/>
  <c r="B21" i="36"/>
  <c r="I17" i="36" l="1"/>
  <c r="G17" i="36"/>
  <c r="E17" i="36"/>
  <c r="C17" i="36"/>
  <c r="G16" i="36"/>
  <c r="B16" i="36"/>
  <c r="K15" i="36"/>
  <c r="F15" i="36"/>
  <c r="D47" i="35"/>
  <c r="D46" i="35"/>
  <c r="A37" i="35"/>
  <c r="K23" i="35"/>
  <c r="K22" i="35"/>
  <c r="I23" i="35"/>
  <c r="I22" i="35"/>
  <c r="F23" i="35"/>
  <c r="F22" i="35"/>
  <c r="E23" i="35"/>
  <c r="E22" i="35"/>
  <c r="D23" i="35"/>
  <c r="D22" i="35"/>
  <c r="C23" i="35"/>
  <c r="C22" i="35"/>
  <c r="B21" i="35"/>
  <c r="B21" i="34"/>
  <c r="C22" i="34"/>
  <c r="C23" i="34"/>
  <c r="D22" i="34"/>
  <c r="D23" i="34"/>
  <c r="E22" i="34"/>
  <c r="E23" i="34"/>
  <c r="F22" i="34"/>
  <c r="F23" i="34"/>
  <c r="I22" i="34"/>
  <c r="I23" i="34"/>
  <c r="K22" i="34"/>
  <c r="K23" i="34"/>
  <c r="G16" i="34"/>
  <c r="B16" i="34"/>
  <c r="K15" i="35"/>
  <c r="H15" i="35"/>
  <c r="C15" i="35"/>
  <c r="F15" i="35"/>
  <c r="I17" i="35"/>
  <c r="G17" i="35"/>
  <c r="E17" i="35"/>
  <c r="C17" i="35"/>
  <c r="A38" i="34"/>
  <c r="D48" i="34"/>
  <c r="D47" i="34"/>
  <c r="B19" i="34" l="1"/>
  <c r="I17" i="34"/>
  <c r="G17" i="34"/>
  <c r="E17" i="34"/>
  <c r="C17" i="34"/>
  <c r="N153" i="5"/>
  <c r="AH151" i="5"/>
  <c r="V157" i="5"/>
  <c r="AC157" i="5" s="1"/>
  <c r="Z149" i="5" s="1"/>
  <c r="V156" i="5"/>
  <c r="AC156" i="5" s="1"/>
  <c r="U149" i="5" s="1"/>
  <c r="V155" i="5"/>
  <c r="AC155" i="5" s="1"/>
  <c r="P149" i="5" s="1"/>
  <c r="V154" i="5"/>
  <c r="AC154" i="5" s="1"/>
  <c r="L149" i="5" s="1"/>
  <c r="V153" i="5"/>
  <c r="AC153" i="5" s="1"/>
  <c r="G149" i="5" s="1"/>
  <c r="N157" i="5"/>
  <c r="N156" i="5"/>
  <c r="N155" i="5"/>
  <c r="N154" i="5"/>
  <c r="S160" i="5" l="1"/>
  <c r="F165" i="5" s="1"/>
  <c r="F69" i="39"/>
  <c r="F50" i="39"/>
  <c r="F49" i="39"/>
  <c r="F40" i="39"/>
  <c r="F41" i="39"/>
  <c r="F42" i="39"/>
  <c r="F43" i="39"/>
  <c r="F44" i="39"/>
  <c r="F45" i="39"/>
  <c r="F46" i="39"/>
  <c r="F47" i="39"/>
  <c r="F48" i="39"/>
  <c r="F39" i="39"/>
  <c r="F37" i="39"/>
  <c r="F51" i="39" s="1"/>
  <c r="F35" i="39"/>
  <c r="F34" i="39"/>
  <c r="F25" i="39"/>
  <c r="F26" i="39"/>
  <c r="F27" i="39"/>
  <c r="F28" i="39"/>
  <c r="F29" i="39"/>
  <c r="F30" i="39"/>
  <c r="F31" i="39"/>
  <c r="F32" i="39"/>
  <c r="F33" i="39"/>
  <c r="F24" i="39"/>
  <c r="F22" i="39"/>
  <c r="C13" i="39" l="1"/>
  <c r="C12" i="39"/>
  <c r="C5" i="39"/>
  <c r="F69" i="38"/>
  <c r="C50" i="38" l="1"/>
  <c r="C49" i="38"/>
  <c r="C40" i="38"/>
  <c r="C41" i="38"/>
  <c r="C42" i="38"/>
  <c r="C43" i="38"/>
  <c r="C44" i="38"/>
  <c r="C45" i="38"/>
  <c r="C46" i="38"/>
  <c r="C47" i="38"/>
  <c r="C48" i="38"/>
  <c r="C39" i="38"/>
  <c r="F49" i="38"/>
  <c r="F39" i="38"/>
  <c r="I39" i="38" s="1"/>
  <c r="F40" i="38"/>
  <c r="F41" i="38"/>
  <c r="F42" i="38"/>
  <c r="F43" i="38"/>
  <c r="F44" i="38"/>
  <c r="F45" i="38"/>
  <c r="F46" i="38"/>
  <c r="F47" i="38"/>
  <c r="F48" i="38"/>
  <c r="F38" i="38"/>
  <c r="I38" i="38" s="1"/>
  <c r="C35" i="38"/>
  <c r="C34" i="38"/>
  <c r="C25" i="38"/>
  <c r="C26" i="38"/>
  <c r="C27" i="38"/>
  <c r="C28" i="38"/>
  <c r="C29" i="38"/>
  <c r="C30" i="38"/>
  <c r="C31" i="38"/>
  <c r="C32" i="38"/>
  <c r="C33" i="38"/>
  <c r="C24" i="38"/>
  <c r="F25" i="38"/>
  <c r="F26" i="38"/>
  <c r="F27" i="38"/>
  <c r="F28" i="38"/>
  <c r="F29" i="38"/>
  <c r="F30" i="38"/>
  <c r="F31" i="38"/>
  <c r="F32" i="38"/>
  <c r="F33" i="38"/>
  <c r="F34" i="38"/>
  <c r="F35" i="38"/>
  <c r="F24" i="38"/>
  <c r="F22" i="38"/>
  <c r="D20" i="38"/>
  <c r="D36" i="38" s="1"/>
  <c r="C13" i="38"/>
  <c r="C12" i="38"/>
  <c r="C5" i="38"/>
  <c r="F69" i="37"/>
  <c r="C50" i="37"/>
  <c r="C49" i="37"/>
  <c r="C40" i="37"/>
  <c r="C41" i="37"/>
  <c r="C42" i="37"/>
  <c r="C43" i="37"/>
  <c r="C44" i="37"/>
  <c r="C45" i="37"/>
  <c r="C46" i="37"/>
  <c r="C47" i="37"/>
  <c r="C48" i="37"/>
  <c r="C39" i="37"/>
  <c r="F50" i="37"/>
  <c r="F49" i="37"/>
  <c r="F40" i="37"/>
  <c r="F41" i="37"/>
  <c r="F42" i="37"/>
  <c r="F43" i="37"/>
  <c r="F44" i="37"/>
  <c r="F45" i="37"/>
  <c r="F46" i="37"/>
  <c r="F47" i="37"/>
  <c r="F48" i="37"/>
  <c r="F39" i="37"/>
  <c r="F37" i="37"/>
  <c r="C35" i="37"/>
  <c r="C34" i="37"/>
  <c r="C25" i="37"/>
  <c r="C26" i="37"/>
  <c r="C27" i="37"/>
  <c r="C28" i="37"/>
  <c r="C29" i="37"/>
  <c r="C30" i="37"/>
  <c r="C31" i="37"/>
  <c r="C32" i="37"/>
  <c r="C33" i="37"/>
  <c r="C24" i="37"/>
  <c r="F35" i="37"/>
  <c r="F34" i="37"/>
  <c r="F25" i="37"/>
  <c r="F26" i="37"/>
  <c r="F27" i="37"/>
  <c r="F28" i="37"/>
  <c r="F29" i="37"/>
  <c r="F30" i="37"/>
  <c r="F31" i="37"/>
  <c r="F32" i="37"/>
  <c r="F33" i="37"/>
  <c r="F24" i="37"/>
  <c r="F22" i="37"/>
  <c r="C13" i="37"/>
  <c r="C12" i="37"/>
  <c r="C5" i="37"/>
  <c r="I37" i="37" l="1"/>
  <c r="I51" i="37" s="1"/>
  <c r="F51" i="37"/>
  <c r="B53" i="37"/>
  <c r="L8" i="39"/>
  <c r="E11" i="39"/>
  <c r="H11" i="39"/>
  <c r="K11" i="39"/>
  <c r="N11" i="39"/>
  <c r="Q11" i="39"/>
  <c r="T11" i="39"/>
  <c r="C19" i="39"/>
  <c r="B53" i="39" s="1"/>
  <c r="E12" i="39"/>
  <c r="H12" i="39"/>
  <c r="K12" i="39"/>
  <c r="N12" i="39"/>
  <c r="Q12" i="39"/>
  <c r="T12" i="39"/>
  <c r="C20" i="39"/>
  <c r="E13" i="39"/>
  <c r="H13" i="39"/>
  <c r="K13" i="39"/>
  <c r="N13" i="39"/>
  <c r="Q13" i="39"/>
  <c r="T13" i="39"/>
  <c r="E14" i="39"/>
  <c r="H14" i="39"/>
  <c r="K14" i="39"/>
  <c r="N14" i="39"/>
  <c r="Q14" i="39"/>
  <c r="T14" i="39"/>
  <c r="E15" i="39"/>
  <c r="H15" i="39"/>
  <c r="K15" i="39"/>
  <c r="N15" i="39"/>
  <c r="Q15" i="39"/>
  <c r="T15" i="39"/>
  <c r="E16" i="39"/>
  <c r="H16" i="39"/>
  <c r="K16" i="39"/>
  <c r="N16" i="39"/>
  <c r="Q16" i="39"/>
  <c r="T16" i="39"/>
  <c r="E17" i="39"/>
  <c r="H17" i="39"/>
  <c r="N17" i="39"/>
  <c r="Q17" i="39"/>
  <c r="T17" i="39"/>
  <c r="E18" i="39"/>
  <c r="H18" i="39"/>
  <c r="K18" i="39"/>
  <c r="N18" i="39"/>
  <c r="Q18" i="39"/>
  <c r="T18" i="39"/>
  <c r="E19" i="39"/>
  <c r="H19" i="39"/>
  <c r="K19" i="39"/>
  <c r="N19" i="39"/>
  <c r="Q19" i="39"/>
  <c r="T19" i="39"/>
  <c r="K20" i="39"/>
  <c r="N20" i="39"/>
  <c r="Q20" i="39"/>
  <c r="T20" i="39"/>
  <c r="E21" i="39"/>
  <c r="H21" i="39"/>
  <c r="K21" i="39"/>
  <c r="N21" i="39"/>
  <c r="Q21" i="39"/>
  <c r="T21" i="39"/>
  <c r="I22" i="39"/>
  <c r="K22" i="39"/>
  <c r="N22" i="39"/>
  <c r="Q22" i="39"/>
  <c r="T22" i="39"/>
  <c r="I24" i="39"/>
  <c r="N24" i="39"/>
  <c r="Q24" i="39"/>
  <c r="T24" i="39"/>
  <c r="I25" i="39"/>
  <c r="I26" i="39"/>
  <c r="I27" i="39"/>
  <c r="I28" i="39"/>
  <c r="I29" i="39"/>
  <c r="K29" i="39"/>
  <c r="N29" i="39"/>
  <c r="Q29" i="39"/>
  <c r="T29" i="39"/>
  <c r="I30" i="39"/>
  <c r="I31" i="39"/>
  <c r="I32" i="39"/>
  <c r="I33" i="39"/>
  <c r="I34" i="39"/>
  <c r="I35" i="39"/>
  <c r="K36" i="39"/>
  <c r="L36" i="39"/>
  <c r="L52" i="39" s="1"/>
  <c r="L64" i="39" s="1"/>
  <c r="N36" i="39"/>
  <c r="O36" i="39"/>
  <c r="O8" i="39" s="1"/>
  <c r="U8" i="39" s="1"/>
  <c r="Q36" i="39"/>
  <c r="R36" i="39"/>
  <c r="R8" i="39" s="1"/>
  <c r="T36" i="39"/>
  <c r="U36" i="39"/>
  <c r="U52" i="39" s="1"/>
  <c r="U64" i="39" s="1"/>
  <c r="I37" i="39"/>
  <c r="I51" i="39" s="1"/>
  <c r="K37" i="39"/>
  <c r="N37" i="39"/>
  <c r="Q37" i="39"/>
  <c r="T37" i="39"/>
  <c r="E38" i="39"/>
  <c r="K38" i="39"/>
  <c r="N38" i="39"/>
  <c r="Q38" i="39"/>
  <c r="T38" i="39"/>
  <c r="I39" i="39"/>
  <c r="K39" i="39"/>
  <c r="N39" i="39"/>
  <c r="Q39" i="39"/>
  <c r="T39" i="39"/>
  <c r="I40" i="39"/>
  <c r="K40" i="39"/>
  <c r="N40" i="39"/>
  <c r="Q40" i="39"/>
  <c r="T40" i="39"/>
  <c r="I41" i="39"/>
  <c r="I42" i="39"/>
  <c r="I43" i="39"/>
  <c r="I44" i="39"/>
  <c r="N44" i="39"/>
  <c r="Q44" i="39"/>
  <c r="T44" i="39"/>
  <c r="I45" i="39"/>
  <c r="I46" i="39"/>
  <c r="I47" i="39"/>
  <c r="I48" i="39"/>
  <c r="I49" i="39"/>
  <c r="I50" i="39"/>
  <c r="E51" i="39"/>
  <c r="H51" i="39"/>
  <c r="K51" i="39"/>
  <c r="L51" i="39"/>
  <c r="N51" i="39"/>
  <c r="O51" i="39"/>
  <c r="Q51" i="39"/>
  <c r="R51" i="39"/>
  <c r="T51" i="39"/>
  <c r="U51" i="39"/>
  <c r="K52" i="39"/>
  <c r="N52" i="39"/>
  <c r="O52" i="39"/>
  <c r="Q52" i="39"/>
  <c r="R52" i="39"/>
  <c r="R64" i="39" s="1"/>
  <c r="T52" i="39"/>
  <c r="E53" i="39"/>
  <c r="H53" i="39"/>
  <c r="K53" i="39"/>
  <c r="N53" i="39"/>
  <c r="Q53" i="39"/>
  <c r="T53" i="39"/>
  <c r="E54" i="39"/>
  <c r="H54" i="39"/>
  <c r="K54" i="39"/>
  <c r="N54" i="39"/>
  <c r="Q54" i="39"/>
  <c r="T54" i="39"/>
  <c r="E55" i="39"/>
  <c r="H55" i="39"/>
  <c r="K55" i="39"/>
  <c r="N55" i="39"/>
  <c r="Q55" i="39"/>
  <c r="T55" i="39"/>
  <c r="E56" i="39"/>
  <c r="H56" i="39"/>
  <c r="K56" i="39"/>
  <c r="N56" i="39"/>
  <c r="Q56" i="39"/>
  <c r="T56" i="39"/>
  <c r="E57" i="39"/>
  <c r="H57" i="39"/>
  <c r="K57" i="39"/>
  <c r="N57" i="39"/>
  <c r="Q57" i="39"/>
  <c r="T57" i="39"/>
  <c r="E58" i="39"/>
  <c r="H58" i="39"/>
  <c r="K58" i="39"/>
  <c r="N58" i="39"/>
  <c r="Q58" i="39"/>
  <c r="T58" i="39"/>
  <c r="E59" i="39"/>
  <c r="H59" i="39"/>
  <c r="K59" i="39"/>
  <c r="N59" i="39"/>
  <c r="Q59" i="39"/>
  <c r="T59" i="39"/>
  <c r="E60" i="39"/>
  <c r="H60" i="39"/>
  <c r="K60" i="39"/>
  <c r="N60" i="39"/>
  <c r="Q60" i="39"/>
  <c r="T60" i="39"/>
  <c r="E61" i="39"/>
  <c r="H61" i="39"/>
  <c r="K61" i="39"/>
  <c r="N61" i="39"/>
  <c r="Q61" i="39"/>
  <c r="T61" i="39"/>
  <c r="E62" i="39"/>
  <c r="H62" i="39"/>
  <c r="K62" i="39"/>
  <c r="N62" i="39"/>
  <c r="Q62" i="39"/>
  <c r="T62" i="39"/>
  <c r="E63" i="39"/>
  <c r="H63" i="39"/>
  <c r="I63" i="39"/>
  <c r="K63" i="39"/>
  <c r="L63" i="39"/>
  <c r="N63" i="39"/>
  <c r="O63" i="39"/>
  <c r="Q63" i="39"/>
  <c r="R63" i="39"/>
  <c r="T63" i="39"/>
  <c r="U63" i="39"/>
  <c r="K64" i="39"/>
  <c r="N64" i="39"/>
  <c r="O64" i="39"/>
  <c r="Q64" i="39"/>
  <c r="T64" i="39"/>
  <c r="I69" i="39"/>
  <c r="L72" i="39"/>
  <c r="O72" i="39"/>
  <c r="R72" i="39"/>
  <c r="U72" i="39"/>
  <c r="L8" i="38"/>
  <c r="E11" i="38"/>
  <c r="H11" i="38"/>
  <c r="K11" i="38"/>
  <c r="N11" i="38"/>
  <c r="Q11" i="38"/>
  <c r="T11" i="38"/>
  <c r="E12" i="38"/>
  <c r="H12" i="38"/>
  <c r="K12" i="38"/>
  <c r="N12" i="38"/>
  <c r="Q12" i="38"/>
  <c r="T12" i="38"/>
  <c r="E13" i="38"/>
  <c r="H13" i="38"/>
  <c r="K13" i="38"/>
  <c r="N13" i="38"/>
  <c r="Q13" i="38"/>
  <c r="T13" i="38"/>
  <c r="E14" i="38"/>
  <c r="H14" i="38"/>
  <c r="K14" i="38"/>
  <c r="N14" i="38"/>
  <c r="Q14" i="38"/>
  <c r="T14" i="38"/>
  <c r="E15" i="38"/>
  <c r="H15" i="38"/>
  <c r="K15" i="38"/>
  <c r="N15" i="38"/>
  <c r="Q15" i="38"/>
  <c r="T15" i="38"/>
  <c r="E16" i="38"/>
  <c r="H16" i="38"/>
  <c r="K16" i="38"/>
  <c r="N16" i="38"/>
  <c r="Q16" i="38"/>
  <c r="T16" i="38"/>
  <c r="E17" i="38"/>
  <c r="H17" i="38"/>
  <c r="N17" i="38"/>
  <c r="Q17" i="38"/>
  <c r="T17" i="38"/>
  <c r="E18" i="38"/>
  <c r="H18" i="38"/>
  <c r="K18" i="38"/>
  <c r="N18" i="38"/>
  <c r="Q18" i="38"/>
  <c r="T18" i="38"/>
  <c r="C19" i="38"/>
  <c r="B53" i="38" s="1"/>
  <c r="E19" i="38"/>
  <c r="H19" i="38"/>
  <c r="K19" i="38"/>
  <c r="N19" i="38"/>
  <c r="Q19" i="38"/>
  <c r="T19" i="38"/>
  <c r="C20" i="38"/>
  <c r="B59" i="38" s="1"/>
  <c r="G20" i="38"/>
  <c r="K20" i="38"/>
  <c r="N20" i="38"/>
  <c r="Q20" i="38"/>
  <c r="T20" i="38"/>
  <c r="E21" i="38"/>
  <c r="H21" i="38"/>
  <c r="K21" i="38"/>
  <c r="N21" i="38"/>
  <c r="Q21" i="38"/>
  <c r="T21" i="38"/>
  <c r="I22" i="38"/>
  <c r="K22" i="38"/>
  <c r="N22" i="38"/>
  <c r="Q22" i="38"/>
  <c r="T22" i="38"/>
  <c r="I24" i="38"/>
  <c r="N24" i="38"/>
  <c r="Q24" i="38"/>
  <c r="T24" i="38"/>
  <c r="I25" i="38"/>
  <c r="I26" i="38"/>
  <c r="I27" i="38"/>
  <c r="I28" i="38"/>
  <c r="I29" i="38"/>
  <c r="K29" i="38"/>
  <c r="N29" i="38"/>
  <c r="Q29" i="38"/>
  <c r="T29" i="38"/>
  <c r="I30" i="38"/>
  <c r="I31" i="38"/>
  <c r="I32" i="38"/>
  <c r="I33" i="38"/>
  <c r="I34" i="38"/>
  <c r="I35" i="38"/>
  <c r="K36" i="38"/>
  <c r="L36" i="38"/>
  <c r="L52" i="38" s="1"/>
  <c r="L64" i="38" s="1"/>
  <c r="N36" i="38"/>
  <c r="O36" i="38"/>
  <c r="O8" i="38" s="1"/>
  <c r="U8" i="38" s="1"/>
  <c r="Q36" i="38"/>
  <c r="R36" i="38"/>
  <c r="R8" i="38" s="1"/>
  <c r="T36" i="38"/>
  <c r="U36" i="38"/>
  <c r="I37" i="38"/>
  <c r="I51" i="38" s="1"/>
  <c r="K37" i="38"/>
  <c r="N37" i="38"/>
  <c r="Q37" i="38"/>
  <c r="T37" i="38"/>
  <c r="E38" i="38"/>
  <c r="K38" i="38"/>
  <c r="N38" i="38"/>
  <c r="Q38" i="38"/>
  <c r="T38" i="38"/>
  <c r="K39" i="38"/>
  <c r="N39" i="38"/>
  <c r="Q39" i="38"/>
  <c r="T39" i="38"/>
  <c r="I40" i="38"/>
  <c r="K40" i="38"/>
  <c r="N40" i="38"/>
  <c r="Q40" i="38"/>
  <c r="T40" i="38"/>
  <c r="I41" i="38"/>
  <c r="K41" i="38"/>
  <c r="I42" i="38"/>
  <c r="K42" i="38"/>
  <c r="I43" i="38"/>
  <c r="K43" i="38"/>
  <c r="I44" i="38"/>
  <c r="K44" i="38"/>
  <c r="N44" i="38"/>
  <c r="Q44" i="38"/>
  <c r="T44" i="38"/>
  <c r="I45" i="38"/>
  <c r="K45" i="38"/>
  <c r="I46" i="38"/>
  <c r="K46" i="38"/>
  <c r="I47" i="38"/>
  <c r="K47" i="38"/>
  <c r="I48" i="38"/>
  <c r="K48" i="38"/>
  <c r="I49" i="38"/>
  <c r="K49" i="38"/>
  <c r="K50" i="38"/>
  <c r="E51" i="38"/>
  <c r="H51" i="38"/>
  <c r="K51" i="38"/>
  <c r="L51" i="38"/>
  <c r="N51" i="38"/>
  <c r="O51" i="38"/>
  <c r="Q51" i="38"/>
  <c r="R51" i="38"/>
  <c r="T51" i="38"/>
  <c r="U51" i="38"/>
  <c r="K52" i="38"/>
  <c r="N52" i="38"/>
  <c r="O52" i="38"/>
  <c r="O64" i="38" s="1"/>
  <c r="Q52" i="38"/>
  <c r="R52" i="38"/>
  <c r="T52" i="38"/>
  <c r="U52" i="38"/>
  <c r="E53" i="38"/>
  <c r="H53" i="38"/>
  <c r="K53" i="38"/>
  <c r="N53" i="38"/>
  <c r="Q53" i="38"/>
  <c r="T53" i="38"/>
  <c r="E54" i="38"/>
  <c r="H54" i="38"/>
  <c r="K54" i="38"/>
  <c r="N54" i="38"/>
  <c r="Q54" i="38"/>
  <c r="T54" i="38"/>
  <c r="E55" i="38"/>
  <c r="H55" i="38"/>
  <c r="K55" i="38"/>
  <c r="N55" i="38"/>
  <c r="Q55" i="38"/>
  <c r="T55" i="38"/>
  <c r="E56" i="38"/>
  <c r="H56" i="38"/>
  <c r="K56" i="38"/>
  <c r="N56" i="38"/>
  <c r="Q56" i="38"/>
  <c r="T56" i="38"/>
  <c r="E57" i="38"/>
  <c r="H57" i="38"/>
  <c r="K57" i="38"/>
  <c r="N57" i="38"/>
  <c r="Q57" i="38"/>
  <c r="T57" i="38"/>
  <c r="E58" i="38"/>
  <c r="H58" i="38"/>
  <c r="K58" i="38"/>
  <c r="N58" i="38"/>
  <c r="Q58" i="38"/>
  <c r="T58" i="38"/>
  <c r="E59" i="38"/>
  <c r="H59" i="38"/>
  <c r="K59" i="38"/>
  <c r="N59" i="38"/>
  <c r="Q59" i="38"/>
  <c r="T59" i="38"/>
  <c r="E60" i="38"/>
  <c r="H60" i="38"/>
  <c r="K60" i="38"/>
  <c r="N60" i="38"/>
  <c r="Q60" i="38"/>
  <c r="T60" i="38"/>
  <c r="E61" i="38"/>
  <c r="H61" i="38"/>
  <c r="K61" i="38"/>
  <c r="N61" i="38"/>
  <c r="Q61" i="38"/>
  <c r="T61" i="38"/>
  <c r="E62" i="38"/>
  <c r="H62" i="38"/>
  <c r="K62" i="38"/>
  <c r="N62" i="38"/>
  <c r="Q62" i="38"/>
  <c r="T62" i="38"/>
  <c r="E63" i="38"/>
  <c r="H63" i="38"/>
  <c r="I63" i="38"/>
  <c r="K63" i="38"/>
  <c r="L63" i="38"/>
  <c r="N63" i="38"/>
  <c r="O63" i="38"/>
  <c r="Q63" i="38"/>
  <c r="R63" i="38"/>
  <c r="T63" i="38"/>
  <c r="U63" i="38"/>
  <c r="K64" i="38"/>
  <c r="N64" i="38"/>
  <c r="Q64" i="38"/>
  <c r="R64" i="38"/>
  <c r="T64" i="38"/>
  <c r="U64" i="38"/>
  <c r="I69" i="38"/>
  <c r="L72" i="38"/>
  <c r="O72" i="38"/>
  <c r="R72" i="38"/>
  <c r="U72" i="38"/>
  <c r="L8" i="37"/>
  <c r="E11" i="37"/>
  <c r="H11" i="37"/>
  <c r="K11" i="37"/>
  <c r="N11" i="37"/>
  <c r="Q11" i="37"/>
  <c r="T11" i="37"/>
  <c r="E12" i="37"/>
  <c r="H12" i="37"/>
  <c r="K12" i="37"/>
  <c r="N12" i="37"/>
  <c r="Q12" i="37"/>
  <c r="T12" i="37"/>
  <c r="E13" i="37"/>
  <c r="H13" i="37"/>
  <c r="K13" i="37"/>
  <c r="N13" i="37"/>
  <c r="Q13" i="37"/>
  <c r="T13" i="37"/>
  <c r="E14" i="37"/>
  <c r="H14" i="37"/>
  <c r="K14" i="37"/>
  <c r="N14" i="37"/>
  <c r="Q14" i="37"/>
  <c r="T14" i="37"/>
  <c r="E15" i="37"/>
  <c r="H15" i="37"/>
  <c r="K15" i="37"/>
  <c r="N15" i="37"/>
  <c r="Q15" i="37"/>
  <c r="T15" i="37"/>
  <c r="E16" i="37"/>
  <c r="H16" i="37"/>
  <c r="K16" i="37"/>
  <c r="N16" i="37"/>
  <c r="Q16" i="37"/>
  <c r="T16" i="37"/>
  <c r="E17" i="37"/>
  <c r="H17" i="37"/>
  <c r="N17" i="37"/>
  <c r="Q17" i="37"/>
  <c r="T17" i="37"/>
  <c r="E18" i="37"/>
  <c r="H18" i="37"/>
  <c r="K18" i="37"/>
  <c r="N18" i="37"/>
  <c r="Q18" i="37"/>
  <c r="T18" i="37"/>
  <c r="E19" i="37"/>
  <c r="H19" i="37"/>
  <c r="K19" i="37"/>
  <c r="N19" i="37"/>
  <c r="Q19" i="37"/>
  <c r="T19" i="37"/>
  <c r="K20" i="37"/>
  <c r="N20" i="37"/>
  <c r="Q20" i="37"/>
  <c r="T20" i="37"/>
  <c r="E21" i="37"/>
  <c r="H21" i="37"/>
  <c r="K21" i="37"/>
  <c r="N21" i="37"/>
  <c r="Q21" i="37"/>
  <c r="T21" i="37"/>
  <c r="I22" i="37"/>
  <c r="K22" i="37"/>
  <c r="N22" i="37"/>
  <c r="Q22" i="37"/>
  <c r="T22" i="37"/>
  <c r="I24" i="37"/>
  <c r="N24" i="37"/>
  <c r="Q24" i="37"/>
  <c r="T24" i="37"/>
  <c r="I25" i="37"/>
  <c r="I26" i="37"/>
  <c r="I27" i="37"/>
  <c r="I28" i="37"/>
  <c r="I29" i="37"/>
  <c r="I30" i="37"/>
  <c r="I31" i="37"/>
  <c r="I32" i="37"/>
  <c r="I33" i="37"/>
  <c r="I34" i="37"/>
  <c r="I35" i="37"/>
  <c r="K36" i="37"/>
  <c r="L36" i="37"/>
  <c r="N36" i="37"/>
  <c r="O36" i="37"/>
  <c r="O52" i="37" s="1"/>
  <c r="O64" i="37" s="1"/>
  <c r="Q36" i="37"/>
  <c r="R36" i="37"/>
  <c r="R8" i="37" s="1"/>
  <c r="T36" i="37"/>
  <c r="U36" i="37"/>
  <c r="K37" i="37"/>
  <c r="N37" i="37"/>
  <c r="Q37" i="37"/>
  <c r="T37" i="37"/>
  <c r="E38" i="37"/>
  <c r="K38" i="37"/>
  <c r="N38" i="37"/>
  <c r="Q38" i="37"/>
  <c r="T38" i="37"/>
  <c r="I39" i="37"/>
  <c r="K39" i="37"/>
  <c r="N39" i="37"/>
  <c r="Q39" i="37"/>
  <c r="T39" i="37"/>
  <c r="I40" i="37"/>
  <c r="K40" i="37"/>
  <c r="N40" i="37"/>
  <c r="Q40" i="37"/>
  <c r="T40" i="37"/>
  <c r="I41" i="37"/>
  <c r="I42" i="37"/>
  <c r="I43" i="37"/>
  <c r="I44" i="37"/>
  <c r="N44" i="37"/>
  <c r="Q44" i="37"/>
  <c r="T44" i="37"/>
  <c r="I45" i="37"/>
  <c r="I46" i="37"/>
  <c r="I47" i="37"/>
  <c r="I48" i="37"/>
  <c r="I49" i="37"/>
  <c r="I50" i="37"/>
  <c r="E51" i="37"/>
  <c r="H51" i="37"/>
  <c r="K51" i="37"/>
  <c r="L51" i="37"/>
  <c r="N51" i="37"/>
  <c r="O51" i="37"/>
  <c r="Q51" i="37"/>
  <c r="R51" i="37"/>
  <c r="T51" i="37"/>
  <c r="U51" i="37"/>
  <c r="K52" i="37"/>
  <c r="L52" i="37"/>
  <c r="L64" i="37" s="1"/>
  <c r="N52" i="37"/>
  <c r="Q52" i="37"/>
  <c r="T52" i="37"/>
  <c r="U52" i="37"/>
  <c r="E53" i="37"/>
  <c r="H53" i="37"/>
  <c r="K53" i="37"/>
  <c r="N53" i="37"/>
  <c r="Q53" i="37"/>
  <c r="T53" i="37"/>
  <c r="E54" i="37"/>
  <c r="H54" i="37"/>
  <c r="K54" i="37"/>
  <c r="N54" i="37"/>
  <c r="Q54" i="37"/>
  <c r="T54" i="37"/>
  <c r="E55" i="37"/>
  <c r="H55" i="37"/>
  <c r="K55" i="37"/>
  <c r="N55" i="37"/>
  <c r="Q55" i="37"/>
  <c r="T55" i="37"/>
  <c r="E56" i="37"/>
  <c r="H56" i="37"/>
  <c r="K56" i="37"/>
  <c r="N56" i="37"/>
  <c r="Q56" i="37"/>
  <c r="T56" i="37"/>
  <c r="E57" i="37"/>
  <c r="H57" i="37"/>
  <c r="K57" i="37"/>
  <c r="N57" i="37"/>
  <c r="Q57" i="37"/>
  <c r="T57" i="37"/>
  <c r="E58" i="37"/>
  <c r="H58" i="37"/>
  <c r="K58" i="37"/>
  <c r="N58" i="37"/>
  <c r="Q58" i="37"/>
  <c r="T58" i="37"/>
  <c r="E59" i="37"/>
  <c r="H59" i="37"/>
  <c r="K59" i="37"/>
  <c r="N59" i="37"/>
  <c r="Q59" i="37"/>
  <c r="T59" i="37"/>
  <c r="E60" i="37"/>
  <c r="H60" i="37"/>
  <c r="K60" i="37"/>
  <c r="N60" i="37"/>
  <c r="Q60" i="37"/>
  <c r="T60" i="37"/>
  <c r="E61" i="37"/>
  <c r="H61" i="37"/>
  <c r="K61" i="37"/>
  <c r="N61" i="37"/>
  <c r="Q61" i="37"/>
  <c r="T61" i="37"/>
  <c r="E62" i="37"/>
  <c r="H62" i="37"/>
  <c r="K62" i="37"/>
  <c r="N62" i="37"/>
  <c r="Q62" i="37"/>
  <c r="T62" i="37"/>
  <c r="E63" i="37"/>
  <c r="H63" i="37"/>
  <c r="I63" i="37"/>
  <c r="K63" i="37"/>
  <c r="L63" i="37"/>
  <c r="N63" i="37"/>
  <c r="O63" i="37"/>
  <c r="Q63" i="37"/>
  <c r="R63" i="37"/>
  <c r="T63" i="37"/>
  <c r="U63" i="37"/>
  <c r="K64" i="37"/>
  <c r="N64" i="37"/>
  <c r="Q64" i="37"/>
  <c r="T64" i="37"/>
  <c r="U64" i="37"/>
  <c r="I69" i="37"/>
  <c r="L72" i="37"/>
  <c r="O72" i="37"/>
  <c r="R72" i="37"/>
  <c r="U72" i="37"/>
  <c r="D9" i="36"/>
  <c r="A9" i="36"/>
  <c r="D9" i="35"/>
  <c r="A9" i="35"/>
  <c r="K15" i="34"/>
  <c r="F15" i="34"/>
  <c r="B59" i="39" l="1"/>
  <c r="B54" i="39"/>
  <c r="B54" i="38"/>
  <c r="B59" i="37"/>
  <c r="B54" i="37"/>
  <c r="D52" i="38"/>
  <c r="G52" i="38" s="1"/>
  <c r="G36" i="38"/>
  <c r="G52" i="37"/>
  <c r="R52" i="37"/>
  <c r="R64" i="37" s="1"/>
  <c r="O8" i="37"/>
  <c r="U8" i="37" s="1"/>
  <c r="G20" i="37"/>
  <c r="K17" i="34"/>
  <c r="D9" i="34"/>
  <c r="A9" i="34"/>
  <c r="K17" i="36"/>
  <c r="K30" i="36"/>
  <c r="K31" i="36"/>
  <c r="K32" i="36"/>
  <c r="K17" i="35"/>
  <c r="K30" i="35"/>
  <c r="K31" i="35"/>
  <c r="K32" i="35"/>
  <c r="K30" i="34"/>
  <c r="K31" i="34"/>
  <c r="K32" i="34"/>
  <c r="K33" i="34"/>
  <c r="D64" i="38" l="1"/>
  <c r="G64" i="37"/>
  <c r="G36" i="37"/>
  <c r="G64" i="38" l="1"/>
  <c r="E16" i="33" l="1"/>
  <c r="C13" i="10" l="1"/>
  <c r="AH92" i="5"/>
  <c r="H16" i="33" s="1"/>
  <c r="B165" i="5"/>
  <c r="K165" i="5" l="1"/>
  <c r="O165" i="5"/>
  <c r="AH165" i="5"/>
  <c r="AH90" i="5"/>
  <c r="F20" i="39" s="1"/>
  <c r="F36" i="39" s="1"/>
  <c r="F52" i="39" l="1"/>
  <c r="F64" i="39" s="1"/>
  <c r="I20" i="39"/>
  <c r="I36" i="39" s="1"/>
  <c r="H28" i="33"/>
  <c r="H27" i="33"/>
  <c r="H26" i="33"/>
  <c r="H25" i="33"/>
  <c r="H24" i="33"/>
  <c r="H23" i="33"/>
  <c r="H22" i="33"/>
  <c r="H21" i="33"/>
  <c r="H20" i="33"/>
  <c r="H19" i="33"/>
  <c r="H18" i="33"/>
  <c r="H17" i="33"/>
  <c r="B28" i="33"/>
  <c r="B27" i="33"/>
  <c r="B26" i="33"/>
  <c r="B25" i="33"/>
  <c r="B24" i="33"/>
  <c r="B23" i="33"/>
  <c r="B22" i="33"/>
  <c r="B21" i="33"/>
  <c r="B20" i="33"/>
  <c r="B19" i="33"/>
  <c r="B18" i="33"/>
  <c r="B17" i="33"/>
  <c r="I52" i="39" l="1"/>
  <c r="I64" i="39" s="1"/>
  <c r="G24" i="33"/>
  <c r="G26" i="33"/>
  <c r="G25" i="33"/>
  <c r="G27" i="33"/>
  <c r="G28" i="33"/>
  <c r="H28" i="32" l="1"/>
  <c r="G28" i="32" s="1"/>
  <c r="H27" i="32"/>
  <c r="G27" i="32" s="1"/>
  <c r="H26" i="32"/>
  <c r="G26" i="32" s="1"/>
  <c r="H25" i="32"/>
  <c r="G25" i="32" s="1"/>
  <c r="H24" i="32"/>
  <c r="H23" i="32"/>
  <c r="H22" i="32"/>
  <c r="H21" i="32"/>
  <c r="H20" i="32"/>
  <c r="H19" i="32"/>
  <c r="H18" i="32"/>
  <c r="H17" i="32"/>
  <c r="E29" i="29"/>
  <c r="E44" i="29" s="1"/>
  <c r="B24" i="32"/>
  <c r="B23" i="32"/>
  <c r="B22" i="32"/>
  <c r="B21" i="32"/>
  <c r="B20" i="32"/>
  <c r="B19" i="32"/>
  <c r="B18" i="32"/>
  <c r="B17" i="32"/>
  <c r="B25" i="32"/>
  <c r="B26" i="32"/>
  <c r="B27" i="32"/>
  <c r="B28" i="32"/>
  <c r="E29" i="32"/>
  <c r="E44" i="32" s="1"/>
  <c r="AH67" i="4"/>
  <c r="H16" i="32" s="1"/>
  <c r="F20" i="38"/>
  <c r="F36" i="38" s="1"/>
  <c r="F52" i="38" s="1"/>
  <c r="H28" i="29"/>
  <c r="G28" i="29" s="1"/>
  <c r="H27" i="29"/>
  <c r="G27" i="29" s="1"/>
  <c r="H26" i="29"/>
  <c r="G26" i="29" s="1"/>
  <c r="H25" i="29"/>
  <c r="G25" i="29" s="1"/>
  <c r="H24" i="29"/>
  <c r="H23" i="29"/>
  <c r="H22" i="29"/>
  <c r="H21" i="29"/>
  <c r="H20" i="29"/>
  <c r="H19" i="29"/>
  <c r="G19" i="29" s="1"/>
  <c r="H18" i="29"/>
  <c r="H17" i="29"/>
  <c r="B28" i="29"/>
  <c r="B27" i="29"/>
  <c r="B26" i="29"/>
  <c r="B25" i="29"/>
  <c r="B24" i="29"/>
  <c r="B23" i="29"/>
  <c r="B22" i="29"/>
  <c r="B21" i="29"/>
  <c r="B20" i="29"/>
  <c r="B19" i="29"/>
  <c r="B18" i="29"/>
  <c r="B17" i="29"/>
  <c r="H16" i="29"/>
  <c r="F64" i="38" l="1"/>
  <c r="E52" i="38"/>
  <c r="E20" i="38"/>
  <c r="I20" i="38"/>
  <c r="H29" i="29"/>
  <c r="H44" i="29" s="1"/>
  <c r="H29" i="32"/>
  <c r="E64" i="38" l="1"/>
  <c r="H20" i="38"/>
  <c r="I36" i="38"/>
  <c r="I52" i="38" s="1"/>
  <c r="Q4" i="10"/>
  <c r="I64" i="38" l="1"/>
  <c r="H64" i="38" s="1"/>
  <c r="H52" i="38"/>
  <c r="B79" i="3"/>
  <c r="AH74" i="3"/>
  <c r="F20" i="37" l="1"/>
  <c r="F36" i="37" s="1"/>
  <c r="F52" i="37" s="1"/>
  <c r="P7" i="42"/>
  <c r="E20" i="37"/>
  <c r="I20" i="37"/>
  <c r="I36" i="37" s="1"/>
  <c r="I52" i="37" s="1"/>
  <c r="B71" i="4"/>
  <c r="P8" i="42" s="1"/>
  <c r="O8" i="42" l="1"/>
  <c r="T8" i="42"/>
  <c r="U8" i="42" s="1"/>
  <c r="V8" i="42" s="1"/>
  <c r="W8" i="42" s="1"/>
  <c r="O7" i="42"/>
  <c r="T7" i="42"/>
  <c r="U7" i="42" s="1"/>
  <c r="V7" i="42" s="1"/>
  <c r="W7" i="42" s="1"/>
  <c r="E36" i="37"/>
  <c r="H36" i="37" s="1"/>
  <c r="H20" i="37"/>
  <c r="P48" i="33"/>
  <c r="G16" i="32"/>
  <c r="I12" i="33"/>
  <c r="E12" i="33"/>
  <c r="I12" i="32"/>
  <c r="E12" i="32"/>
  <c r="D7" i="33"/>
  <c r="G42" i="33"/>
  <c r="G41" i="33"/>
  <c r="G40" i="33"/>
  <c r="G39" i="33"/>
  <c r="G38" i="33"/>
  <c r="G37" i="33"/>
  <c r="G36" i="33"/>
  <c r="G35" i="33"/>
  <c r="G34" i="33"/>
  <c r="G33" i="33"/>
  <c r="G32" i="33"/>
  <c r="G23" i="33"/>
  <c r="G22" i="33"/>
  <c r="G21" i="33"/>
  <c r="G20" i="33"/>
  <c r="G19" i="33"/>
  <c r="G18" i="33"/>
  <c r="G17" i="33"/>
  <c r="D6" i="33"/>
  <c r="A6" i="33"/>
  <c r="P48" i="32"/>
  <c r="F11" i="10"/>
  <c r="F9" i="10"/>
  <c r="D7" i="32"/>
  <c r="G43" i="32"/>
  <c r="G42" i="32"/>
  <c r="G41" i="32"/>
  <c r="G40" i="32"/>
  <c r="G39" i="32"/>
  <c r="G38" i="32"/>
  <c r="G37" i="32"/>
  <c r="G36" i="32"/>
  <c r="G35" i="32"/>
  <c r="G34" i="32"/>
  <c r="G33" i="32"/>
  <c r="G32" i="32"/>
  <c r="G31" i="32"/>
  <c r="G24" i="32"/>
  <c r="G23" i="32"/>
  <c r="G22" i="32"/>
  <c r="G21" i="32"/>
  <c r="G20" i="32"/>
  <c r="G19" i="32"/>
  <c r="G18" i="32"/>
  <c r="G17" i="32"/>
  <c r="D6" i="32"/>
  <c r="A6" i="32"/>
  <c r="I64" i="37" l="1"/>
  <c r="H64" i="37" s="1"/>
  <c r="H52" i="37"/>
  <c r="G29" i="32"/>
  <c r="H44" i="32"/>
  <c r="A11" i="10"/>
  <c r="A9" i="10"/>
  <c r="G16" i="29"/>
  <c r="P48" i="29"/>
  <c r="G32" i="29"/>
  <c r="G42" i="29"/>
  <c r="G41" i="29"/>
  <c r="G40" i="29"/>
  <c r="G33" i="29"/>
  <c r="I12" i="29"/>
  <c r="E12" i="29"/>
  <c r="D7" i="29"/>
  <c r="D6" i="29"/>
  <c r="A6" i="29"/>
  <c r="G39" i="29"/>
  <c r="G38" i="29"/>
  <c r="G37" i="29"/>
  <c r="G36" i="29"/>
  <c r="G35" i="29"/>
  <c r="G34" i="29"/>
  <c r="G24" i="29"/>
  <c r="G23" i="29"/>
  <c r="G22" i="29"/>
  <c r="G21" i="29"/>
  <c r="G20" i="29"/>
  <c r="G18" i="29"/>
  <c r="G17" i="29"/>
  <c r="T14" i="10"/>
  <c r="T15" i="10" s="1"/>
  <c r="S14" i="10"/>
  <c r="S15" i="10" s="1"/>
  <c r="G44" i="32" l="1"/>
  <c r="G29" i="29"/>
  <c r="G31" i="29"/>
  <c r="G43" i="29"/>
  <c r="G44" i="29" l="1"/>
  <c r="S96" i="3" l="1"/>
  <c r="D11" i="10" l="1"/>
  <c r="E52" i="32" s="1"/>
  <c r="C11" i="10"/>
  <c r="E11" i="10" s="1"/>
  <c r="B25" i="14" l="1"/>
  <c r="P13" i="10" l="1"/>
  <c r="P11" i="10"/>
  <c r="I9" i="10"/>
  <c r="K9" i="10" s="1"/>
  <c r="P14" i="10" l="1"/>
  <c r="S130" i="5"/>
  <c r="S113" i="5"/>
  <c r="S105" i="4"/>
  <c r="E36" i="38" s="1"/>
  <c r="H36" i="38" s="1"/>
  <c r="S88" i="4"/>
  <c r="G79" i="3"/>
  <c r="S113" i="3"/>
  <c r="AB96" i="3"/>
  <c r="AB88" i="4" l="1"/>
  <c r="F50" i="38"/>
  <c r="I50" i="38" s="1"/>
  <c r="AB113" i="5"/>
  <c r="J46" i="5"/>
  <c r="J46" i="4"/>
  <c r="J46" i="3"/>
  <c r="G71" i="4" l="1"/>
  <c r="R7" i="5" l="1"/>
  <c r="R6" i="5"/>
  <c r="R5" i="5"/>
  <c r="R4" i="5"/>
  <c r="R7" i="4"/>
  <c r="R6" i="4"/>
  <c r="R5" i="4"/>
  <c r="R4" i="4"/>
  <c r="R6" i="3"/>
  <c r="R7" i="3"/>
  <c r="S12" i="9" l="1"/>
  <c r="D13" i="10"/>
  <c r="E52" i="33" l="1"/>
  <c r="D14" i="10"/>
  <c r="I11" i="10" l="1"/>
  <c r="K11" i="10" s="1"/>
  <c r="AB130" i="5"/>
  <c r="AB105" i="4"/>
  <c r="AH71" i="4"/>
  <c r="H11" i="10" l="1"/>
  <c r="D9" i="10"/>
  <c r="E52" i="29" s="1"/>
  <c r="AB113" i="3"/>
  <c r="D15" i="10" l="1"/>
  <c r="L11" i="10"/>
  <c r="M11" i="10" s="1"/>
  <c r="O11" i="10" s="1"/>
  <c r="G11" i="10"/>
  <c r="Q11" i="10" l="1"/>
  <c r="X52" i="38" s="1"/>
  <c r="F65" i="38"/>
  <c r="F66" i="38" s="1"/>
  <c r="H9" i="10"/>
  <c r="R11" i="10" l="1"/>
  <c r="E49" i="32" s="1"/>
  <c r="P49" i="32"/>
  <c r="X53" i="38"/>
  <c r="F71" i="38" s="1"/>
  <c r="L9" i="10"/>
  <c r="G9" i="10"/>
  <c r="N27" i="9"/>
  <c r="W2" i="9"/>
  <c r="E50" i="32" l="1"/>
  <c r="E48" i="32" s="1"/>
  <c r="I66" i="38"/>
  <c r="I65" i="38"/>
  <c r="D28" i="14"/>
  <c r="P50" i="32" l="1"/>
  <c r="E53" i="32" s="1"/>
  <c r="E55" i="32" s="1"/>
  <c r="H55" i="32" s="1"/>
  <c r="I71" i="38"/>
  <c r="I72" i="38" s="1"/>
  <c r="F72" i="38" l="1"/>
  <c r="AH79" i="3"/>
  <c r="D26" i="14" l="1"/>
  <c r="S6" i="9"/>
  <c r="S8" i="9"/>
  <c r="R4" i="3"/>
  <c r="F13" i="10" l="1"/>
  <c r="I13" i="10"/>
  <c r="T167" i="5"/>
  <c r="T165" i="5"/>
  <c r="H13" i="10" s="1"/>
  <c r="D36" i="39" l="1"/>
  <c r="G20" i="39"/>
  <c r="H20" i="39" s="1"/>
  <c r="D52" i="39"/>
  <c r="E20" i="39"/>
  <c r="G52" i="39" l="1"/>
  <c r="H52" i="39" s="1"/>
  <c r="D64" i="39"/>
  <c r="E52" i="39"/>
  <c r="G36" i="39"/>
  <c r="E36" i="39"/>
  <c r="H36" i="39" s="1"/>
  <c r="G64" i="39" l="1"/>
  <c r="H64" i="39" s="1"/>
  <c r="E64" i="39"/>
  <c r="E29" i="33"/>
  <c r="E13" i="10"/>
  <c r="E43" i="33"/>
  <c r="C14" i="10" l="1"/>
  <c r="E44" i="33"/>
  <c r="K13" i="10"/>
  <c r="K14" i="10" s="1"/>
  <c r="K15" i="10" s="1"/>
  <c r="E10" i="14"/>
  <c r="L13" i="10" l="1"/>
  <c r="L14" i="10" s="1"/>
  <c r="L15" i="10" s="1"/>
  <c r="G13" i="10"/>
  <c r="H14" i="10"/>
  <c r="H15" i="10" s="1"/>
  <c r="H29" i="33"/>
  <c r="G29" i="33" s="1"/>
  <c r="G16" i="33"/>
  <c r="E14" i="10"/>
  <c r="M13" i="10" l="1"/>
  <c r="O13" i="10" s="1"/>
  <c r="H43" i="33"/>
  <c r="G43" i="33" s="1"/>
  <c r="G31" i="33"/>
  <c r="E9" i="14"/>
  <c r="F65" i="39" l="1"/>
  <c r="M14" i="10"/>
  <c r="H44" i="33"/>
  <c r="G44" i="33" s="1"/>
  <c r="Q13" i="10"/>
  <c r="X52" i="39" s="1"/>
  <c r="O14" i="10"/>
  <c r="P9" i="10"/>
  <c r="P15" i="10" s="1"/>
  <c r="C9" i="10"/>
  <c r="C15" i="10" s="1"/>
  <c r="F66" i="39" l="1"/>
  <c r="X53" i="39" s="1"/>
  <c r="F71" i="39" s="1"/>
  <c r="I71" i="39" s="1"/>
  <c r="P49" i="33"/>
  <c r="R13" i="10"/>
  <c r="Q14" i="10"/>
  <c r="E9" i="10"/>
  <c r="E8" i="14"/>
  <c r="E20" i="14" s="1"/>
  <c r="I65" i="39" l="1"/>
  <c r="I66" i="39"/>
  <c r="M9" i="10"/>
  <c r="E15" i="10"/>
  <c r="E49" i="33"/>
  <c r="R14" i="10"/>
  <c r="E12" i="10"/>
  <c r="E10" i="10"/>
  <c r="F72" i="39" l="1"/>
  <c r="I72" i="39"/>
  <c r="O9" i="10"/>
  <c r="M15" i="10"/>
  <c r="E50" i="33"/>
  <c r="P50" i="33" s="1"/>
  <c r="B11" i="14"/>
  <c r="S10" i="9"/>
  <c r="E48" i="33" l="1"/>
  <c r="F65" i="37"/>
  <c r="F66" i="37" s="1"/>
  <c r="Q9" i="10"/>
  <c r="O15" i="10"/>
  <c r="E53" i="33"/>
  <c r="V11" i="10"/>
  <c r="E55" i="33" l="1"/>
  <c r="H55" i="33" s="1"/>
  <c r="X53" i="37"/>
  <c r="R9" i="10"/>
  <c r="X52" i="37"/>
  <c r="P49" i="29"/>
  <c r="Q15" i="10"/>
  <c r="H4" i="14" s="1"/>
  <c r="N25" i="9" l="1"/>
  <c r="X51" i="37"/>
  <c r="E49" i="29"/>
  <c r="R15" i="10"/>
  <c r="B8" i="14" s="1"/>
  <c r="B9" i="14" s="1"/>
  <c r="B10" i="14" s="1"/>
  <c r="B20" i="14" s="1"/>
  <c r="I65" i="37" l="1"/>
  <c r="E50" i="29"/>
  <c r="P50" i="29" s="1"/>
  <c r="E53" i="29" s="1"/>
  <c r="I66" i="37"/>
  <c r="E48" i="29" l="1"/>
  <c r="E55" i="29" s="1"/>
  <c r="H55" i="29" s="1"/>
  <c r="E52" i="37" l="1"/>
  <c r="F64" i="37"/>
  <c r="F71" i="37" s="1"/>
  <c r="I71" i="37" l="1"/>
  <c r="I72" i="37" s="1"/>
  <c r="F72" i="37"/>
  <c r="E64" i="37"/>
</calcChain>
</file>

<file path=xl/comments1.xml><?xml version="1.0" encoding="utf-8"?>
<comments xmlns="http://schemas.openxmlformats.org/spreadsheetml/2006/main">
  <authors>
    <author>morikawa</author>
  </authors>
  <commentList>
    <comment ref="N46" authorId="0" shapeId="0">
      <text>
        <r>
          <rPr>
            <b/>
            <sz val="8"/>
            <color indexed="81"/>
            <rFont val="BIZ UDPゴシック"/>
            <family val="3"/>
            <charset val="128"/>
          </rPr>
          <t>新築：</t>
        </r>
        <r>
          <rPr>
            <sz val="8"/>
            <color indexed="81"/>
            <rFont val="BIZ UDPゴシック"/>
            <family val="3"/>
            <charset val="128"/>
          </rPr>
          <t xml:space="preserve">新たに建物を建築する場合
</t>
        </r>
        <r>
          <rPr>
            <b/>
            <sz val="8"/>
            <color indexed="81"/>
            <rFont val="BIZ UDPゴシック"/>
            <family val="3"/>
            <charset val="128"/>
          </rPr>
          <t>移転新築：</t>
        </r>
        <r>
          <rPr>
            <sz val="8"/>
            <color indexed="81"/>
            <rFont val="BIZ UDPゴシック"/>
            <family val="3"/>
            <charset val="128"/>
          </rPr>
          <t xml:space="preserve">現在建物が存在する敷地とは別の敷地に新たに建物を建築し、かつ、現在の建物の機能を移転する場合
</t>
        </r>
        <r>
          <rPr>
            <b/>
            <sz val="8"/>
            <color indexed="81"/>
            <rFont val="BIZ UDPゴシック"/>
            <family val="3"/>
            <charset val="128"/>
          </rPr>
          <t>改築：</t>
        </r>
        <r>
          <rPr>
            <sz val="8"/>
            <color indexed="81"/>
            <rFont val="BIZ UDPゴシック"/>
            <family val="3"/>
            <charset val="128"/>
          </rPr>
          <t xml:space="preserve">従前の建物を取りこわして、これと位置・構造・規模がほぼ同程度のものを建築する場合
</t>
        </r>
        <r>
          <rPr>
            <b/>
            <sz val="8"/>
            <color indexed="81"/>
            <rFont val="BIZ UDPゴシック"/>
            <family val="3"/>
            <charset val="128"/>
          </rPr>
          <t>増築：</t>
        </r>
        <r>
          <rPr>
            <sz val="8"/>
            <color indexed="81"/>
            <rFont val="BIZ UDPゴシック"/>
            <family val="3"/>
            <charset val="128"/>
          </rPr>
          <t xml:space="preserve">敷地内の既存の建物を建て増しする場合で、敷地内に別に建物を新築する場合を含む
</t>
        </r>
        <r>
          <rPr>
            <b/>
            <sz val="8"/>
            <color indexed="81"/>
            <rFont val="BIZ UDPゴシック"/>
            <family val="3"/>
            <charset val="128"/>
          </rPr>
          <t>改修：</t>
        </r>
        <r>
          <rPr>
            <sz val="8"/>
            <color indexed="81"/>
            <rFont val="BIZ UDPゴシック"/>
            <family val="3"/>
            <charset val="128"/>
          </rPr>
          <t>建物の主要構造部分を取りこわさない模様替及び内部改修</t>
        </r>
      </text>
    </comment>
    <comment ref="B76" authorId="0" shapeId="0">
      <text>
        <r>
          <rPr>
            <u/>
            <sz val="9"/>
            <color indexed="81"/>
            <rFont val="BIZ UDPゴシック"/>
            <family val="3"/>
            <charset val="128"/>
          </rPr>
          <t>補助対象事業の総事業費</t>
        </r>
        <r>
          <rPr>
            <sz val="9"/>
            <color indexed="81"/>
            <rFont val="BIZ UDPゴシック"/>
            <family val="3"/>
            <charset val="128"/>
          </rPr>
          <t>を入力してください。</t>
        </r>
      </text>
    </comment>
    <comment ref="G76" authorId="0" shapeId="0">
      <text>
        <r>
          <rPr>
            <sz val="9"/>
            <color indexed="81"/>
            <rFont val="BIZ UDPゴシック"/>
            <family val="3"/>
            <charset val="128"/>
          </rPr>
          <t>補助対象外経費は、Q&amp;A　No.８参照</t>
        </r>
      </text>
    </comment>
  </commentList>
</comments>
</file>

<file path=xl/comments10.xml><?xml version="1.0" encoding="utf-8"?>
<comments xmlns="http://schemas.openxmlformats.org/spreadsheetml/2006/main">
  <authors>
    <author>厚生労働省ネットワークシステム</author>
  </authors>
  <commentList>
    <comment ref="U5" authorId="0" shapeId="0">
      <text>
        <r>
          <rPr>
            <sz val="11"/>
            <color indexed="81"/>
            <rFont val="ＭＳ Ｐゴシック"/>
            <family val="3"/>
            <charset val="128"/>
          </rPr>
          <t>国からの直接補助及び都道府県自らが実施主体の場合は「-」を入力（半角）</t>
        </r>
      </text>
    </comment>
  </commentList>
</comments>
</file>

<file path=xl/comments2.xml><?xml version="1.0" encoding="utf-8"?>
<comments xmlns="http://schemas.openxmlformats.org/spreadsheetml/2006/main">
  <authors>
    <author>morikawa</author>
  </authors>
  <commentList>
    <comment ref="N46" authorId="0" shapeId="0">
      <text>
        <r>
          <rPr>
            <b/>
            <sz val="8"/>
            <color indexed="81"/>
            <rFont val="BIZ UDPゴシック"/>
            <family val="3"/>
            <charset val="128"/>
          </rPr>
          <t>新築：</t>
        </r>
        <r>
          <rPr>
            <sz val="8"/>
            <color indexed="81"/>
            <rFont val="BIZ UDPゴシック"/>
            <family val="3"/>
            <charset val="128"/>
          </rPr>
          <t xml:space="preserve">新たに建物を建築する場合
</t>
        </r>
        <r>
          <rPr>
            <b/>
            <sz val="8"/>
            <color indexed="81"/>
            <rFont val="BIZ UDPゴシック"/>
            <family val="3"/>
            <charset val="128"/>
          </rPr>
          <t>移転新築：</t>
        </r>
        <r>
          <rPr>
            <sz val="8"/>
            <color indexed="81"/>
            <rFont val="BIZ UDPゴシック"/>
            <family val="3"/>
            <charset val="128"/>
          </rPr>
          <t xml:space="preserve">現在建物が存在する敷地とは別の敷地に新たに建物を建築し、かつ、現在の建物の機能を移転する場合
</t>
        </r>
        <r>
          <rPr>
            <b/>
            <sz val="8"/>
            <color indexed="81"/>
            <rFont val="BIZ UDPゴシック"/>
            <family val="3"/>
            <charset val="128"/>
          </rPr>
          <t>改築：</t>
        </r>
        <r>
          <rPr>
            <sz val="8"/>
            <color indexed="81"/>
            <rFont val="BIZ UDPゴシック"/>
            <family val="3"/>
            <charset val="128"/>
          </rPr>
          <t xml:space="preserve">従前の建物を取りこわして、これと位置・構造・規模がほぼ同程度のものを建築する場合
</t>
        </r>
        <r>
          <rPr>
            <b/>
            <sz val="8"/>
            <color indexed="81"/>
            <rFont val="BIZ UDPゴシック"/>
            <family val="3"/>
            <charset val="128"/>
          </rPr>
          <t>増築：</t>
        </r>
        <r>
          <rPr>
            <sz val="8"/>
            <color indexed="81"/>
            <rFont val="BIZ UDPゴシック"/>
            <family val="3"/>
            <charset val="128"/>
          </rPr>
          <t xml:space="preserve">敷地内の既存の建物を建て増しする場合で、敷地内に別に建物を新築する場合を含む
</t>
        </r>
        <r>
          <rPr>
            <b/>
            <sz val="8"/>
            <color indexed="81"/>
            <rFont val="BIZ UDPゴシック"/>
            <family val="3"/>
            <charset val="128"/>
          </rPr>
          <t>改修：</t>
        </r>
        <r>
          <rPr>
            <sz val="8"/>
            <color indexed="81"/>
            <rFont val="BIZ UDPゴシック"/>
            <family val="3"/>
            <charset val="128"/>
          </rPr>
          <t>建物の主要構造部分を取りこわさない模様替及び内部改修</t>
        </r>
      </text>
    </comment>
    <comment ref="B68" authorId="0" shapeId="0">
      <text>
        <r>
          <rPr>
            <u/>
            <sz val="9"/>
            <color indexed="81"/>
            <rFont val="BIZ UDPゴシック"/>
            <family val="3"/>
            <charset val="128"/>
          </rPr>
          <t>補助対象事業の総事業費</t>
        </r>
        <r>
          <rPr>
            <sz val="9"/>
            <color indexed="81"/>
            <rFont val="BIZ UDPゴシック"/>
            <family val="3"/>
            <charset val="128"/>
          </rPr>
          <t>を入力してください。</t>
        </r>
      </text>
    </comment>
    <comment ref="G68" authorId="0" shapeId="0">
      <text>
        <r>
          <rPr>
            <sz val="9"/>
            <color indexed="81"/>
            <rFont val="BIZ UDPゴシック"/>
            <family val="3"/>
            <charset val="128"/>
          </rPr>
          <t>補助対象外経費は、Q&amp;A　No.８参照</t>
        </r>
      </text>
    </comment>
  </commentList>
</comments>
</file>

<file path=xl/comments3.xml><?xml version="1.0" encoding="utf-8"?>
<comments xmlns="http://schemas.openxmlformats.org/spreadsheetml/2006/main">
  <authors>
    <author>morikawa</author>
  </authors>
  <commentList>
    <comment ref="N46" authorId="0" shapeId="0">
      <text>
        <r>
          <rPr>
            <b/>
            <sz val="8"/>
            <color indexed="81"/>
            <rFont val="BIZ UDPゴシック"/>
            <family val="3"/>
            <charset val="128"/>
          </rPr>
          <t>新築：</t>
        </r>
        <r>
          <rPr>
            <sz val="8"/>
            <color indexed="81"/>
            <rFont val="BIZ UDPゴシック"/>
            <family val="3"/>
            <charset val="128"/>
          </rPr>
          <t xml:space="preserve">新たに建物を建築する場合
</t>
        </r>
        <r>
          <rPr>
            <b/>
            <sz val="8"/>
            <color indexed="81"/>
            <rFont val="BIZ UDPゴシック"/>
            <family val="3"/>
            <charset val="128"/>
          </rPr>
          <t>移転新築：</t>
        </r>
        <r>
          <rPr>
            <sz val="8"/>
            <color indexed="81"/>
            <rFont val="BIZ UDPゴシック"/>
            <family val="3"/>
            <charset val="128"/>
          </rPr>
          <t xml:space="preserve">現在建物が存在する敷地とは別の敷地に新たに建物を建築し、かつ、現在の建物の機能を移転する場合
</t>
        </r>
        <r>
          <rPr>
            <b/>
            <sz val="8"/>
            <color indexed="81"/>
            <rFont val="BIZ UDPゴシック"/>
            <family val="3"/>
            <charset val="128"/>
          </rPr>
          <t>改築：</t>
        </r>
        <r>
          <rPr>
            <sz val="8"/>
            <color indexed="81"/>
            <rFont val="BIZ UDPゴシック"/>
            <family val="3"/>
            <charset val="128"/>
          </rPr>
          <t xml:space="preserve">従前の建物を取りこわして、これと位置・構造・規模がほぼ同程度のものを建築する場合
</t>
        </r>
        <r>
          <rPr>
            <b/>
            <sz val="8"/>
            <color indexed="81"/>
            <rFont val="BIZ UDPゴシック"/>
            <family val="3"/>
            <charset val="128"/>
          </rPr>
          <t>増築：</t>
        </r>
        <r>
          <rPr>
            <sz val="8"/>
            <color indexed="81"/>
            <rFont val="BIZ UDPゴシック"/>
            <family val="3"/>
            <charset val="128"/>
          </rPr>
          <t xml:space="preserve">敷地内の既存の建物を建て増しする場合で、敷地内に別に建物を新築する場合を含む
</t>
        </r>
        <r>
          <rPr>
            <b/>
            <sz val="8"/>
            <color indexed="81"/>
            <rFont val="BIZ UDPゴシック"/>
            <family val="3"/>
            <charset val="128"/>
          </rPr>
          <t>改修：</t>
        </r>
        <r>
          <rPr>
            <sz val="8"/>
            <color indexed="81"/>
            <rFont val="BIZ UDPゴシック"/>
            <family val="3"/>
            <charset val="128"/>
          </rPr>
          <t>建物の主要構造部分を取りこわさない模様替及び内部改修</t>
        </r>
      </text>
    </comment>
    <comment ref="B93" authorId="0" shapeId="0">
      <text>
        <r>
          <rPr>
            <u/>
            <sz val="9"/>
            <color indexed="81"/>
            <rFont val="BIZ UDPゴシック"/>
            <family val="3"/>
            <charset val="128"/>
          </rPr>
          <t>補助対象事業の総事業費</t>
        </r>
        <r>
          <rPr>
            <sz val="9"/>
            <color indexed="81"/>
            <rFont val="BIZ UDPゴシック"/>
            <family val="3"/>
            <charset val="128"/>
          </rPr>
          <t>を入力してください。</t>
        </r>
      </text>
    </comment>
    <comment ref="H93" authorId="0" shapeId="0">
      <text>
        <r>
          <rPr>
            <sz val="9"/>
            <color indexed="81"/>
            <rFont val="BIZ UDPゴシック"/>
            <family val="3"/>
            <charset val="128"/>
          </rPr>
          <t xml:space="preserve">補助対象外経費は、Q&amp;A　No.８参照
</t>
        </r>
      </text>
    </comment>
  </commentList>
</comments>
</file>

<file path=xl/comments4.xml><?xml version="1.0" encoding="utf-8"?>
<comments xmlns="http://schemas.openxmlformats.org/spreadsheetml/2006/main">
  <authors>
    <author>厚生労働省ネットワークシステム</author>
    <author>川端 剛史(kawabata-tsuyoshi)</author>
  </authors>
  <commentLis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D49" authorId="1" shapeId="0">
      <text>
        <r>
          <rPr>
            <b/>
            <sz val="9"/>
            <color indexed="81"/>
            <rFont val="MS P ゴシック"/>
            <family val="3"/>
            <charset val="128"/>
          </rPr>
          <t>病室の整備は、「病床確保」のみが対象のため固定</t>
        </r>
      </text>
    </comment>
  </commentList>
</comments>
</file>

<file path=xl/comments5.xml><?xml version="1.0" encoding="utf-8"?>
<comments xmlns="http://schemas.openxmlformats.org/spreadsheetml/2006/main">
  <authors>
    <author>厚生労働省ネットワークシステム</author>
    <author>川端 剛史(kawabata-tsuyoshi)</author>
  </authors>
  <commentLis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D48" authorId="1" shapeId="0">
      <text>
        <r>
          <rPr>
            <b/>
            <sz val="9"/>
            <color indexed="81"/>
            <rFont val="MS P ゴシック"/>
            <family val="3"/>
            <charset val="128"/>
          </rPr>
          <t>病棟の整備は、「病床確保」のみが対象のため固定</t>
        </r>
      </text>
    </comment>
  </commentList>
</comments>
</file>

<file path=xl/comments6.xml><?xml version="1.0" encoding="utf-8"?>
<comments xmlns="http://schemas.openxmlformats.org/spreadsheetml/2006/main">
  <authors>
    <author>厚生労働省ネットワークシステム</author>
  </authors>
  <commentLis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7.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List>
</comments>
</file>

<file path=xl/comments8.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List>
</comments>
</file>

<file path=xl/comments9.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<sst xmlns="http://schemas.openxmlformats.org/spreadsheetml/2006/main" count="1698" uniqueCount="715">
  <si>
    <t>合計</t>
    <rPh sb="0" eb="2">
      <t>ゴウケイ</t>
    </rPh>
    <phoneticPr fontId="4"/>
  </si>
  <si>
    <t>円</t>
    <rPh sb="0" eb="1">
      <t>エン</t>
    </rPh>
    <phoneticPr fontId="2"/>
  </si>
  <si>
    <t>医療機関名</t>
    <phoneticPr fontId="2"/>
  </si>
  <si>
    <t>担当者所属</t>
    <rPh sb="0" eb="3">
      <t>タントウシャ</t>
    </rPh>
    <rPh sb="3" eb="5">
      <t>ショゾク</t>
    </rPh>
    <phoneticPr fontId="2"/>
  </si>
  <si>
    <t>担当者名</t>
    <rPh sb="0" eb="3">
      <t>タントウシャ</t>
    </rPh>
    <rPh sb="3" eb="4">
      <t>メイ</t>
    </rPh>
    <phoneticPr fontId="2"/>
  </si>
  <si>
    <t>電話番号</t>
    <rPh sb="0" eb="2">
      <t>デンワ</t>
    </rPh>
    <rPh sb="2" eb="4">
      <t>バンゴウ</t>
    </rPh>
    <phoneticPr fontId="2"/>
  </si>
  <si>
    <t>ＦＡＸ番号</t>
    <rPh sb="3" eb="5">
      <t>バンゴウ</t>
    </rPh>
    <phoneticPr fontId="2"/>
  </si>
  <si>
    <t>所在地</t>
    <rPh sb="0" eb="3">
      <t>ショザイチ</t>
    </rPh>
    <phoneticPr fontId="2"/>
  </si>
  <si>
    <t>郵便番号</t>
    <rPh sb="0" eb="4">
      <t>ユウビンバンゴウ</t>
    </rPh>
    <phoneticPr fontId="2"/>
  </si>
  <si>
    <t>基礎情報入力シート</t>
    <rPh sb="0" eb="2">
      <t>キソ</t>
    </rPh>
    <rPh sb="2" eb="4">
      <t>ジョウホウ</t>
    </rPh>
    <rPh sb="4" eb="6">
      <t>ニュウリョク</t>
    </rPh>
    <phoneticPr fontId="2"/>
  </si>
  <si>
    <t>申請年月日</t>
    <rPh sb="0" eb="2">
      <t>シンセイ</t>
    </rPh>
    <rPh sb="2" eb="5">
      <t>ネンガッピ</t>
    </rPh>
    <phoneticPr fontId="2"/>
  </si>
  <si>
    <t>代表者氏名
（法人の場合のみ）</t>
    <rPh sb="0" eb="3">
      <t>ダイヒョウシャ</t>
    </rPh>
    <rPh sb="3" eb="5">
      <t>シメイ</t>
    </rPh>
    <rPh sb="7" eb="9">
      <t>ホウジン</t>
    </rPh>
    <rPh sb="10" eb="12">
      <t>バアイ</t>
    </rPh>
    <phoneticPr fontId="2"/>
  </si>
  <si>
    <t>神奈川県知事　殿</t>
    <rPh sb="0" eb="3">
      <t>カナガワ</t>
    </rPh>
    <rPh sb="3" eb="6">
      <t>ケンチジ</t>
    </rPh>
    <rPh sb="7" eb="8">
      <t>トノ</t>
    </rPh>
    <phoneticPr fontId="2"/>
  </si>
  <si>
    <t>郵便番号</t>
    <phoneticPr fontId="2"/>
  </si>
  <si>
    <t>提出者氏名
又は名称</t>
    <rPh sb="0" eb="2">
      <t>テイシュツ</t>
    </rPh>
    <rPh sb="2" eb="3">
      <t>シャ</t>
    </rPh>
    <rPh sb="3" eb="5">
      <t>シメイ</t>
    </rPh>
    <rPh sb="6" eb="7">
      <t>マタ</t>
    </rPh>
    <rPh sb="8" eb="10">
      <t>メイショウ</t>
    </rPh>
    <phoneticPr fontId="2"/>
  </si>
  <si>
    <t>　</t>
    <phoneticPr fontId="2"/>
  </si>
  <si>
    <t>金</t>
    <rPh sb="0" eb="1">
      <t>キン</t>
    </rPh>
    <phoneticPr fontId="2"/>
  </si>
  <si>
    <t>　</t>
    <phoneticPr fontId="2"/>
  </si>
  <si>
    <t>この抄本は原本と相違ないことを証明します。</t>
  </si>
  <si>
    <t>円</t>
  </si>
  <si>
    <t>合    計</t>
  </si>
  <si>
    <t>一般財源</t>
    <rPh sb="0" eb="2">
      <t>イッパン</t>
    </rPh>
    <rPh sb="2" eb="4">
      <t>ザイゲン</t>
    </rPh>
    <phoneticPr fontId="4"/>
  </si>
  <si>
    <t>国庫補助金</t>
    <rPh sb="0" eb="2">
      <t>コッコ</t>
    </rPh>
    <rPh sb="2" eb="4">
      <t>ホジョ</t>
    </rPh>
    <rPh sb="4" eb="5">
      <t>キン</t>
    </rPh>
    <phoneticPr fontId="8"/>
  </si>
  <si>
    <t>金    額</t>
  </si>
  <si>
    <t>項    目</t>
  </si>
  <si>
    <t>歳      出</t>
  </si>
  <si>
    <t>歳      入</t>
  </si>
  <si>
    <t>＜本年度分＞</t>
    <rPh sb="1" eb="2">
      <t>ホン</t>
    </rPh>
    <rPh sb="2" eb="3">
      <t>ネン</t>
    </rPh>
    <rPh sb="3" eb="4">
      <t>ド</t>
    </rPh>
    <rPh sb="4" eb="5">
      <t>ブン</t>
    </rPh>
    <phoneticPr fontId="4"/>
  </si>
  <si>
    <t>歳入歳出予算書抄本</t>
    <rPh sb="4" eb="6">
      <t>ヨサン</t>
    </rPh>
    <rPh sb="6" eb="7">
      <t>ショ</t>
    </rPh>
    <rPh sb="7" eb="9">
      <t>ショウホン</t>
    </rPh>
    <phoneticPr fontId="4"/>
  </si>
  <si>
    <t>選択欄</t>
    <rPh sb="0" eb="2">
      <t>センタク</t>
    </rPh>
    <rPh sb="2" eb="3">
      <t>ラン</t>
    </rPh>
    <phoneticPr fontId="2"/>
  </si>
  <si>
    <t>※月日を入力してください。（例　7/10）</t>
    <rPh sb="1" eb="3">
      <t>ツキヒ</t>
    </rPh>
    <rPh sb="4" eb="6">
      <t>ニュウリョク</t>
    </rPh>
    <rPh sb="14" eb="15">
      <t>レイ</t>
    </rPh>
    <phoneticPr fontId="2"/>
  </si>
  <si>
    <t>※半角数字で入力してください。</t>
    <rPh sb="1" eb="3">
      <t>ハンカク</t>
    </rPh>
    <rPh sb="3" eb="5">
      <t>スウジ</t>
    </rPh>
    <rPh sb="6" eb="8">
      <t>ニュウリョク</t>
    </rPh>
    <phoneticPr fontId="2"/>
  </si>
  <si>
    <t>※担当者個人のメールアドレスでも構いませんが、
確実にメールの送受信ができるものとしてください。</t>
    <rPh sb="1" eb="4">
      <t>タントウシャ</t>
    </rPh>
    <rPh sb="4" eb="6">
      <t>コジン</t>
    </rPh>
    <rPh sb="16" eb="17">
      <t>カマ</t>
    </rPh>
    <phoneticPr fontId="2"/>
  </si>
  <si>
    <t>２ その他医療機関(（２）新型コロナウイルス感染症院内感染発生機関支援事業)</t>
    <rPh sb="4" eb="5">
      <t>タ</t>
    </rPh>
    <rPh sb="5" eb="7">
      <t>イリョウ</t>
    </rPh>
    <rPh sb="7" eb="9">
      <t>キカン</t>
    </rPh>
    <rPh sb="13" eb="15">
      <t>シンガタ</t>
    </rPh>
    <rPh sb="22" eb="25">
      <t>カンセンショウ</t>
    </rPh>
    <rPh sb="25" eb="27">
      <t>インナイ</t>
    </rPh>
    <rPh sb="27" eb="29">
      <t>カンセン</t>
    </rPh>
    <rPh sb="29" eb="31">
      <t>ハッセイ</t>
    </rPh>
    <rPh sb="31" eb="33">
      <t>キカン</t>
    </rPh>
    <rPh sb="33" eb="35">
      <t>シエン</t>
    </rPh>
    <rPh sb="35" eb="37">
      <t>ジギョウ</t>
    </rPh>
    <phoneticPr fontId="2"/>
  </si>
  <si>
    <r>
      <t>第１号様式</t>
    </r>
    <r>
      <rPr>
        <sz val="12"/>
        <color theme="1"/>
        <rFont val="ＭＳ 明朝"/>
        <family val="1"/>
        <charset val="128"/>
      </rPr>
      <t>（用紙　日本産業規格Ａ４縦長型）</t>
    </r>
    <phoneticPr fontId="2"/>
  </si>
  <si>
    <t>次のとおり補助金の交付を申請します。</t>
    <phoneticPr fontId="2"/>
  </si>
  <si>
    <t>２　施設の名称</t>
    <phoneticPr fontId="2"/>
  </si>
  <si>
    <t>３　事業区分</t>
    <rPh sb="4" eb="6">
      <t>クブン</t>
    </rPh>
    <phoneticPr fontId="2"/>
  </si>
  <si>
    <t>１　補助申請額</t>
    <rPh sb="2" eb="4">
      <t>ホジョ</t>
    </rPh>
    <rPh sb="4" eb="6">
      <t>シンセイ</t>
    </rPh>
    <rPh sb="6" eb="7">
      <t>ガク</t>
    </rPh>
    <phoneticPr fontId="2"/>
  </si>
  <si>
    <t>補助事業者名：</t>
    <phoneticPr fontId="4"/>
  </si>
  <si>
    <r>
      <rPr>
        <sz val="9"/>
        <color theme="1"/>
        <rFont val="ＭＳ Ｐゴシック"/>
        <family val="3"/>
        <charset val="128"/>
      </rPr>
      <t>事  業</t>
    </r>
    <r>
      <rPr>
        <sz val="9"/>
        <color indexed="10"/>
        <rFont val="ＭＳ Ｐゴシック"/>
        <family val="3"/>
        <charset val="128"/>
      </rPr>
      <t xml:space="preserve">  </t>
    </r>
    <r>
      <rPr>
        <sz val="9"/>
        <color indexed="8"/>
        <rFont val="ＭＳ Ｐゴシック"/>
        <family val="3"/>
        <charset val="128"/>
      </rPr>
      <t>区  分</t>
    </r>
    <rPh sb="0" eb="1">
      <t>コト</t>
    </rPh>
    <rPh sb="3" eb="4">
      <t>ギョウ</t>
    </rPh>
    <rPh sb="6" eb="7">
      <t>ク</t>
    </rPh>
    <rPh sb="9" eb="10">
      <t>ブン</t>
    </rPh>
    <phoneticPr fontId="4"/>
  </si>
  <si>
    <t>総事業費</t>
  </si>
  <si>
    <t>寄付金その
他の収入額</t>
    <phoneticPr fontId="4"/>
  </si>
  <si>
    <t>差引額</t>
  </si>
  <si>
    <t>対象経費の
支出予定額</t>
    <phoneticPr fontId="4"/>
  </si>
  <si>
    <t>基 準 額</t>
  </si>
  <si>
    <t>選 定 額</t>
  </si>
  <si>
    <t>備　　　考</t>
    <phoneticPr fontId="4"/>
  </si>
  <si>
    <t>(Ａ)</t>
    <phoneticPr fontId="4"/>
  </si>
  <si>
    <t>(Ｂ)</t>
    <phoneticPr fontId="4"/>
  </si>
  <si>
    <t>(A)-(B)=(C)</t>
  </si>
  <si>
    <t>（Ｅ)</t>
    <phoneticPr fontId="4"/>
  </si>
  <si>
    <t xml:space="preserve">         円</t>
  </si>
  <si>
    <t>　　　　円</t>
  </si>
  <si>
    <t xml:space="preserve">       円</t>
  </si>
  <si>
    <t>施設名</t>
  </si>
  <si>
    <t>所在地</t>
    <rPh sb="0" eb="3">
      <t>ショザイチ</t>
    </rPh>
    <phoneticPr fontId="4"/>
  </si>
  <si>
    <t>補助対象事業分</t>
    <rPh sb="0" eb="2">
      <t>ホジョ</t>
    </rPh>
    <rPh sb="2" eb="4">
      <t>タイショウ</t>
    </rPh>
    <rPh sb="4" eb="7">
      <t>ジギョウブン</t>
    </rPh>
    <phoneticPr fontId="4"/>
  </si>
  <si>
    <t>合　計</t>
    <rPh sb="0" eb="1">
      <t>ゴウ</t>
    </rPh>
    <rPh sb="2" eb="3">
      <t>ケイ</t>
    </rPh>
    <phoneticPr fontId="4"/>
  </si>
  <si>
    <t>区分</t>
    <rPh sb="0" eb="2">
      <t>クブン</t>
    </rPh>
    <phoneticPr fontId="4"/>
  </si>
  <si>
    <t>㎡</t>
  </si>
  <si>
    <t>都道府県補助金</t>
    <rPh sb="0" eb="4">
      <t>トドウフケン</t>
    </rPh>
    <rPh sb="4" eb="7">
      <t>ホジョキン</t>
    </rPh>
    <phoneticPr fontId="2"/>
  </si>
  <si>
    <t>別紙３のとおり</t>
    <phoneticPr fontId="2"/>
  </si>
  <si>
    <t>病室の感染対策に係る整備・新興感染症発生・まん延時において、新興感染症の患者を受け入れるための個室の整備（専用の陰圧装置、空調設備、トイレ、バス等の付属設備の整備を含む。）等</t>
  </si>
  <si>
    <t>個人防護具保管施設の整備・個人防護具保管庫の設置・個人防護具保管スペース確保のための建物改修等</t>
  </si>
  <si>
    <t>内示額</t>
    <rPh sb="0" eb="3">
      <t>ナイジガク</t>
    </rPh>
    <phoneticPr fontId="2"/>
  </si>
  <si>
    <t>円</t>
    <rPh sb="0" eb="1">
      <t>エン</t>
    </rPh>
    <phoneticPr fontId="2"/>
  </si>
  <si>
    <t>確認書（病室整備）</t>
    <rPh sb="0" eb="2">
      <t>カクニン</t>
    </rPh>
    <rPh sb="2" eb="3">
      <t>ショ</t>
    </rPh>
    <rPh sb="4" eb="6">
      <t>ビョウシツ</t>
    </rPh>
    <rPh sb="6" eb="8">
      <t>セイビ</t>
    </rPh>
    <phoneticPr fontId="2"/>
  </si>
  <si>
    <t>整備内容を下記選択肢から選んでください。（複数回答可能）</t>
    <rPh sb="0" eb="2">
      <t>セイビ</t>
    </rPh>
    <rPh sb="2" eb="4">
      <t>ナイヨウ</t>
    </rPh>
    <rPh sb="21" eb="23">
      <t>フクスウ</t>
    </rPh>
    <rPh sb="23" eb="25">
      <t>カイトウ</t>
    </rPh>
    <rPh sb="25" eb="27">
      <t>カノウ</t>
    </rPh>
    <phoneticPr fontId="2"/>
  </si>
  <si>
    <t>協定病床の入る病室を陰圧化するため専用の陰圧装置を整備する。</t>
    <rPh sb="0" eb="2">
      <t>キョウテイ</t>
    </rPh>
    <rPh sb="2" eb="4">
      <t>ビョウショウ</t>
    </rPh>
    <rPh sb="5" eb="6">
      <t>ハイ</t>
    </rPh>
    <rPh sb="7" eb="9">
      <t>ビョウシツ</t>
    </rPh>
    <rPh sb="10" eb="12">
      <t>インアツ</t>
    </rPh>
    <rPh sb="12" eb="13">
      <t>カ</t>
    </rPh>
    <rPh sb="17" eb="19">
      <t>センヨウ</t>
    </rPh>
    <rPh sb="20" eb="22">
      <t>インアツ</t>
    </rPh>
    <rPh sb="22" eb="24">
      <t>ソウチ</t>
    </rPh>
    <rPh sb="25" eb="27">
      <t>セイビ</t>
    </rPh>
    <phoneticPr fontId="2"/>
  </si>
  <si>
    <t>協定病床の入る病室の感染対策のために空調設備を整備する。</t>
    <rPh sb="0" eb="2">
      <t>キョウテイ</t>
    </rPh>
    <rPh sb="2" eb="4">
      <t>ビョウショウ</t>
    </rPh>
    <rPh sb="5" eb="6">
      <t>ハイ</t>
    </rPh>
    <rPh sb="7" eb="9">
      <t>ビョウシツ</t>
    </rPh>
    <rPh sb="10" eb="12">
      <t>カンセン</t>
    </rPh>
    <rPh sb="12" eb="14">
      <t>タイサク</t>
    </rPh>
    <rPh sb="18" eb="20">
      <t>クウチョウ</t>
    </rPh>
    <rPh sb="20" eb="22">
      <t>セツビ</t>
    </rPh>
    <rPh sb="23" eb="25">
      <t>セイビ</t>
    </rPh>
    <phoneticPr fontId="2"/>
  </si>
  <si>
    <t>協定病床の入る個室病棟等に感染患者専用のトイレ、バス設備を整備する。</t>
    <rPh sb="0" eb="2">
      <t>キョウテイ</t>
    </rPh>
    <rPh sb="2" eb="4">
      <t>ビョウショウ</t>
    </rPh>
    <rPh sb="5" eb="6">
      <t>ハイ</t>
    </rPh>
    <rPh sb="7" eb="9">
      <t>コシツ</t>
    </rPh>
    <rPh sb="9" eb="11">
      <t>ビョウトウ</t>
    </rPh>
    <rPh sb="11" eb="12">
      <t>トウ</t>
    </rPh>
    <rPh sb="13" eb="15">
      <t>カンセン</t>
    </rPh>
    <rPh sb="15" eb="17">
      <t>カンジャ</t>
    </rPh>
    <rPh sb="17" eb="19">
      <t>センヨウ</t>
    </rPh>
    <rPh sb="26" eb="28">
      <t>セツビ</t>
    </rPh>
    <rPh sb="29" eb="31">
      <t>セイビ</t>
    </rPh>
    <phoneticPr fontId="2"/>
  </si>
  <si>
    <t>その他</t>
    <rPh sb="2" eb="3">
      <t>タ</t>
    </rPh>
    <phoneticPr fontId="2"/>
  </si>
  <si>
    <t>「４　その他」を選択した場合はその具体的な内容を記載してください。</t>
    <rPh sb="5" eb="6">
      <t>ホカ</t>
    </rPh>
    <rPh sb="8" eb="10">
      <t>センタク</t>
    </rPh>
    <rPh sb="12" eb="14">
      <t>バアイ</t>
    </rPh>
    <rPh sb="17" eb="20">
      <t>グタイテキ</t>
    </rPh>
    <rPh sb="21" eb="23">
      <t>ナイヨウ</t>
    </rPh>
    <rPh sb="24" eb="26">
      <t>キサイ</t>
    </rPh>
    <phoneticPr fontId="2"/>
  </si>
  <si>
    <t>整備予定場所を下記選択肢から選んでください。（複数回答可能）</t>
    <rPh sb="0" eb="2">
      <t>セイビ</t>
    </rPh>
    <rPh sb="2" eb="4">
      <t>ヨテイ</t>
    </rPh>
    <rPh sb="4" eb="6">
      <t>バショ</t>
    </rPh>
    <rPh sb="23" eb="25">
      <t>フクスウ</t>
    </rPh>
    <rPh sb="25" eb="27">
      <t>カイトウ</t>
    </rPh>
    <rPh sb="27" eb="29">
      <t>カノウ</t>
    </rPh>
    <phoneticPr fontId="2"/>
  </si>
  <si>
    <t>既存の病室を整備</t>
    <rPh sb="0" eb="2">
      <t>キゾン</t>
    </rPh>
    <rPh sb="3" eb="5">
      <t>ビョウシツ</t>
    </rPh>
    <rPh sb="6" eb="8">
      <t>セイビ</t>
    </rPh>
    <phoneticPr fontId="2"/>
  </si>
  <si>
    <t>病室でない場所を今回新たに病室として整備</t>
    <rPh sb="0" eb="2">
      <t>ビョウシツ</t>
    </rPh>
    <rPh sb="5" eb="7">
      <t>バショ</t>
    </rPh>
    <rPh sb="8" eb="10">
      <t>コンカイ</t>
    </rPh>
    <rPh sb="10" eb="11">
      <t>アラ</t>
    </rPh>
    <rPh sb="13" eb="15">
      <t>ビョウシツ</t>
    </rPh>
    <rPh sb="18" eb="20">
      <t>セイビ</t>
    </rPh>
    <phoneticPr fontId="2"/>
  </si>
  <si>
    <t>内示額</t>
    <rPh sb="0" eb="3">
      <t>ナイジガク</t>
    </rPh>
    <phoneticPr fontId="2"/>
  </si>
  <si>
    <t>２　申請理由</t>
    <rPh sb="2" eb="4">
      <t>シンセイ</t>
    </rPh>
    <rPh sb="4" eb="6">
      <t>リユウ</t>
    </rPh>
    <phoneticPr fontId="2"/>
  </si>
  <si>
    <t>確認書（病棟整備）</t>
    <rPh sb="0" eb="2">
      <t>カクニン</t>
    </rPh>
    <rPh sb="2" eb="3">
      <t>ショ</t>
    </rPh>
    <rPh sb="4" eb="6">
      <t>ビョウトウ</t>
    </rPh>
    <rPh sb="6" eb="8">
      <t>セイビ</t>
    </rPh>
    <phoneticPr fontId="2"/>
  </si>
  <si>
    <t>多床室を個室化するための可動式パーテーションの設置</t>
    <rPh sb="0" eb="3">
      <t>タショウシツ</t>
    </rPh>
    <rPh sb="4" eb="7">
      <t>コシツカ</t>
    </rPh>
    <rPh sb="12" eb="15">
      <t>カドウシキ</t>
    </rPh>
    <rPh sb="23" eb="25">
      <t>セッチ</t>
    </rPh>
    <phoneticPr fontId="2"/>
  </si>
  <si>
    <t>病棟入り口の扉の設置</t>
    <phoneticPr fontId="2"/>
  </si>
  <si>
    <t>その他病棟をゾーニングするための改修。</t>
    <rPh sb="2" eb="3">
      <t>タ</t>
    </rPh>
    <rPh sb="3" eb="5">
      <t>ビョウトウ</t>
    </rPh>
    <rPh sb="16" eb="18">
      <t>カイシュウ</t>
    </rPh>
    <phoneticPr fontId="2"/>
  </si>
  <si>
    <t>「３　その他」を選択した場合はその具体的な内容を記載してください。</t>
    <rPh sb="5" eb="6">
      <t>ホカ</t>
    </rPh>
    <rPh sb="8" eb="10">
      <t>センタク</t>
    </rPh>
    <rPh sb="12" eb="14">
      <t>バアイ</t>
    </rPh>
    <rPh sb="17" eb="20">
      <t>グタイテキ</t>
    </rPh>
    <rPh sb="21" eb="23">
      <t>ナイヨウ</t>
    </rPh>
    <rPh sb="24" eb="26">
      <t>キサイ</t>
    </rPh>
    <phoneticPr fontId="2"/>
  </si>
  <si>
    <t>確認書（個人防護具保管庫）</t>
    <rPh sb="0" eb="2">
      <t>カクニン</t>
    </rPh>
    <rPh sb="2" eb="3">
      <t>ショ</t>
    </rPh>
    <rPh sb="4" eb="6">
      <t>コジン</t>
    </rPh>
    <rPh sb="6" eb="8">
      <t>ボウゴ</t>
    </rPh>
    <rPh sb="8" eb="9">
      <t>グ</t>
    </rPh>
    <rPh sb="9" eb="12">
      <t>ホカンコ</t>
    </rPh>
    <phoneticPr fontId="2"/>
  </si>
  <si>
    <t>個人防護具保管庫に係る整備内容を下記選択肢から選んでください。（複数回答可能）</t>
    <rPh sb="0" eb="2">
      <t>コジン</t>
    </rPh>
    <rPh sb="2" eb="4">
      <t>ボウゴ</t>
    </rPh>
    <rPh sb="4" eb="5">
      <t>グ</t>
    </rPh>
    <rPh sb="5" eb="8">
      <t>ホカンコ</t>
    </rPh>
    <rPh sb="9" eb="10">
      <t>カカ</t>
    </rPh>
    <rPh sb="11" eb="13">
      <t>セイビ</t>
    </rPh>
    <rPh sb="13" eb="15">
      <t>ナイヨウ</t>
    </rPh>
    <rPh sb="32" eb="34">
      <t>フクスウ</t>
    </rPh>
    <rPh sb="34" eb="36">
      <t>カイトウ</t>
    </rPh>
    <rPh sb="36" eb="38">
      <t>カノウ</t>
    </rPh>
    <phoneticPr fontId="2"/>
  </si>
  <si>
    <t>個人防護具保管庫を新築する。</t>
    <rPh sb="0" eb="2">
      <t>コジン</t>
    </rPh>
    <rPh sb="2" eb="4">
      <t>ボウゴ</t>
    </rPh>
    <rPh sb="4" eb="5">
      <t>グ</t>
    </rPh>
    <rPh sb="5" eb="8">
      <t>ホカンコ</t>
    </rPh>
    <rPh sb="9" eb="11">
      <t>シンチク</t>
    </rPh>
    <phoneticPr fontId="2"/>
  </si>
  <si>
    <t>既存施設を改修し、個人防護具保管庫を整備する。</t>
    <rPh sb="0" eb="2">
      <t>キゾン</t>
    </rPh>
    <rPh sb="2" eb="4">
      <t>シセツ</t>
    </rPh>
    <rPh sb="5" eb="7">
      <t>カイシュウ</t>
    </rPh>
    <rPh sb="9" eb="11">
      <t>コジン</t>
    </rPh>
    <rPh sb="11" eb="13">
      <t>ボウゴ</t>
    </rPh>
    <rPh sb="13" eb="14">
      <t>グ</t>
    </rPh>
    <rPh sb="14" eb="17">
      <t>ホカンコ</t>
    </rPh>
    <rPh sb="18" eb="20">
      <t>セイビ</t>
    </rPh>
    <phoneticPr fontId="2"/>
  </si>
  <si>
    <t>医療機関敷地内に倉庫を新築する。</t>
    <rPh sb="0" eb="2">
      <t>イリョウ</t>
    </rPh>
    <rPh sb="2" eb="4">
      <t>キカン</t>
    </rPh>
    <rPh sb="4" eb="6">
      <t>シキチ</t>
    </rPh>
    <rPh sb="6" eb="7">
      <t>ナイ</t>
    </rPh>
    <rPh sb="8" eb="10">
      <t>ソウコ</t>
    </rPh>
    <rPh sb="11" eb="13">
      <t>シンチク</t>
    </rPh>
    <phoneticPr fontId="2"/>
  </si>
  <si>
    <t>今回の整備予定場所を下記選択肢から選んでください。</t>
    <rPh sb="0" eb="2">
      <t>コンカイ</t>
    </rPh>
    <rPh sb="3" eb="5">
      <t>セイビ</t>
    </rPh>
    <rPh sb="5" eb="7">
      <t>ヨテイ</t>
    </rPh>
    <rPh sb="7" eb="9">
      <t>バショ</t>
    </rPh>
    <phoneticPr fontId="2"/>
  </si>
  <si>
    <t>整備内容を下記選択肢から選んでください。</t>
    <rPh sb="0" eb="2">
      <t>セイビ</t>
    </rPh>
    <rPh sb="2" eb="4">
      <t>ナイヨウ</t>
    </rPh>
    <phoneticPr fontId="2"/>
  </si>
  <si>
    <t>個人防護具以外も保管する。</t>
    <rPh sb="0" eb="2">
      <t>コジン</t>
    </rPh>
    <rPh sb="2" eb="4">
      <t>ボウゴ</t>
    </rPh>
    <rPh sb="4" eb="5">
      <t>グ</t>
    </rPh>
    <rPh sb="5" eb="7">
      <t>イガイ</t>
    </rPh>
    <rPh sb="8" eb="10">
      <t>ホカン</t>
    </rPh>
    <phoneticPr fontId="2"/>
  </si>
  <si>
    <t>２　個人防護具の備蓄数及び面積</t>
    <rPh sb="2" eb="4">
      <t>コジン</t>
    </rPh>
    <rPh sb="4" eb="6">
      <t>ボウゴ</t>
    </rPh>
    <rPh sb="6" eb="7">
      <t>グ</t>
    </rPh>
    <rPh sb="8" eb="10">
      <t>ビチク</t>
    </rPh>
    <rPh sb="10" eb="11">
      <t>スウ</t>
    </rPh>
    <rPh sb="11" eb="12">
      <t>オヨ</t>
    </rPh>
    <rPh sb="13" eb="15">
      <t>メンセキ</t>
    </rPh>
    <phoneticPr fontId="2"/>
  </si>
  <si>
    <t>マスク</t>
    <phoneticPr fontId="2"/>
  </si>
  <si>
    <t>枚</t>
    <rPh sb="0" eb="1">
      <t>マイ</t>
    </rPh>
    <phoneticPr fontId="2"/>
  </si>
  <si>
    <t>ガウン</t>
  </si>
  <si>
    <t>着</t>
    <rPh sb="0" eb="1">
      <t>チャク</t>
    </rPh>
    <phoneticPr fontId="2"/>
  </si>
  <si>
    <t>たて</t>
    <phoneticPr fontId="2"/>
  </si>
  <si>
    <t>よこ</t>
    <phoneticPr fontId="2"/>
  </si>
  <si>
    <t>３　申請理由</t>
    <rPh sb="2" eb="4">
      <t>シンセイ</t>
    </rPh>
    <rPh sb="4" eb="6">
      <t>リユウ</t>
    </rPh>
    <phoneticPr fontId="2"/>
  </si>
  <si>
    <t>病棟等の感染対策に係る整備・新興感染症発生・まん延時において、多床室を個室化するための可動式パーテーションの設置・病棟入り口の扉の設置・病棟のゾーニングを行うための改修等</t>
  </si>
  <si>
    <t>非滅菌手袋</t>
    <rPh sb="0" eb="1">
      <t>ヒ</t>
    </rPh>
    <rPh sb="1" eb="3">
      <t>メッキン</t>
    </rPh>
    <rPh sb="3" eb="5">
      <t>テブクロ</t>
    </rPh>
    <phoneticPr fontId="2"/>
  </si>
  <si>
    <t>cm</t>
    <phoneticPr fontId="2"/>
  </si>
  <si>
    <t>㎠</t>
  </si>
  <si>
    <t>建築工事</t>
    <rPh sb="0" eb="2">
      <t>ケンチク</t>
    </rPh>
    <rPh sb="2" eb="4">
      <t>コウジ</t>
    </rPh>
    <phoneticPr fontId="2"/>
  </si>
  <si>
    <t>整備種別</t>
    <rPh sb="0" eb="2">
      <t>セイビ</t>
    </rPh>
    <rPh sb="2" eb="4">
      <t>シュベツ</t>
    </rPh>
    <phoneticPr fontId="2"/>
  </si>
  <si>
    <t>新築</t>
    <rPh sb="0" eb="2">
      <t>シンチク</t>
    </rPh>
    <phoneticPr fontId="2"/>
  </si>
  <si>
    <t>移転新築</t>
    <rPh sb="0" eb="2">
      <t>イテン</t>
    </rPh>
    <rPh sb="2" eb="4">
      <t>シンチク</t>
    </rPh>
    <phoneticPr fontId="2"/>
  </si>
  <si>
    <t>増築</t>
    <rPh sb="0" eb="2">
      <t>ゾウチク</t>
    </rPh>
    <phoneticPr fontId="2"/>
  </si>
  <si>
    <t>改築</t>
    <rPh sb="0" eb="2">
      <t>カイチク</t>
    </rPh>
    <phoneticPr fontId="2"/>
  </si>
  <si>
    <t>（２）整備内容</t>
    <rPh sb="3" eb="5">
      <t>セイビ</t>
    </rPh>
    <rPh sb="5" eb="7">
      <t>ナイヨウ</t>
    </rPh>
    <phoneticPr fontId="2"/>
  </si>
  <si>
    <t>（３）整備予定場所</t>
    <rPh sb="3" eb="5">
      <t>セイビ</t>
    </rPh>
    <rPh sb="5" eb="7">
      <t>ヨテイ</t>
    </rPh>
    <rPh sb="7" eb="9">
      <t>バショ</t>
    </rPh>
    <phoneticPr fontId="2"/>
  </si>
  <si>
    <t>（１）整備種別</t>
    <rPh sb="3" eb="5">
      <t>セイビ</t>
    </rPh>
    <rPh sb="5" eb="7">
      <t>シュベツ</t>
    </rPh>
    <phoneticPr fontId="2"/>
  </si>
  <si>
    <t>工事種別</t>
    <rPh sb="0" eb="2">
      <t>コウジ</t>
    </rPh>
    <rPh sb="2" eb="4">
      <t>シュベツ</t>
    </rPh>
    <phoneticPr fontId="2"/>
  </si>
  <si>
    <t>（４）内示額及び工事費用</t>
    <rPh sb="3" eb="6">
      <t>ナイジガク</t>
    </rPh>
    <rPh sb="6" eb="7">
      <t>オヨ</t>
    </rPh>
    <rPh sb="8" eb="10">
      <t>コウジ</t>
    </rPh>
    <rPh sb="10" eb="12">
      <t>ヒヨウ</t>
    </rPh>
    <phoneticPr fontId="2"/>
  </si>
  <si>
    <t>本事業についての内示額及び工事費用を以下に記載してください。</t>
    <rPh sb="0" eb="1">
      <t>ホン</t>
    </rPh>
    <rPh sb="1" eb="3">
      <t>ジギョウ</t>
    </rPh>
    <rPh sb="8" eb="11">
      <t>ナイジガク</t>
    </rPh>
    <rPh sb="11" eb="12">
      <t>オヨ</t>
    </rPh>
    <rPh sb="13" eb="15">
      <t>コウジ</t>
    </rPh>
    <rPh sb="15" eb="17">
      <t>ヒヨウ</t>
    </rPh>
    <rPh sb="18" eb="20">
      <t>イカ</t>
    </rPh>
    <rPh sb="21" eb="23">
      <t>キサイ</t>
    </rPh>
    <phoneticPr fontId="2"/>
  </si>
  <si>
    <t>補助基準単価</t>
    <rPh sb="0" eb="2">
      <t>ホジョ</t>
    </rPh>
    <rPh sb="2" eb="4">
      <t>キジュン</t>
    </rPh>
    <rPh sb="4" eb="6">
      <t>タンカ</t>
    </rPh>
    <phoneticPr fontId="2"/>
  </si>
  <si>
    <t>円</t>
    <rPh sb="0" eb="1">
      <t>エン</t>
    </rPh>
    <phoneticPr fontId="2"/>
  </si>
  <si>
    <t>新興感染症対応力強化事業 
（協定締結医療機関施設整備事業）の内病室整備</t>
    <rPh sb="31" eb="32">
      <t>ウチ</t>
    </rPh>
    <rPh sb="32" eb="34">
      <t>ビョウシツ</t>
    </rPh>
    <rPh sb="34" eb="36">
      <t>セイビ</t>
    </rPh>
    <phoneticPr fontId="2"/>
  </si>
  <si>
    <t>新興感染症対応力強化事業 
（協定締結医療機関施設整備事業）の内病棟整備</t>
    <rPh sb="31" eb="32">
      <t>ウチ</t>
    </rPh>
    <rPh sb="32" eb="34">
      <t>ビョウトウ</t>
    </rPh>
    <rPh sb="34" eb="36">
      <t>セイビ</t>
    </rPh>
    <phoneticPr fontId="2"/>
  </si>
  <si>
    <t>新興感染症対応力強化事業 
（協定締結医療機関施設整備事業）の内個人防護具保管庫の整備整備</t>
    <rPh sb="31" eb="32">
      <t>ウチ</t>
    </rPh>
    <rPh sb="32" eb="34">
      <t>コジン</t>
    </rPh>
    <rPh sb="34" eb="36">
      <t>ボウゴ</t>
    </rPh>
    <rPh sb="36" eb="37">
      <t>グ</t>
    </rPh>
    <rPh sb="37" eb="40">
      <t>ホカンコ</t>
    </rPh>
    <rPh sb="41" eb="43">
      <t>セイビ</t>
    </rPh>
    <rPh sb="43" eb="45">
      <t>セイビ</t>
    </rPh>
    <phoneticPr fontId="2"/>
  </si>
  <si>
    <t>選択欄</t>
    <rPh sb="0" eb="2">
      <t>センタク</t>
    </rPh>
    <rPh sb="2" eb="3">
      <t>ラン</t>
    </rPh>
    <phoneticPr fontId="2"/>
  </si>
  <si>
    <t>整備を予定する物置等の整備内容を下記選択肢から選んでください。</t>
    <rPh sb="0" eb="2">
      <t>セイビ</t>
    </rPh>
    <rPh sb="3" eb="5">
      <t>ヨテイ</t>
    </rPh>
    <rPh sb="7" eb="9">
      <t>モノオキ</t>
    </rPh>
    <rPh sb="9" eb="10">
      <t>トウ</t>
    </rPh>
    <rPh sb="11" eb="13">
      <t>セイビ</t>
    </rPh>
    <rPh sb="13" eb="15">
      <t>ナイヨウ</t>
    </rPh>
    <rPh sb="16" eb="18">
      <t>カキ</t>
    </rPh>
    <rPh sb="18" eb="21">
      <t>センタクシ</t>
    </rPh>
    <rPh sb="23" eb="24">
      <t>エラ</t>
    </rPh>
    <phoneticPr fontId="2"/>
  </si>
  <si>
    <t>整備後には建築基準法に適合する建築物として取り扱う。</t>
    <rPh sb="0" eb="2">
      <t>セイビ</t>
    </rPh>
    <rPh sb="2" eb="3">
      <t>ゴ</t>
    </rPh>
    <rPh sb="5" eb="7">
      <t>ケンチク</t>
    </rPh>
    <rPh sb="7" eb="10">
      <t>キジュンホウ</t>
    </rPh>
    <rPh sb="11" eb="13">
      <t>テキゴウ</t>
    </rPh>
    <rPh sb="15" eb="18">
      <t>ケンチクブツ</t>
    </rPh>
    <rPh sb="21" eb="22">
      <t>ト</t>
    </rPh>
    <rPh sb="23" eb="24">
      <t>アツカ</t>
    </rPh>
    <phoneticPr fontId="2"/>
  </si>
  <si>
    <t>整備後には建築物として取り扱わない。</t>
    <rPh sb="0" eb="2">
      <t>セイビ</t>
    </rPh>
    <rPh sb="2" eb="3">
      <t>ゴ</t>
    </rPh>
    <rPh sb="5" eb="8">
      <t>ケンチクブツ</t>
    </rPh>
    <rPh sb="11" eb="12">
      <t>ト</t>
    </rPh>
    <rPh sb="13" eb="14">
      <t>アツカ</t>
    </rPh>
    <phoneticPr fontId="2"/>
  </si>
  <si>
    <t>前提項目</t>
    <rPh sb="0" eb="2">
      <t>ゼンテイ</t>
    </rPh>
    <rPh sb="2" eb="4">
      <t>コウモク</t>
    </rPh>
    <phoneticPr fontId="2"/>
  </si>
  <si>
    <t>申請者自身</t>
    <rPh sb="0" eb="3">
      <t>シンセイシャ</t>
    </rPh>
    <rPh sb="3" eb="5">
      <t>ジシン</t>
    </rPh>
    <phoneticPr fontId="2"/>
  </si>
  <si>
    <t>協定締結期間について以下の選択肢より回答してください。</t>
    <rPh sb="0" eb="4">
      <t>キョウテイテイケツ</t>
    </rPh>
    <rPh sb="4" eb="6">
      <t>キカン</t>
    </rPh>
    <rPh sb="10" eb="12">
      <t>イカ</t>
    </rPh>
    <rPh sb="13" eb="16">
      <t>センタクシ</t>
    </rPh>
    <rPh sb="18" eb="20">
      <t>カイトウ</t>
    </rPh>
    <phoneticPr fontId="2"/>
  </si>
  <si>
    <t>前提項目</t>
    <rPh sb="0" eb="2">
      <t>ゼンテイ</t>
    </rPh>
    <rPh sb="2" eb="4">
      <t>コウモク</t>
    </rPh>
    <phoneticPr fontId="2"/>
  </si>
  <si>
    <t>（２）整備内容について</t>
    <rPh sb="3" eb="5">
      <t>セイビ</t>
    </rPh>
    <rPh sb="5" eb="7">
      <t>ナイヨウ</t>
    </rPh>
    <phoneticPr fontId="2"/>
  </si>
  <si>
    <t>（３）（２）で１を選択した医療機関は以下の選択肢から回答を選択してください。</t>
    <rPh sb="9" eb="11">
      <t>センタク</t>
    </rPh>
    <rPh sb="13" eb="15">
      <t>イリョウ</t>
    </rPh>
    <rPh sb="15" eb="17">
      <t>キカン</t>
    </rPh>
    <rPh sb="18" eb="20">
      <t>イカ</t>
    </rPh>
    <rPh sb="21" eb="24">
      <t>センタクシ</t>
    </rPh>
    <rPh sb="26" eb="28">
      <t>カイトウ</t>
    </rPh>
    <rPh sb="29" eb="31">
      <t>センタク</t>
    </rPh>
    <phoneticPr fontId="2"/>
  </si>
  <si>
    <t>（１）申請工事の契約相手について</t>
    <rPh sb="3" eb="5">
      <t>シンセイ</t>
    </rPh>
    <rPh sb="5" eb="7">
      <t>コウジ</t>
    </rPh>
    <rPh sb="8" eb="10">
      <t>ケイヤク</t>
    </rPh>
    <rPh sb="10" eb="12">
      <t>アイテ</t>
    </rPh>
    <phoneticPr fontId="2"/>
  </si>
  <si>
    <t>申請工事により得られる財産について、国が定める財産処分制限期間中（※）は協定締結内容を破棄しない。</t>
    <rPh sb="0" eb="2">
      <t>シンセイ</t>
    </rPh>
    <rPh sb="2" eb="4">
      <t>コウジ</t>
    </rPh>
    <rPh sb="7" eb="8">
      <t>エ</t>
    </rPh>
    <rPh sb="11" eb="13">
      <t>ザイサン</t>
    </rPh>
    <rPh sb="18" eb="19">
      <t>クニ</t>
    </rPh>
    <rPh sb="20" eb="21">
      <t>サダ</t>
    </rPh>
    <rPh sb="23" eb="25">
      <t>ザイサン</t>
    </rPh>
    <rPh sb="25" eb="27">
      <t>ショブン</t>
    </rPh>
    <rPh sb="27" eb="29">
      <t>セイゲン</t>
    </rPh>
    <rPh sb="29" eb="31">
      <t>キカン</t>
    </rPh>
    <rPh sb="31" eb="32">
      <t>チュウ</t>
    </rPh>
    <rPh sb="36" eb="42">
      <t>キョウテイテイケツナイヨウ</t>
    </rPh>
    <rPh sb="43" eb="45">
      <t>ハキ</t>
    </rPh>
    <phoneticPr fontId="2"/>
  </si>
  <si>
    <t>申請工事により得られる財産について、国が定める財産処分制限期間前に協定締結内容の破棄を予定している。</t>
    <rPh sb="0" eb="2">
      <t>シンセイ</t>
    </rPh>
    <rPh sb="2" eb="4">
      <t>コウジ</t>
    </rPh>
    <rPh sb="7" eb="8">
      <t>エ</t>
    </rPh>
    <rPh sb="11" eb="13">
      <t>ザイサン</t>
    </rPh>
    <rPh sb="18" eb="19">
      <t>クニ</t>
    </rPh>
    <rPh sb="20" eb="21">
      <t>サダ</t>
    </rPh>
    <rPh sb="23" eb="25">
      <t>ザイサン</t>
    </rPh>
    <rPh sb="25" eb="27">
      <t>ショブン</t>
    </rPh>
    <rPh sb="27" eb="29">
      <t>セイゲン</t>
    </rPh>
    <rPh sb="29" eb="31">
      <t>キカン</t>
    </rPh>
    <rPh sb="31" eb="32">
      <t>マエ</t>
    </rPh>
    <rPh sb="33" eb="35">
      <t>キョウテイ</t>
    </rPh>
    <rPh sb="35" eb="37">
      <t>テイケツ</t>
    </rPh>
    <rPh sb="37" eb="39">
      <t>ナイヨウ</t>
    </rPh>
    <rPh sb="40" eb="42">
      <t>ハキ</t>
    </rPh>
    <rPh sb="43" eb="45">
      <t>ヨテイ</t>
    </rPh>
    <phoneticPr fontId="2"/>
  </si>
  <si>
    <t xml:space="preserve"> </t>
    <phoneticPr fontId="2"/>
  </si>
  <si>
    <t>施設名</t>
    <rPh sb="0" eb="2">
      <t>シセツ</t>
    </rPh>
    <phoneticPr fontId="2"/>
  </si>
  <si>
    <t>連絡先</t>
  </si>
  <si>
    <t>前提項目</t>
    <rPh sb="0" eb="2">
      <t>ゼンテイ</t>
    </rPh>
    <rPh sb="2" eb="4">
      <t>コウモク</t>
    </rPh>
    <phoneticPr fontId="2"/>
  </si>
  <si>
    <t>（２）申請工事発注予定先の選定方法について</t>
    <rPh sb="3" eb="5">
      <t>シンセイ</t>
    </rPh>
    <rPh sb="5" eb="7">
      <t>コウジ</t>
    </rPh>
    <rPh sb="7" eb="9">
      <t>ハッチュウ</t>
    </rPh>
    <rPh sb="9" eb="11">
      <t>ヨテイ</t>
    </rPh>
    <rPh sb="11" eb="12">
      <t>サキ</t>
    </rPh>
    <rPh sb="13" eb="15">
      <t>センテイ</t>
    </rPh>
    <rPh sb="15" eb="17">
      <t>ホウホウ</t>
    </rPh>
    <phoneticPr fontId="2"/>
  </si>
  <si>
    <t>申請整備工事発注予定先の選定方法について以下の選択肢より回答してください。</t>
    <rPh sb="0" eb="2">
      <t>シンセイ</t>
    </rPh>
    <rPh sb="2" eb="4">
      <t>セイビ</t>
    </rPh>
    <rPh sb="4" eb="6">
      <t>コウジ</t>
    </rPh>
    <rPh sb="6" eb="11">
      <t>ハッチュウヨテイサキ</t>
    </rPh>
    <rPh sb="12" eb="14">
      <t>センテイ</t>
    </rPh>
    <rPh sb="14" eb="16">
      <t>ホウホウ</t>
    </rPh>
    <rPh sb="20" eb="22">
      <t>イカ</t>
    </rPh>
    <rPh sb="23" eb="26">
      <t>センタクシ</t>
    </rPh>
    <rPh sb="28" eb="30">
      <t>カイトウ</t>
    </rPh>
    <phoneticPr fontId="2"/>
  </si>
  <si>
    <t>（３）協定締結期間について</t>
    <rPh sb="3" eb="5">
      <t>キョウテイ</t>
    </rPh>
    <rPh sb="5" eb="7">
      <t>テイケツ</t>
    </rPh>
    <rPh sb="7" eb="9">
      <t>キカン</t>
    </rPh>
    <phoneticPr fontId="2"/>
  </si>
  <si>
    <t>（２）申請工事発注予定先の選定方法について</t>
    <rPh sb="3" eb="5">
      <t>シンセイ</t>
    </rPh>
    <rPh sb="5" eb="7">
      <t>コウジ</t>
    </rPh>
    <rPh sb="7" eb="12">
      <t>ハッチュウヨテイサキ</t>
    </rPh>
    <rPh sb="13" eb="15">
      <t>センテイ</t>
    </rPh>
    <rPh sb="15" eb="17">
      <t>ホウホウ</t>
    </rPh>
    <phoneticPr fontId="2"/>
  </si>
  <si>
    <t>（２）申請工事発注予定先の選定方法について</t>
    <phoneticPr fontId="2"/>
  </si>
  <si>
    <t>（作成要領）</t>
    <rPh sb="1" eb="3">
      <t>サクセイ</t>
    </rPh>
    <rPh sb="3" eb="5">
      <t>ヨウリョウ</t>
    </rPh>
    <phoneticPr fontId="3"/>
  </si>
  <si>
    <t xml:space="preserve"> </t>
    <phoneticPr fontId="2"/>
  </si>
  <si>
    <t>高さ</t>
    <rPh sb="0" eb="1">
      <t>タカ</t>
    </rPh>
    <phoneticPr fontId="2"/>
  </si>
  <si>
    <t>フェイスシールド</t>
  </si>
  <si>
    <t>1箱当たりの面積</t>
    <rPh sb="1" eb="2">
      <t>ハコ</t>
    </rPh>
    <rPh sb="2" eb="3">
      <t>ア</t>
    </rPh>
    <rPh sb="6" eb="8">
      <t>メンセキ</t>
    </rPh>
    <phoneticPr fontId="2"/>
  </si>
  <si>
    <t>経　　費　　所　　要　　額　　調　</t>
    <phoneticPr fontId="4"/>
  </si>
  <si>
    <t>別紙１</t>
    <phoneticPr fontId="4"/>
  </si>
  <si>
    <t>４　経費所要額調</t>
    <phoneticPr fontId="2"/>
  </si>
  <si>
    <t>別紙１のとおり</t>
    <phoneticPr fontId="2"/>
  </si>
  <si>
    <t>６　添付書類</t>
    <phoneticPr fontId="2"/>
  </si>
  <si>
    <t>円</t>
    <rPh sb="0" eb="1">
      <t>エン</t>
    </rPh>
    <phoneticPr fontId="2"/>
  </si>
  <si>
    <t>補助対象経費</t>
    <rPh sb="0" eb="2">
      <t>ホジョ</t>
    </rPh>
    <rPh sb="2" eb="4">
      <t>タイショウ</t>
    </rPh>
    <rPh sb="4" eb="6">
      <t>ケイヒ</t>
    </rPh>
    <phoneticPr fontId="2"/>
  </si>
  <si>
    <t>本工事費用</t>
    <rPh sb="0" eb="1">
      <t>ホン</t>
    </rPh>
    <rPh sb="1" eb="3">
      <t>コウジ</t>
    </rPh>
    <rPh sb="3" eb="5">
      <t>ヒヨウ</t>
    </rPh>
    <phoneticPr fontId="2"/>
  </si>
  <si>
    <t>選定面積</t>
    <rPh sb="0" eb="2">
      <t>センテイ</t>
    </rPh>
    <rPh sb="2" eb="4">
      <t>メンセキ</t>
    </rPh>
    <phoneticPr fontId="2"/>
  </si>
  <si>
    <t>円</t>
    <rPh sb="0" eb="1">
      <t>エン</t>
    </rPh>
    <phoneticPr fontId="2"/>
  </si>
  <si>
    <t>補助基準単価</t>
    <rPh sb="0" eb="2">
      <t>ホジョ</t>
    </rPh>
    <rPh sb="2" eb="4">
      <t>キジュン</t>
    </rPh>
    <rPh sb="4" eb="6">
      <t>タンカ</t>
    </rPh>
    <phoneticPr fontId="2"/>
  </si>
  <si>
    <t>補助基準額</t>
    <rPh sb="0" eb="2">
      <t>ホジョ</t>
    </rPh>
    <rPh sb="2" eb="4">
      <t>キジュン</t>
    </rPh>
    <rPh sb="4" eb="5">
      <t>ガク</t>
    </rPh>
    <phoneticPr fontId="2"/>
  </si>
  <si>
    <t>改修工事</t>
    <rPh sb="0" eb="2">
      <t>カイシュウ</t>
    </rPh>
    <rPh sb="2" eb="4">
      <t>コウジ</t>
    </rPh>
    <phoneticPr fontId="2"/>
  </si>
  <si>
    <t>　本事業の整備種別を以下から選択してください。建築工事の場合は工事種別も併せて選択してください。</t>
    <rPh sb="1" eb="2">
      <t>ホン</t>
    </rPh>
    <rPh sb="2" eb="4">
      <t>ジギョウ</t>
    </rPh>
    <rPh sb="5" eb="7">
      <t>セイビ</t>
    </rPh>
    <rPh sb="7" eb="9">
      <t>シュベツ</t>
    </rPh>
    <rPh sb="10" eb="12">
      <t>イカ</t>
    </rPh>
    <rPh sb="14" eb="16">
      <t>センタク</t>
    </rPh>
    <rPh sb="23" eb="25">
      <t>ケンチク</t>
    </rPh>
    <rPh sb="25" eb="27">
      <t>コウジ</t>
    </rPh>
    <rPh sb="28" eb="30">
      <t>バアイ</t>
    </rPh>
    <rPh sb="31" eb="33">
      <t>コウジ</t>
    </rPh>
    <rPh sb="33" eb="35">
      <t>シュベツ</t>
    </rPh>
    <rPh sb="36" eb="37">
      <t>アワ</t>
    </rPh>
    <rPh sb="39" eb="41">
      <t>センタク</t>
    </rPh>
    <phoneticPr fontId="2"/>
  </si>
  <si>
    <t>寄付金その他収入</t>
  </si>
  <si>
    <t>【作成手順】</t>
    <rPh sb="1" eb="3">
      <t>サクセイ</t>
    </rPh>
    <rPh sb="3" eb="5">
      <t>テジュン</t>
    </rPh>
    <phoneticPr fontId="2"/>
  </si>
  <si>
    <t>・　補助対象区域の工事設計図</t>
    <rPh sb="2" eb="4">
      <t>ホジョ</t>
    </rPh>
    <rPh sb="4" eb="6">
      <t>タイショウ</t>
    </rPh>
    <rPh sb="6" eb="8">
      <t>クイキ</t>
    </rPh>
    <rPh sb="9" eb="11">
      <t>コウジ</t>
    </rPh>
    <rPh sb="11" eb="14">
      <t>セッケイズ</t>
    </rPh>
    <phoneticPr fontId="2"/>
  </si>
  <si>
    <t xml:space="preserve">連絡先
</t>
    <rPh sb="0" eb="3">
      <t>レンラクサキ</t>
    </rPh>
    <phoneticPr fontId="2"/>
  </si>
  <si>
    <t xml:space="preserve">新興感染症対応力強化事業 
（協定締結医療機関施設整備事業）
</t>
    <phoneticPr fontId="2"/>
  </si>
  <si>
    <t>５　歳入歳出予算書抄本</t>
    <phoneticPr fontId="2"/>
  </si>
  <si>
    <t>　別紙３</t>
    <phoneticPr fontId="2"/>
  </si>
  <si>
    <t>100％同一の資本に属するグループ企業</t>
    <rPh sb="17" eb="19">
      <t>キギョウ</t>
    </rPh>
    <phoneticPr fontId="2"/>
  </si>
  <si>
    <t>＊２を選択した場合は補助対象外となります。</t>
    <rPh sb="3" eb="5">
      <t>センタク</t>
    </rPh>
    <rPh sb="7" eb="9">
      <t>バアイ</t>
    </rPh>
    <rPh sb="10" eb="12">
      <t>ホジョ</t>
    </rPh>
    <rPh sb="12" eb="14">
      <t>タイショウ</t>
    </rPh>
    <rPh sb="14" eb="15">
      <t>ガイ</t>
    </rPh>
    <phoneticPr fontId="2"/>
  </si>
  <si>
    <t>＊２を選択した場合、申請内容によっては財産処分制限期間の残年数に応じた補助額の返還が必要になります。</t>
    <rPh sb="3" eb="5">
      <t>センタク</t>
    </rPh>
    <rPh sb="7" eb="9">
      <t>バアイ</t>
    </rPh>
    <rPh sb="10" eb="12">
      <t>シンセイ</t>
    </rPh>
    <rPh sb="12" eb="14">
      <t>ナイヨウ</t>
    </rPh>
    <rPh sb="19" eb="21">
      <t>ザイサン</t>
    </rPh>
    <rPh sb="21" eb="23">
      <t>ショブン</t>
    </rPh>
    <rPh sb="23" eb="25">
      <t>セイゲン</t>
    </rPh>
    <rPh sb="25" eb="27">
      <t>キカン</t>
    </rPh>
    <rPh sb="28" eb="29">
      <t>ザン</t>
    </rPh>
    <rPh sb="29" eb="31">
      <t>ネンスウ</t>
    </rPh>
    <rPh sb="32" eb="33">
      <t>オウ</t>
    </rPh>
    <rPh sb="35" eb="37">
      <t>ホジョ</t>
    </rPh>
    <rPh sb="37" eb="38">
      <t>ガク</t>
    </rPh>
    <rPh sb="39" eb="41">
      <t>ヘンカン</t>
    </rPh>
    <rPh sb="42" eb="44">
      <t>ヒツヨウ</t>
    </rPh>
    <phoneticPr fontId="2"/>
  </si>
  <si>
    <t>１　整備工事について</t>
    <rPh sb="2" eb="4">
      <t>セイビ</t>
    </rPh>
    <rPh sb="4" eb="6">
      <t>コウジ</t>
    </rPh>
    <phoneticPr fontId="2"/>
  </si>
  <si>
    <t>100％同一の資本に属するグループ企業</t>
    <phoneticPr fontId="2"/>
  </si>
  <si>
    <t>（４）（２）で２を選択した医療機関は以下の選択肢より回答してください。</t>
    <rPh sb="9" eb="11">
      <t>センタク</t>
    </rPh>
    <rPh sb="13" eb="15">
      <t>イリョウ</t>
    </rPh>
    <rPh sb="15" eb="17">
      <t>キカン</t>
    </rPh>
    <rPh sb="18" eb="20">
      <t>イカ</t>
    </rPh>
    <rPh sb="21" eb="24">
      <t>センタクシ</t>
    </rPh>
    <rPh sb="26" eb="28">
      <t>カイトウ</t>
    </rPh>
    <phoneticPr fontId="2"/>
  </si>
  <si>
    <t>（５）物置等を購入し個人防護具倉庫として使用する医療機関は以下の選択肢より回答してください。（それ以外の申請の場合は記載不要です。）</t>
    <rPh sb="3" eb="5">
      <t>モノオキ</t>
    </rPh>
    <rPh sb="5" eb="6">
      <t>トウ</t>
    </rPh>
    <rPh sb="7" eb="9">
      <t>コウニュウ</t>
    </rPh>
    <rPh sb="10" eb="12">
      <t>コジン</t>
    </rPh>
    <rPh sb="12" eb="14">
      <t>ボウゴ</t>
    </rPh>
    <rPh sb="14" eb="15">
      <t>グ</t>
    </rPh>
    <rPh sb="15" eb="17">
      <t>ソウコ</t>
    </rPh>
    <rPh sb="20" eb="22">
      <t>シヨウ</t>
    </rPh>
    <rPh sb="24" eb="26">
      <t>イリョウ</t>
    </rPh>
    <rPh sb="26" eb="28">
      <t>キカン</t>
    </rPh>
    <rPh sb="29" eb="31">
      <t>イカ</t>
    </rPh>
    <rPh sb="32" eb="35">
      <t>センタクシ</t>
    </rPh>
    <rPh sb="37" eb="39">
      <t>カイトウ</t>
    </rPh>
    <rPh sb="60" eb="62">
      <t>フヨウ</t>
    </rPh>
    <phoneticPr fontId="2"/>
  </si>
  <si>
    <t>開設者</t>
    <rPh sb="0" eb="3">
      <t>カイセツシャ</t>
    </rPh>
    <phoneticPr fontId="2"/>
  </si>
  <si>
    <t>補助基礎額</t>
    <rPh sb="0" eb="2">
      <t>ホジョ</t>
    </rPh>
    <rPh sb="2" eb="4">
      <t>キソ</t>
    </rPh>
    <rPh sb="4" eb="5">
      <t>ガク</t>
    </rPh>
    <phoneticPr fontId="2"/>
  </si>
  <si>
    <t>補助基本額</t>
    <rPh sb="0" eb="2">
      <t>ホジョ</t>
    </rPh>
    <rPh sb="2" eb="4">
      <t>キホン</t>
    </rPh>
    <rPh sb="4" eb="5">
      <t>ガク</t>
    </rPh>
    <phoneticPr fontId="2"/>
  </si>
  <si>
    <t>補助率</t>
    <rPh sb="0" eb="2">
      <t>ホジョ</t>
    </rPh>
    <rPh sb="2" eb="3">
      <t>リツ</t>
    </rPh>
    <phoneticPr fontId="2"/>
  </si>
  <si>
    <t>補助額</t>
    <rPh sb="0" eb="2">
      <t>ホジョ</t>
    </rPh>
    <rPh sb="2" eb="3">
      <t>ガク</t>
    </rPh>
    <phoneticPr fontId="4"/>
  </si>
  <si>
    <t>単価</t>
    <rPh sb="0" eb="2">
      <t>タンカ</t>
    </rPh>
    <phoneticPr fontId="2"/>
  </si>
  <si>
    <t>面積（病室の場合は室数）</t>
    <rPh sb="0" eb="2">
      <t>メンセキ</t>
    </rPh>
    <rPh sb="3" eb="5">
      <t>ビョウシツ</t>
    </rPh>
    <rPh sb="6" eb="8">
      <t>バアイ</t>
    </rPh>
    <rPh sb="9" eb="10">
      <t>シツ</t>
    </rPh>
    <rPh sb="10" eb="11">
      <t>スウ</t>
    </rPh>
    <phoneticPr fontId="2"/>
  </si>
  <si>
    <t>（D)</t>
    <phoneticPr fontId="4"/>
  </si>
  <si>
    <t>円</t>
    <rPh sb="0" eb="1">
      <t>エン</t>
    </rPh>
    <phoneticPr fontId="2"/>
  </si>
  <si>
    <t>室</t>
    <rPh sb="0" eb="1">
      <t>シツ</t>
    </rPh>
    <phoneticPr fontId="2"/>
  </si>
  <si>
    <t>国庫補助所要額</t>
    <rPh sb="0" eb="2">
      <t>コッコ</t>
    </rPh>
    <rPh sb="2" eb="4">
      <t>ホジョ</t>
    </rPh>
    <rPh sb="4" eb="6">
      <t>ショヨウ</t>
    </rPh>
    <rPh sb="6" eb="7">
      <t>ガク</t>
    </rPh>
    <phoneticPr fontId="2"/>
  </si>
  <si>
    <t>経費種別（例：法定福利費）</t>
    <rPh sb="0" eb="2">
      <t>ケイヒ</t>
    </rPh>
    <rPh sb="2" eb="4">
      <t>シュベツ</t>
    </rPh>
    <rPh sb="5" eb="6">
      <t>レイ</t>
    </rPh>
    <rPh sb="7" eb="9">
      <t>ホウテイ</t>
    </rPh>
    <rPh sb="9" eb="11">
      <t>フクリ</t>
    </rPh>
    <rPh sb="11" eb="12">
      <t>ヒ</t>
    </rPh>
    <phoneticPr fontId="2"/>
  </si>
  <si>
    <t>NO.</t>
    <phoneticPr fontId="2"/>
  </si>
  <si>
    <t>合計</t>
    <rPh sb="0" eb="2">
      <t>ゴウケイ</t>
    </rPh>
    <phoneticPr fontId="2"/>
  </si>
  <si>
    <t>経費種別（例：電気設備工事）</t>
    <rPh sb="0" eb="2">
      <t>ケイヒ</t>
    </rPh>
    <rPh sb="2" eb="4">
      <t>シュベツ</t>
    </rPh>
    <rPh sb="5" eb="6">
      <t>レイ</t>
    </rPh>
    <rPh sb="7" eb="9">
      <t>デンキ</t>
    </rPh>
    <rPh sb="9" eb="11">
      <t>セツビ</t>
    </rPh>
    <rPh sb="11" eb="13">
      <t>コウジ</t>
    </rPh>
    <phoneticPr fontId="2"/>
  </si>
  <si>
    <t>㎡</t>
    <phoneticPr fontId="2"/>
  </si>
  <si>
    <t>個人防護具保管に要する面積</t>
    <rPh sb="0" eb="2">
      <t>コジン</t>
    </rPh>
    <rPh sb="2" eb="4">
      <t>ボウゴ</t>
    </rPh>
    <rPh sb="4" eb="5">
      <t>グ</t>
    </rPh>
    <rPh sb="5" eb="7">
      <t>ホカン</t>
    </rPh>
    <rPh sb="8" eb="9">
      <t>ヨウ</t>
    </rPh>
    <rPh sb="11" eb="13">
      <t>メンセキ</t>
    </rPh>
    <phoneticPr fontId="2"/>
  </si>
  <si>
    <t>円</t>
    <rPh sb="0" eb="1">
      <t>エン</t>
    </rPh>
    <phoneticPr fontId="2"/>
  </si>
  <si>
    <t>（７）整備予定期間</t>
    <rPh sb="3" eb="5">
      <t>セイビ</t>
    </rPh>
    <rPh sb="5" eb="7">
      <t>ヨテイ</t>
    </rPh>
    <rPh sb="7" eb="9">
      <t>キカン</t>
    </rPh>
    <phoneticPr fontId="2"/>
  </si>
  <si>
    <t>改築</t>
    <rPh sb="0" eb="2">
      <t>カイチク</t>
    </rPh>
    <phoneticPr fontId="2"/>
  </si>
  <si>
    <t>担当者</t>
    <rPh sb="0" eb="3">
      <t>タントウシャ</t>
    </rPh>
    <phoneticPr fontId="2"/>
  </si>
  <si>
    <t>寄付金その他収入額（D）</t>
    <rPh sb="0" eb="3">
      <t>キフキン</t>
    </rPh>
    <rPh sb="5" eb="6">
      <t>タ</t>
    </rPh>
    <rPh sb="6" eb="8">
      <t>シュウニュウ</t>
    </rPh>
    <rPh sb="8" eb="9">
      <t>ガク</t>
    </rPh>
    <phoneticPr fontId="2"/>
  </si>
  <si>
    <t>病室数（E）</t>
    <rPh sb="0" eb="2">
      <t>ビョウシツ</t>
    </rPh>
    <rPh sb="2" eb="3">
      <t>スウ</t>
    </rPh>
    <phoneticPr fontId="2"/>
  </si>
  <si>
    <t>金額（円）</t>
    <rPh sb="0" eb="2">
      <t>キンガク</t>
    </rPh>
    <rPh sb="3" eb="4">
      <t>エン</t>
    </rPh>
    <phoneticPr fontId="2"/>
  </si>
  <si>
    <t>対象経費支出予定額
（A）-（B）=（F）</t>
    <rPh sb="0" eb="2">
      <t>タイショウ</t>
    </rPh>
    <rPh sb="2" eb="4">
      <t>ケイヒ</t>
    </rPh>
    <rPh sb="4" eb="6">
      <t>シシュツ</t>
    </rPh>
    <rPh sb="6" eb="8">
      <t>ヨテイ</t>
    </rPh>
    <rPh sb="8" eb="9">
      <t>ガク</t>
    </rPh>
    <phoneticPr fontId="2"/>
  </si>
  <si>
    <t>＊土地に定着させるための工事を伴うなど、建築物として物置等を整備しない限り補助対象となりません。</t>
    <rPh sb="1" eb="3">
      <t>トチ</t>
    </rPh>
    <rPh sb="26" eb="28">
      <t>モノオキ</t>
    </rPh>
    <rPh sb="28" eb="29">
      <t>トウ</t>
    </rPh>
    <phoneticPr fontId="2"/>
  </si>
  <si>
    <t>N95</t>
    <phoneticPr fontId="2"/>
  </si>
  <si>
    <t>(基準規格)</t>
    <rPh sb="1" eb="3">
      <t>キジュン</t>
    </rPh>
    <rPh sb="3" eb="5">
      <t>キカク</t>
    </rPh>
    <phoneticPr fontId="2"/>
  </si>
  <si>
    <t>１箱当たりの入数</t>
    <rPh sb="1" eb="2">
      <t>ハコ</t>
    </rPh>
    <rPh sb="2" eb="3">
      <t>ア</t>
    </rPh>
    <rPh sb="6" eb="7">
      <t>イ</t>
    </rPh>
    <rPh sb="7" eb="8">
      <t>スウ</t>
    </rPh>
    <phoneticPr fontId="2"/>
  </si>
  <si>
    <t>内示額</t>
    <rPh sb="0" eb="3">
      <t>ナイジガク</t>
    </rPh>
    <phoneticPr fontId="2"/>
  </si>
  <si>
    <t>（F)</t>
    <phoneticPr fontId="2"/>
  </si>
  <si>
    <t>(G)</t>
    <phoneticPr fontId="2"/>
  </si>
  <si>
    <t>(I)</t>
    <phoneticPr fontId="2"/>
  </si>
  <si>
    <t>総工事面積
（E)</t>
    <rPh sb="0" eb="1">
      <t>ソウ</t>
    </rPh>
    <rPh sb="1" eb="3">
      <t>コウジ</t>
    </rPh>
    <rPh sb="3" eb="5">
      <t>メンセキ</t>
    </rPh>
    <phoneticPr fontId="2"/>
  </si>
  <si>
    <t>「２」を選択した場合はその具体的な内容を記載してください。</t>
    <rPh sb="4" eb="6">
      <t>センタク</t>
    </rPh>
    <rPh sb="8" eb="10">
      <t>バアイ</t>
    </rPh>
    <rPh sb="13" eb="16">
      <t>グタイテキ</t>
    </rPh>
    <rPh sb="17" eb="19">
      <t>ナイヨウ</t>
    </rPh>
    <rPh sb="20" eb="22">
      <t>キサイ</t>
    </rPh>
    <phoneticPr fontId="2"/>
  </si>
  <si>
    <t>対象経費支出
予定額
（A）-（B)=
（F)</t>
    <rPh sb="0" eb="2">
      <t>タイショウ</t>
    </rPh>
    <rPh sb="2" eb="4">
      <t>ケイヒ</t>
    </rPh>
    <rPh sb="4" eb="6">
      <t>シシュツ</t>
    </rPh>
    <rPh sb="7" eb="9">
      <t>ヨテイ</t>
    </rPh>
    <rPh sb="9" eb="10">
      <t>ガク</t>
    </rPh>
    <phoneticPr fontId="2"/>
  </si>
  <si>
    <t>１室あたりの
支出額
（F）÷（E）=
（G）</t>
    <rPh sb="1" eb="2">
      <t>シツ</t>
    </rPh>
    <rPh sb="7" eb="9">
      <t>シシュツ</t>
    </rPh>
    <rPh sb="9" eb="10">
      <t>ガク</t>
    </rPh>
    <phoneticPr fontId="2"/>
  </si>
  <si>
    <t>工事面積１㎡
あたりの支出額
（F）÷（E）=
（G）</t>
    <rPh sb="0" eb="2">
      <t>コウジ</t>
    </rPh>
    <rPh sb="2" eb="4">
      <t>メンセキ</t>
    </rPh>
    <rPh sb="11" eb="13">
      <t>シシュツ</t>
    </rPh>
    <rPh sb="13" eb="14">
      <t>ガク</t>
    </rPh>
    <phoneticPr fontId="2"/>
  </si>
  <si>
    <t>総工事面積
（E）</t>
    <rPh sb="0" eb="1">
      <t>ソウ</t>
    </rPh>
    <rPh sb="1" eb="3">
      <t>コウジ</t>
    </rPh>
    <rPh sb="3" eb="5">
      <t>メンセキ</t>
    </rPh>
    <phoneticPr fontId="2"/>
  </si>
  <si>
    <t>総事業費
（A）</t>
    <rPh sb="0" eb="4">
      <t>ソウジギョウヒ</t>
    </rPh>
    <phoneticPr fontId="2"/>
  </si>
  <si>
    <t>寄付金その他
収入額（D）</t>
    <rPh sb="0" eb="3">
      <t>キフキン</t>
    </rPh>
    <rPh sb="5" eb="6">
      <t>タ</t>
    </rPh>
    <rPh sb="7" eb="9">
      <t>シュウニュウ</t>
    </rPh>
    <rPh sb="9" eb="10">
      <t>ガク</t>
    </rPh>
    <phoneticPr fontId="2"/>
  </si>
  <si>
    <t>寄付金その他
収入額
（D）</t>
    <rPh sb="0" eb="3">
      <t>キフキン</t>
    </rPh>
    <rPh sb="5" eb="6">
      <t>タ</t>
    </rPh>
    <rPh sb="7" eb="9">
      <t>シュウニュウ</t>
    </rPh>
    <rPh sb="9" eb="10">
      <t>ガク</t>
    </rPh>
    <phoneticPr fontId="2"/>
  </si>
  <si>
    <r>
      <t xml:space="preserve"> 神奈川県協定締結医療機関施設整備費補助金</t>
    </r>
    <r>
      <rPr>
        <sz val="12"/>
        <rFont val="ＭＳ 明朝"/>
        <family val="1"/>
        <charset val="128"/>
      </rPr>
      <t>交付要綱第６条第１項の規定に基づき</t>
    </r>
    <phoneticPr fontId="2"/>
  </si>
  <si>
    <r>
      <t>○　エクセルシート内で、</t>
    </r>
    <r>
      <rPr>
        <b/>
        <u/>
        <sz val="12"/>
        <color rgb="FFFF0000"/>
        <rFont val="BIZ UDPゴシック"/>
        <family val="3"/>
        <charset val="128"/>
      </rPr>
      <t>行や列の追加はしない</t>
    </r>
    <r>
      <rPr>
        <sz val="12"/>
        <rFont val="BIZ UDPゴシック"/>
        <family val="3"/>
        <charset val="128"/>
      </rPr>
      <t>でください。</t>
    </r>
    <rPh sb="9" eb="10">
      <t>ナイ</t>
    </rPh>
    <rPh sb="12" eb="13">
      <t>ギョウ</t>
    </rPh>
    <rPh sb="14" eb="15">
      <t>レツ</t>
    </rPh>
    <rPh sb="16" eb="18">
      <t>ツイカ</t>
    </rPh>
    <phoneticPr fontId="2"/>
  </si>
  <si>
    <t>＊ここで入力いただいた情報が、各申請書類に反映します。</t>
    <rPh sb="15" eb="16">
      <t>カク</t>
    </rPh>
    <phoneticPr fontId="2"/>
  </si>
  <si>
    <t>《記載内容》</t>
    <rPh sb="1" eb="3">
      <t>キサイ</t>
    </rPh>
    <rPh sb="3" eb="5">
      <t>ナイヨウ</t>
    </rPh>
    <phoneticPr fontId="2"/>
  </si>
  <si>
    <t>【添付資料】</t>
    <rPh sb="1" eb="3">
      <t>テンプ</t>
    </rPh>
    <rPh sb="3" eb="5">
      <t>シリョウ</t>
    </rPh>
    <phoneticPr fontId="2"/>
  </si>
  <si>
    <r>
      <t xml:space="preserve">医療機関コード
</t>
    </r>
    <r>
      <rPr>
        <sz val="6"/>
        <color theme="1"/>
        <rFont val="BIZ UDPゴシック"/>
        <family val="3"/>
        <charset val="128"/>
      </rPr>
      <t>14から始まる10桁の医療機関コードを記載してください。</t>
    </r>
    <phoneticPr fontId="2"/>
  </si>
  <si>
    <r>
      <t xml:space="preserve">メールアドレス
</t>
    </r>
    <r>
      <rPr>
        <sz val="7"/>
        <color theme="1"/>
        <rFont val="BIZ UDPゴシック"/>
        <family val="3"/>
        <charset val="128"/>
      </rPr>
      <t>（メールの見逃しを防ぐため、組織のメールアドレスを記載してください。）</t>
    </r>
    <phoneticPr fontId="2"/>
  </si>
  <si>
    <r>
      <t>※申請書類の内容確認などで連絡することがあります。
　</t>
    </r>
    <r>
      <rPr>
        <sz val="10"/>
        <color theme="1"/>
        <rFont val="BIZ UDPゴシック"/>
        <family val="3"/>
        <charset val="128"/>
      </rPr>
      <t>書類の作成者など、申請内容の確認ができる方の連絡先を記載してください。</t>
    </r>
    <rPh sb="1" eb="3">
      <t>シンセイ</t>
    </rPh>
    <rPh sb="3" eb="5">
      <t>ショルイ</t>
    </rPh>
    <rPh sb="6" eb="8">
      <t>ナイヨウ</t>
    </rPh>
    <rPh sb="8" eb="10">
      <t>カクニン</t>
    </rPh>
    <rPh sb="13" eb="15">
      <t>レンラク</t>
    </rPh>
    <rPh sb="27" eb="29">
      <t>ショルイ</t>
    </rPh>
    <rPh sb="30" eb="32">
      <t>サクセイ</t>
    </rPh>
    <rPh sb="32" eb="33">
      <t>シャ</t>
    </rPh>
    <rPh sb="36" eb="38">
      <t>シンセイ</t>
    </rPh>
    <rPh sb="38" eb="40">
      <t>ナイヨウ</t>
    </rPh>
    <rPh sb="41" eb="43">
      <t>カクニン</t>
    </rPh>
    <rPh sb="47" eb="48">
      <t>カタ</t>
    </rPh>
    <rPh sb="49" eb="52">
      <t>レンラクサキ</t>
    </rPh>
    <rPh sb="53" eb="55">
      <t>キサイ</t>
    </rPh>
    <phoneticPr fontId="2"/>
  </si>
  <si>
    <t>新興感染症発生・まん延時に使用する個人防護具のみ保管する。</t>
    <rPh sb="0" eb="2">
      <t>シンコウ</t>
    </rPh>
    <rPh sb="2" eb="5">
      <t>カンセンショウ</t>
    </rPh>
    <rPh sb="5" eb="7">
      <t>ハッセイ</t>
    </rPh>
    <rPh sb="11" eb="12">
      <t>ジ</t>
    </rPh>
    <rPh sb="13" eb="15">
      <t>シヨウ</t>
    </rPh>
    <rPh sb="17" eb="19">
      <t>コジン</t>
    </rPh>
    <rPh sb="19" eb="21">
      <t>ボウゴ</t>
    </rPh>
    <rPh sb="21" eb="22">
      <t>グ</t>
    </rPh>
    <rPh sb="24" eb="26">
      <t>ホカン</t>
    </rPh>
    <phoneticPr fontId="2"/>
  </si>
  <si>
    <t>＊１以外を選択した場合、県交付要綱第５条に基づき、補助対象経費から利益等相当分の排除を行いますので、別途資料が必要となります。資料については、後日県からご案内します。</t>
    <phoneticPr fontId="2"/>
  </si>
  <si>
    <t>(B)との一致</t>
    <rPh sb="5" eb="7">
      <t>イッチ</t>
    </rPh>
    <phoneticPr fontId="2"/>
  </si>
  <si>
    <t>(C)との一致</t>
    <rPh sb="5" eb="7">
      <t>イッチ</t>
    </rPh>
    <phoneticPr fontId="2"/>
  </si>
  <si>
    <t>　新興感染症発生・まん延時に医療措置協定締結内容を履行するために必要な病室整備事業を補助します。
　その前提のもと、以下に掲げる項目にご回答ください。</t>
    <rPh sb="1" eb="3">
      <t>シンコウ</t>
    </rPh>
    <rPh sb="3" eb="6">
      <t>カンセンショウ</t>
    </rPh>
    <rPh sb="6" eb="8">
      <t>ハッセイ</t>
    </rPh>
    <rPh sb="12" eb="13">
      <t>ジ</t>
    </rPh>
    <rPh sb="14" eb="16">
      <t>イリョウ</t>
    </rPh>
    <rPh sb="16" eb="18">
      <t>ソチ</t>
    </rPh>
    <rPh sb="18" eb="20">
      <t>キョウテイ</t>
    </rPh>
    <rPh sb="20" eb="24">
      <t>テイケツナイヨウ</t>
    </rPh>
    <rPh sb="25" eb="27">
      <t>リコウ</t>
    </rPh>
    <rPh sb="32" eb="34">
      <t>ヒツヨウ</t>
    </rPh>
    <rPh sb="35" eb="37">
      <t>ビョウシツ</t>
    </rPh>
    <rPh sb="37" eb="39">
      <t>セイビ</t>
    </rPh>
    <rPh sb="39" eb="41">
      <t>ジギョウ</t>
    </rPh>
    <rPh sb="42" eb="44">
      <t>ホジョ</t>
    </rPh>
    <rPh sb="52" eb="54">
      <t>ゼンテイ</t>
    </rPh>
    <rPh sb="58" eb="60">
      <t>イカ</t>
    </rPh>
    <rPh sb="61" eb="62">
      <t>カカ</t>
    </rPh>
    <rPh sb="64" eb="66">
      <t>コウモク</t>
    </rPh>
    <rPh sb="68" eb="70">
      <t>カイトウ</t>
    </rPh>
    <phoneticPr fontId="2"/>
  </si>
  <si>
    <t>　本事業の整備種別を以下から選択してください。
　なお、建築工事の場合は工事種別も併せて選択してください。</t>
    <rPh sb="1" eb="2">
      <t>ホン</t>
    </rPh>
    <rPh sb="2" eb="4">
      <t>ジギョウ</t>
    </rPh>
    <rPh sb="5" eb="7">
      <t>セイビ</t>
    </rPh>
    <rPh sb="7" eb="9">
      <t>シュベツ</t>
    </rPh>
    <rPh sb="10" eb="12">
      <t>イカ</t>
    </rPh>
    <rPh sb="14" eb="16">
      <t>センタク</t>
    </rPh>
    <rPh sb="28" eb="30">
      <t>ケンチク</t>
    </rPh>
    <rPh sb="30" eb="32">
      <t>コウジ</t>
    </rPh>
    <rPh sb="33" eb="35">
      <t>バアイ</t>
    </rPh>
    <rPh sb="36" eb="38">
      <t>コウジ</t>
    </rPh>
    <rPh sb="38" eb="40">
      <t>シュベツ</t>
    </rPh>
    <rPh sb="41" eb="42">
      <t>アワ</t>
    </rPh>
    <rPh sb="44" eb="46">
      <t>センタク</t>
    </rPh>
    <phoneticPr fontId="2"/>
  </si>
  <si>
    <r>
      <t>＊参考として</t>
    </r>
    <r>
      <rPr>
        <u/>
        <sz val="12"/>
        <color rgb="FFFF0000"/>
        <rFont val="BIZ UDPゴシック"/>
        <family val="3"/>
        <charset val="128"/>
      </rPr>
      <t>協定締結病床の配置図等に整備を予定している場所を黄色に塗りつぶすなどして明示し、添付資料として提出</t>
    </r>
    <r>
      <rPr>
        <sz val="12"/>
        <color theme="1"/>
        <rFont val="BIZ UDPゴシック"/>
        <family val="3"/>
        <charset val="128"/>
      </rPr>
      <t>してください。</t>
    </r>
    <rPh sb="6" eb="8">
      <t>キョウテイ</t>
    </rPh>
    <rPh sb="8" eb="10">
      <t>テイケツ</t>
    </rPh>
    <rPh sb="10" eb="12">
      <t>ビョウショウ</t>
    </rPh>
    <rPh sb="18" eb="20">
      <t>セイビ</t>
    </rPh>
    <rPh sb="21" eb="23">
      <t>ヨテイ</t>
    </rPh>
    <rPh sb="27" eb="29">
      <t>バショ</t>
    </rPh>
    <rPh sb="30" eb="32">
      <t>キイロ</t>
    </rPh>
    <rPh sb="33" eb="34">
      <t>ヌ</t>
    </rPh>
    <phoneticPr fontId="2"/>
  </si>
  <si>
    <r>
      <t>＊参考資料として</t>
    </r>
    <r>
      <rPr>
        <u/>
        <sz val="12"/>
        <color rgb="FFFF0000"/>
        <rFont val="BIZ UDPゴシック"/>
        <family val="3"/>
        <charset val="128"/>
      </rPr>
      <t>整備予定場所の現状がわかる写真を提出</t>
    </r>
    <r>
      <rPr>
        <sz val="12"/>
        <rFont val="BIZ UDPゴシック"/>
        <family val="3"/>
        <charset val="128"/>
      </rPr>
      <t>して</t>
    </r>
    <r>
      <rPr>
        <sz val="12"/>
        <color theme="1"/>
        <rFont val="BIZ UDPゴシック"/>
        <family val="3"/>
        <charset val="128"/>
      </rPr>
      <t>ください。</t>
    </r>
    <rPh sb="1" eb="3">
      <t>サンコウ</t>
    </rPh>
    <rPh sb="3" eb="5">
      <t>シリョウ</t>
    </rPh>
    <rPh sb="8" eb="10">
      <t>セイビ</t>
    </rPh>
    <rPh sb="10" eb="12">
      <t>ヨテイ</t>
    </rPh>
    <rPh sb="12" eb="14">
      <t>バショ</t>
    </rPh>
    <rPh sb="15" eb="17">
      <t>ゲンジョウ</t>
    </rPh>
    <rPh sb="21" eb="23">
      <t>シャシン</t>
    </rPh>
    <rPh sb="24" eb="26">
      <t>テイシュツ</t>
    </rPh>
    <phoneticPr fontId="2"/>
  </si>
  <si>
    <r>
      <t>総事業費</t>
    </r>
    <r>
      <rPr>
        <u/>
        <sz val="12"/>
        <color rgb="FFFF0000"/>
        <rFont val="BIZ UDPゴシック"/>
        <family val="3"/>
        <charset val="128"/>
      </rPr>
      <t>の内</t>
    </r>
    <r>
      <rPr>
        <sz val="12"/>
        <color rgb="FFFF0000"/>
        <rFont val="BIZ UDPゴシック"/>
        <family val="3"/>
        <charset val="128"/>
      </rPr>
      <t xml:space="preserve">
</t>
    </r>
    <r>
      <rPr>
        <sz val="12"/>
        <color theme="1"/>
        <rFont val="BIZ UDPゴシック"/>
        <family val="3"/>
        <charset val="128"/>
      </rPr>
      <t>補助対象外経費（B）</t>
    </r>
    <rPh sb="0" eb="4">
      <t>ソウジギョウヒ</t>
    </rPh>
    <rPh sb="5" eb="6">
      <t>ウチ</t>
    </rPh>
    <rPh sb="7" eb="9">
      <t>ホジョ</t>
    </rPh>
    <rPh sb="9" eb="11">
      <t>タイショウ</t>
    </rPh>
    <rPh sb="11" eb="12">
      <t>ガイ</t>
    </rPh>
    <rPh sb="12" eb="14">
      <t>ケイヒ</t>
    </rPh>
    <phoneticPr fontId="2"/>
  </si>
  <si>
    <r>
      <t>総事業費</t>
    </r>
    <r>
      <rPr>
        <b/>
        <u/>
        <sz val="12"/>
        <color rgb="FFFF0000"/>
        <rFont val="BIZ UDPゴシック"/>
        <family val="3"/>
        <charset val="128"/>
      </rPr>
      <t>の内</t>
    </r>
    <r>
      <rPr>
        <sz val="12"/>
        <rFont val="BIZ UDPゴシック"/>
        <family val="3"/>
        <charset val="128"/>
      </rPr>
      <t xml:space="preserve">
付帯工事費用
（C）</t>
    </r>
    <rPh sb="0" eb="1">
      <t>ソウ</t>
    </rPh>
    <rPh sb="1" eb="3">
      <t>ジギョウ</t>
    </rPh>
    <rPh sb="3" eb="4">
      <t>ヒ</t>
    </rPh>
    <rPh sb="5" eb="6">
      <t>ウチ</t>
    </rPh>
    <rPh sb="7" eb="9">
      <t>フタイ</t>
    </rPh>
    <phoneticPr fontId="2"/>
  </si>
  <si>
    <r>
      <t>総事業費</t>
    </r>
    <r>
      <rPr>
        <b/>
        <u/>
        <sz val="12"/>
        <color rgb="FFFF0000"/>
        <rFont val="BIZ UDPゴシック"/>
        <family val="3"/>
        <charset val="128"/>
      </rPr>
      <t>の内</t>
    </r>
    <r>
      <rPr>
        <sz val="12"/>
        <rFont val="BIZ UDPゴシック"/>
        <family val="3"/>
        <charset val="128"/>
      </rPr>
      <t xml:space="preserve">
補助対象外経費（B）</t>
    </r>
    <rPh sb="0" eb="4">
      <t>ソウジギョウヒ</t>
    </rPh>
    <rPh sb="5" eb="6">
      <t>ウチ</t>
    </rPh>
    <rPh sb="7" eb="9">
      <t>ホジョ</t>
    </rPh>
    <rPh sb="9" eb="11">
      <t>タイショウ</t>
    </rPh>
    <rPh sb="11" eb="12">
      <t>ガイ</t>
    </rPh>
    <rPh sb="12" eb="14">
      <t>ケイヒ</t>
    </rPh>
    <phoneticPr fontId="2"/>
  </si>
  <si>
    <t>　新興感染症発生・まん延時に医療措置協定締結内容を履行するために必要な病棟整備事業を補助します。
　その前提のもと、以下に掲げる項目にご回答ください。</t>
    <rPh sb="1" eb="3">
      <t>シンコウ</t>
    </rPh>
    <rPh sb="3" eb="6">
      <t>カンセンショウ</t>
    </rPh>
    <rPh sb="6" eb="8">
      <t>ハッセイ</t>
    </rPh>
    <rPh sb="12" eb="13">
      <t>ジ</t>
    </rPh>
    <rPh sb="14" eb="16">
      <t>イリョウ</t>
    </rPh>
    <rPh sb="16" eb="18">
      <t>ソチ</t>
    </rPh>
    <rPh sb="18" eb="20">
      <t>キョウテイ</t>
    </rPh>
    <rPh sb="20" eb="24">
      <t>テイケツナイヨウ</t>
    </rPh>
    <rPh sb="25" eb="27">
      <t>リコウ</t>
    </rPh>
    <rPh sb="32" eb="34">
      <t>ヒツヨウ</t>
    </rPh>
    <rPh sb="35" eb="37">
      <t>ビョウトウ</t>
    </rPh>
    <rPh sb="37" eb="39">
      <t>セイビ</t>
    </rPh>
    <rPh sb="39" eb="41">
      <t>ジギョウ</t>
    </rPh>
    <rPh sb="42" eb="44">
      <t>ホジョ</t>
    </rPh>
    <rPh sb="52" eb="54">
      <t>ゼンテイ</t>
    </rPh>
    <rPh sb="58" eb="60">
      <t>イカ</t>
    </rPh>
    <rPh sb="61" eb="62">
      <t>カカ</t>
    </rPh>
    <rPh sb="64" eb="66">
      <t>コウモク</t>
    </rPh>
    <rPh sb="68" eb="70">
      <t>カイトウ</t>
    </rPh>
    <phoneticPr fontId="2"/>
  </si>
  <si>
    <t>　新興感染症発生・まん延時に医療措置協定締結内容を履行するために必要な個人防護具保管庫の整備事業を補助します。
　その前提のもと、以下に掲げる項目にご回答ください。</t>
    <rPh sb="1" eb="3">
      <t>シンコウ</t>
    </rPh>
    <rPh sb="3" eb="6">
      <t>カンセンショウ</t>
    </rPh>
    <rPh sb="6" eb="8">
      <t>ハッセイ</t>
    </rPh>
    <rPh sb="12" eb="13">
      <t>ジ</t>
    </rPh>
    <rPh sb="14" eb="16">
      <t>イリョウ</t>
    </rPh>
    <rPh sb="16" eb="18">
      <t>ソチ</t>
    </rPh>
    <rPh sb="18" eb="20">
      <t>キョウテイ</t>
    </rPh>
    <rPh sb="20" eb="24">
      <t>テイケツナイヨウ</t>
    </rPh>
    <rPh sb="25" eb="27">
      <t>リコウ</t>
    </rPh>
    <rPh sb="32" eb="34">
      <t>ヒツヨウ</t>
    </rPh>
    <rPh sb="35" eb="37">
      <t>コジン</t>
    </rPh>
    <rPh sb="37" eb="39">
      <t>ボウゴ</t>
    </rPh>
    <rPh sb="39" eb="40">
      <t>グ</t>
    </rPh>
    <rPh sb="40" eb="43">
      <t>ホカンコ</t>
    </rPh>
    <rPh sb="44" eb="46">
      <t>セイビ</t>
    </rPh>
    <rPh sb="46" eb="48">
      <t>ジギョウ</t>
    </rPh>
    <rPh sb="49" eb="51">
      <t>ホジョ</t>
    </rPh>
    <rPh sb="59" eb="61">
      <t>ゼンテイ</t>
    </rPh>
    <rPh sb="65" eb="67">
      <t>イカ</t>
    </rPh>
    <rPh sb="68" eb="69">
      <t>カカ</t>
    </rPh>
    <rPh sb="71" eb="73">
      <t>コウモク</t>
    </rPh>
    <rPh sb="75" eb="77">
      <t>カイトウ</t>
    </rPh>
    <phoneticPr fontId="2"/>
  </si>
  <si>
    <r>
      <t>医療機関（もしくは開設者）所有の</t>
    </r>
    <r>
      <rPr>
        <sz val="12"/>
        <rFont val="BIZ UDPゴシック"/>
        <family val="3"/>
        <charset val="128"/>
      </rPr>
      <t>土地</t>
    </r>
    <r>
      <rPr>
        <sz val="12"/>
        <color theme="1"/>
        <rFont val="BIZ UDPゴシック"/>
        <family val="3"/>
        <charset val="128"/>
      </rPr>
      <t>に倉庫を新築する。</t>
    </r>
    <rPh sb="0" eb="2">
      <t>イリョウ</t>
    </rPh>
    <rPh sb="2" eb="4">
      <t>キカン</t>
    </rPh>
    <rPh sb="9" eb="12">
      <t>カイセツシャ</t>
    </rPh>
    <rPh sb="13" eb="15">
      <t>ショユウ</t>
    </rPh>
    <rPh sb="16" eb="18">
      <t>トチ</t>
    </rPh>
    <rPh sb="19" eb="21">
      <t>ソウコ</t>
    </rPh>
    <rPh sb="22" eb="24">
      <t>シンチク</t>
    </rPh>
    <phoneticPr fontId="2"/>
  </si>
  <si>
    <t>＊２を選択した場合は、補助対象外になります。</t>
    <rPh sb="3" eb="5">
      <t>センタク</t>
    </rPh>
    <rPh sb="7" eb="9">
      <t>バアイ</t>
    </rPh>
    <rPh sb="11" eb="13">
      <t>ホジョ</t>
    </rPh>
    <rPh sb="13" eb="15">
      <t>タイショウ</t>
    </rPh>
    <rPh sb="15" eb="16">
      <t>ガイ</t>
    </rPh>
    <phoneticPr fontId="2"/>
  </si>
  <si>
    <t>＊「２　その他」を選択した場合は補助対象外になります。</t>
    <rPh sb="6" eb="7">
      <t>タ</t>
    </rPh>
    <rPh sb="9" eb="11">
      <t>センタク</t>
    </rPh>
    <rPh sb="13" eb="15">
      <t>バアイ</t>
    </rPh>
    <rPh sb="16" eb="18">
      <t>ホジョ</t>
    </rPh>
    <rPh sb="18" eb="20">
      <t>タイショウ</t>
    </rPh>
    <rPh sb="20" eb="21">
      <t>ガイ</t>
    </rPh>
    <phoneticPr fontId="2"/>
  </si>
  <si>
    <t>＊「３　その他」を選択した場合は補助対象外になります。</t>
    <rPh sb="6" eb="7">
      <t>タ</t>
    </rPh>
    <rPh sb="9" eb="11">
      <t>センタク</t>
    </rPh>
    <rPh sb="13" eb="15">
      <t>バアイ</t>
    </rPh>
    <rPh sb="16" eb="18">
      <t>ホジョ</t>
    </rPh>
    <rPh sb="18" eb="20">
      <t>タイショウ</t>
    </rPh>
    <rPh sb="20" eb="21">
      <t>ガイ</t>
    </rPh>
    <phoneticPr fontId="2"/>
  </si>
  <si>
    <r>
      <t>＊建築物であるかの判断は当課では行えません。整備内容が建築物であるかについて疑義がある場合は、</t>
    </r>
    <r>
      <rPr>
        <u/>
        <sz val="12"/>
        <color theme="1"/>
        <rFont val="BIZ UDPゴシック"/>
        <family val="3"/>
        <charset val="128"/>
      </rPr>
      <t>整備予定場所における建築基準を所管する特定行政庁に確認</t>
    </r>
    <r>
      <rPr>
        <sz val="12"/>
        <color theme="1"/>
        <rFont val="BIZ UDPゴシック"/>
        <family val="3"/>
        <charset val="128"/>
      </rPr>
      <t>してください。</t>
    </r>
    <rPh sb="1" eb="4">
      <t>ケンチクブツ</t>
    </rPh>
    <rPh sb="9" eb="11">
      <t>ハンダン</t>
    </rPh>
    <rPh sb="12" eb="14">
      <t>トウカ</t>
    </rPh>
    <rPh sb="16" eb="17">
      <t>オコナ</t>
    </rPh>
    <rPh sb="22" eb="24">
      <t>セイビ</t>
    </rPh>
    <rPh sb="24" eb="26">
      <t>ナイヨウ</t>
    </rPh>
    <rPh sb="27" eb="29">
      <t>ケンチク</t>
    </rPh>
    <rPh sb="29" eb="30">
      <t>ブツ</t>
    </rPh>
    <rPh sb="38" eb="40">
      <t>ギギ</t>
    </rPh>
    <rPh sb="43" eb="45">
      <t>バアイ</t>
    </rPh>
    <rPh sb="47" eb="49">
      <t>セイビ</t>
    </rPh>
    <rPh sb="49" eb="51">
      <t>ヨテイ</t>
    </rPh>
    <rPh sb="51" eb="53">
      <t>バショ</t>
    </rPh>
    <rPh sb="57" eb="59">
      <t>ケンチク</t>
    </rPh>
    <rPh sb="59" eb="61">
      <t>キジュン</t>
    </rPh>
    <rPh sb="62" eb="64">
      <t>ショカン</t>
    </rPh>
    <rPh sb="66" eb="68">
      <t>トクテイ</t>
    </rPh>
    <rPh sb="68" eb="71">
      <t>ギョウセイチョウ</t>
    </rPh>
    <rPh sb="72" eb="74">
      <t>カクニン</t>
    </rPh>
    <phoneticPr fontId="2"/>
  </si>
  <si>
    <t>（６）（５）で１を選択した場合、整備する倉庫の土地への定着方法を具体的かつ詳細に以下に記載してください。
（それ以外の申請の場合は記載不要です。）</t>
    <rPh sb="9" eb="11">
      <t>センタク</t>
    </rPh>
    <rPh sb="13" eb="15">
      <t>バアイ</t>
    </rPh>
    <rPh sb="16" eb="18">
      <t>セイビ</t>
    </rPh>
    <rPh sb="20" eb="22">
      <t>ソウコ</t>
    </rPh>
    <rPh sb="23" eb="25">
      <t>トチ</t>
    </rPh>
    <rPh sb="27" eb="29">
      <t>テイチャク</t>
    </rPh>
    <rPh sb="29" eb="31">
      <t>ホウホウ</t>
    </rPh>
    <rPh sb="32" eb="35">
      <t>グタイテキ</t>
    </rPh>
    <rPh sb="37" eb="39">
      <t>ショウサイ</t>
    </rPh>
    <rPh sb="40" eb="42">
      <t>イカ</t>
    </rPh>
    <rPh sb="43" eb="45">
      <t>キサイ</t>
    </rPh>
    <rPh sb="56" eb="58">
      <t>イガイ</t>
    </rPh>
    <rPh sb="59" eb="61">
      <t>シンセイ</t>
    </rPh>
    <rPh sb="62" eb="64">
      <t>バアイ</t>
    </rPh>
    <rPh sb="65" eb="67">
      <t>キサイ</t>
    </rPh>
    <rPh sb="67" eb="69">
      <t>フヨウ</t>
    </rPh>
    <phoneticPr fontId="2"/>
  </si>
  <si>
    <r>
      <t>＊２を選択した場合、</t>
    </r>
    <r>
      <rPr>
        <u/>
        <sz val="12"/>
        <rFont val="BIZ UDPゴシック"/>
        <family val="3"/>
        <charset val="128"/>
      </rPr>
      <t>個別調整が必要</t>
    </r>
    <r>
      <rPr>
        <sz val="12"/>
        <rFont val="BIZ UDPゴシック"/>
        <family val="3"/>
        <charset val="128"/>
      </rPr>
      <t>になります。（工事費全額を補助申請額とすることはできません。補助申請額の算定根拠となる総事業費は、</t>
    </r>
    <r>
      <rPr>
        <u/>
        <sz val="12"/>
        <rFont val="BIZ UDPゴシック"/>
        <family val="3"/>
        <charset val="128"/>
      </rPr>
      <t>全体の工事面積における個人防護具を置く面積の割合で按分</t>
    </r>
    <r>
      <rPr>
        <sz val="12"/>
        <rFont val="BIZ UDPゴシック"/>
        <family val="3"/>
        <charset val="128"/>
      </rPr>
      <t>が必要になります。）</t>
    </r>
    <rPh sb="3" eb="5">
      <t>センタク</t>
    </rPh>
    <rPh sb="7" eb="9">
      <t>バアイ</t>
    </rPh>
    <rPh sb="10" eb="12">
      <t>コベツ</t>
    </rPh>
    <rPh sb="12" eb="14">
      <t>チョウセイ</t>
    </rPh>
    <rPh sb="15" eb="17">
      <t>ヒツヨウ</t>
    </rPh>
    <rPh sb="24" eb="27">
      <t>コウジヒ</t>
    </rPh>
    <rPh sb="27" eb="29">
      <t>ゼンガク</t>
    </rPh>
    <rPh sb="30" eb="32">
      <t>ホジョ</t>
    </rPh>
    <rPh sb="32" eb="34">
      <t>シンセイ</t>
    </rPh>
    <rPh sb="34" eb="35">
      <t>ガク</t>
    </rPh>
    <rPh sb="47" eb="49">
      <t>ホジョ</t>
    </rPh>
    <rPh sb="49" eb="51">
      <t>シンセイ</t>
    </rPh>
    <rPh sb="51" eb="52">
      <t>ガク</t>
    </rPh>
    <rPh sb="53" eb="55">
      <t>サンテイ</t>
    </rPh>
    <rPh sb="55" eb="57">
      <t>コンキョ</t>
    </rPh>
    <rPh sb="60" eb="64">
      <t>ソウジギョウヒ</t>
    </rPh>
    <rPh sb="66" eb="68">
      <t>ゼンタイ</t>
    </rPh>
    <rPh sb="69" eb="71">
      <t>コウジ</t>
    </rPh>
    <rPh sb="71" eb="73">
      <t>メンセキ</t>
    </rPh>
    <rPh sb="77" eb="79">
      <t>コジン</t>
    </rPh>
    <rPh sb="79" eb="81">
      <t>ボウゴ</t>
    </rPh>
    <rPh sb="81" eb="82">
      <t>グ</t>
    </rPh>
    <rPh sb="83" eb="84">
      <t>オ</t>
    </rPh>
    <rPh sb="85" eb="87">
      <t>メンセキ</t>
    </rPh>
    <rPh sb="88" eb="90">
      <t>ワリアイ</t>
    </rPh>
    <rPh sb="91" eb="93">
      <t>アンブン</t>
    </rPh>
    <rPh sb="94" eb="96">
      <t>ヒツヨウ</t>
    </rPh>
    <phoneticPr fontId="2"/>
  </si>
  <si>
    <r>
      <t>総事業費</t>
    </r>
    <r>
      <rPr>
        <b/>
        <u/>
        <sz val="12"/>
        <color rgb="FFFF0000"/>
        <rFont val="BIZ UDPゴシック"/>
        <family val="3"/>
        <charset val="128"/>
      </rPr>
      <t>の内</t>
    </r>
    <r>
      <rPr>
        <sz val="12"/>
        <color theme="1"/>
        <rFont val="BIZ UDPゴシック"/>
        <family val="3"/>
        <charset val="128"/>
      </rPr>
      <t xml:space="preserve">
補助対象外経費（B）</t>
    </r>
    <rPh sb="0" eb="4">
      <t>ソウジギョウヒ</t>
    </rPh>
    <rPh sb="5" eb="6">
      <t>ウチ</t>
    </rPh>
    <rPh sb="7" eb="9">
      <t>ホジョ</t>
    </rPh>
    <rPh sb="9" eb="11">
      <t>タイショウ</t>
    </rPh>
    <rPh sb="11" eb="12">
      <t>ガイ</t>
    </rPh>
    <rPh sb="12" eb="14">
      <t>ケイヒ</t>
    </rPh>
    <phoneticPr fontId="2"/>
  </si>
  <si>
    <r>
      <t>総事業費</t>
    </r>
    <r>
      <rPr>
        <b/>
        <u/>
        <sz val="12"/>
        <color rgb="FFFF0000"/>
        <rFont val="BIZ UDPゴシック"/>
        <family val="3"/>
        <charset val="128"/>
      </rPr>
      <t>の内</t>
    </r>
    <r>
      <rPr>
        <sz val="12"/>
        <color theme="1"/>
        <rFont val="BIZ UDPゴシック"/>
        <family val="3"/>
        <charset val="128"/>
      </rPr>
      <t xml:space="preserve">
付帯工事費用（C）</t>
    </r>
    <rPh sb="0" eb="4">
      <t>ソウジギョウヒ</t>
    </rPh>
    <rPh sb="5" eb="6">
      <t>ウチ</t>
    </rPh>
    <rPh sb="7" eb="11">
      <t>フタイコウジ</t>
    </rPh>
    <rPh sb="11" eb="13">
      <t>ヒヨウ</t>
    </rPh>
    <phoneticPr fontId="2"/>
  </si>
  <si>
    <t>(4)(C)との一致</t>
    <rPh sb="8" eb="10">
      <t>イッチ</t>
    </rPh>
    <phoneticPr fontId="2"/>
  </si>
  <si>
    <t>(4)(B)との一致</t>
    <rPh sb="8" eb="10">
      <t>イッチ</t>
    </rPh>
    <phoneticPr fontId="2"/>
  </si>
  <si>
    <t>（７）棚等の設置費用の申請を予定している医療機関は、その設置方法の詳細を記載してください。（それ以外の申請の場合は記載不要です。）</t>
    <rPh sb="3" eb="4">
      <t>タナ</t>
    </rPh>
    <rPh sb="4" eb="5">
      <t>トウ</t>
    </rPh>
    <rPh sb="6" eb="8">
      <t>セッチ</t>
    </rPh>
    <rPh sb="8" eb="10">
      <t>ヒヨウ</t>
    </rPh>
    <rPh sb="11" eb="13">
      <t>シンセイ</t>
    </rPh>
    <rPh sb="14" eb="16">
      <t>ヨテイ</t>
    </rPh>
    <rPh sb="20" eb="22">
      <t>イリョウ</t>
    </rPh>
    <rPh sb="22" eb="24">
      <t>キカン</t>
    </rPh>
    <rPh sb="28" eb="30">
      <t>セッチ</t>
    </rPh>
    <rPh sb="30" eb="32">
      <t>ホウホウ</t>
    </rPh>
    <rPh sb="33" eb="35">
      <t>ショウサイ</t>
    </rPh>
    <rPh sb="36" eb="38">
      <t>キサイ</t>
    </rPh>
    <rPh sb="59" eb="61">
      <t>フヨウ</t>
    </rPh>
    <phoneticPr fontId="2"/>
  </si>
  <si>
    <r>
      <t>＊</t>
    </r>
    <r>
      <rPr>
        <u/>
        <sz val="12"/>
        <color rgb="FFFF0000"/>
        <rFont val="BIZ UDPゴシック"/>
        <family val="3"/>
        <charset val="128"/>
      </rPr>
      <t>建築工事を伴わず</t>
    </r>
    <r>
      <rPr>
        <sz val="12"/>
        <color theme="1"/>
        <rFont val="BIZ UDPゴシック"/>
        <family val="3"/>
        <charset val="128"/>
      </rPr>
      <t>、</t>
    </r>
    <r>
      <rPr>
        <sz val="12"/>
        <rFont val="BIZ UDPゴシック"/>
        <family val="3"/>
        <charset val="128"/>
      </rPr>
      <t>キャビネットやロッカー等を購入し設置する場合は、補助対象になりません</t>
    </r>
    <r>
      <rPr>
        <sz val="12"/>
        <color theme="1"/>
        <rFont val="BIZ UDPゴシック"/>
        <family val="3"/>
        <charset val="128"/>
      </rPr>
      <t>。
＊棚等を設置する場合は、設置するための</t>
    </r>
    <r>
      <rPr>
        <b/>
        <u/>
        <sz val="12"/>
        <color rgb="FFFF0000"/>
        <rFont val="BIZ UDPゴシック"/>
        <family val="3"/>
        <charset val="128"/>
      </rPr>
      <t>工事を行い</t>
    </r>
    <r>
      <rPr>
        <sz val="12"/>
        <color theme="1"/>
        <rFont val="BIZ UDPゴシック"/>
        <family val="3"/>
        <charset val="128"/>
      </rPr>
      <t>、購入費まで含めた一連の費用が「工事費」として計上できるかを確認してください。</t>
    </r>
    <rPh sb="47" eb="48">
      <t>タナ</t>
    </rPh>
    <rPh sb="48" eb="49">
      <t>トウ</t>
    </rPh>
    <rPh sb="50" eb="52">
      <t>セッチ</t>
    </rPh>
    <rPh sb="54" eb="56">
      <t>バアイ</t>
    </rPh>
    <rPh sb="58" eb="60">
      <t>セッチ</t>
    </rPh>
    <rPh sb="65" eb="67">
      <t>コウジ</t>
    </rPh>
    <rPh sb="68" eb="69">
      <t>オコナ</t>
    </rPh>
    <rPh sb="71" eb="74">
      <t>コウニュウヒ</t>
    </rPh>
    <rPh sb="76" eb="77">
      <t>フク</t>
    </rPh>
    <rPh sb="79" eb="81">
      <t>イチレン</t>
    </rPh>
    <rPh sb="82" eb="84">
      <t>ヒヨウ</t>
    </rPh>
    <rPh sb="86" eb="89">
      <t>コウジヒ</t>
    </rPh>
    <rPh sb="93" eb="95">
      <t>ケイジョウ</t>
    </rPh>
    <rPh sb="100" eb="102">
      <t>カクニン</t>
    </rPh>
    <phoneticPr fontId="2"/>
  </si>
  <si>
    <r>
      <t>＊総工事面積は、</t>
    </r>
    <r>
      <rPr>
        <u/>
        <sz val="12"/>
        <color rgb="FFFF0000"/>
        <rFont val="BIZ UDPゴシック"/>
        <family val="3"/>
        <charset val="128"/>
      </rPr>
      <t>実際に工事を行う箇所の面積</t>
    </r>
    <r>
      <rPr>
        <sz val="12"/>
        <color theme="1"/>
        <rFont val="BIZ UDPゴシック"/>
        <family val="3"/>
        <charset val="128"/>
      </rPr>
      <t>を記載してください。
 （例えばパーテーションの設置であれば、実際にパーテーションが床に接する面積のみが補助対象となります。）</t>
    </r>
    <rPh sb="1" eb="2">
      <t>ソウ</t>
    </rPh>
    <rPh sb="2" eb="4">
      <t>コウジ</t>
    </rPh>
    <rPh sb="4" eb="6">
      <t>メンセキ</t>
    </rPh>
    <rPh sb="8" eb="10">
      <t>ジッサイ</t>
    </rPh>
    <rPh sb="11" eb="13">
      <t>コウジ</t>
    </rPh>
    <rPh sb="14" eb="15">
      <t>オコナ</t>
    </rPh>
    <rPh sb="16" eb="18">
      <t>カショ</t>
    </rPh>
    <rPh sb="19" eb="21">
      <t>メンセキ</t>
    </rPh>
    <rPh sb="22" eb="24">
      <t>キサイ</t>
    </rPh>
    <rPh sb="34" eb="35">
      <t>タト</t>
    </rPh>
    <rPh sb="45" eb="47">
      <t>セッチ</t>
    </rPh>
    <rPh sb="52" eb="54">
      <t>ジッサイ</t>
    </rPh>
    <rPh sb="63" eb="64">
      <t>ユカ</t>
    </rPh>
    <rPh sb="65" eb="66">
      <t>セッ</t>
    </rPh>
    <rPh sb="68" eb="70">
      <t>メンセキ</t>
    </rPh>
    <rPh sb="73" eb="75">
      <t>ホジョ</t>
    </rPh>
    <rPh sb="75" eb="77">
      <t>タイショウ</t>
    </rPh>
    <phoneticPr fontId="2"/>
  </si>
  <si>
    <t>(H)</t>
    <phoneticPr fontId="2"/>
  </si>
  <si>
    <t>(J)</t>
    <phoneticPr fontId="2"/>
  </si>
  <si>
    <t>(K)</t>
    <phoneticPr fontId="2"/>
  </si>
  <si>
    <t>(L)</t>
    <phoneticPr fontId="2"/>
  </si>
  <si>
    <t>２　「確認書」の入力＜オレンジ色のシート＞</t>
    <rPh sb="3" eb="5">
      <t>カクニン</t>
    </rPh>
    <rPh sb="5" eb="6">
      <t>ショ</t>
    </rPh>
    <rPh sb="8" eb="10">
      <t>ニュウリョク</t>
    </rPh>
    <rPh sb="15" eb="16">
      <t>イロ</t>
    </rPh>
    <phoneticPr fontId="2"/>
  </si>
  <si>
    <t>＊審査において重要な情報になりますので、入力が必要なセルに記載もれがないようにしてください。</t>
    <rPh sb="1" eb="3">
      <t>シンサ</t>
    </rPh>
    <rPh sb="7" eb="9">
      <t>ジュウヨウ</t>
    </rPh>
    <rPh sb="10" eb="12">
      <t>ジョウホウ</t>
    </rPh>
    <rPh sb="20" eb="22">
      <t>ニュウリョク</t>
    </rPh>
    <rPh sb="23" eb="25">
      <t>ヒツヨウ</t>
    </rPh>
    <rPh sb="29" eb="31">
      <t>キサイ</t>
    </rPh>
    <phoneticPr fontId="2"/>
  </si>
  <si>
    <t>＊合計金額は、（４）で記載した補助対象外経費(B)と同額になるようにしてください。</t>
    <rPh sb="1" eb="3">
      <t>ゴウケイ</t>
    </rPh>
    <rPh sb="3" eb="5">
      <t>キンガク</t>
    </rPh>
    <rPh sb="11" eb="13">
      <t>キサイ</t>
    </rPh>
    <rPh sb="15" eb="17">
      <t>ホジョ</t>
    </rPh>
    <rPh sb="17" eb="19">
      <t>タイショウ</t>
    </rPh>
    <rPh sb="19" eb="20">
      <t>ガイ</t>
    </rPh>
    <rPh sb="20" eb="22">
      <t>ケイヒ</t>
    </rPh>
    <rPh sb="26" eb="28">
      <t>ドウガク</t>
    </rPh>
    <phoneticPr fontId="2"/>
  </si>
  <si>
    <t>＊合計金額は、（４）で記載した付帯工事費用(C)と同額になるようにしてください。</t>
    <rPh sb="1" eb="3">
      <t>ゴウケイ</t>
    </rPh>
    <rPh sb="3" eb="5">
      <t>キンガク</t>
    </rPh>
    <rPh sb="11" eb="13">
      <t>キサイ</t>
    </rPh>
    <rPh sb="15" eb="19">
      <t>フタイコウジ</t>
    </rPh>
    <rPh sb="19" eb="21">
      <t>ヒヨウ</t>
    </rPh>
    <rPh sb="25" eb="27">
      <t>ドウガク</t>
    </rPh>
    <phoneticPr fontId="2"/>
  </si>
  <si>
    <r>
      <t>総事業費</t>
    </r>
    <r>
      <rPr>
        <u/>
        <sz val="12"/>
        <color rgb="FFFF0000"/>
        <rFont val="BIZ UDPゴシック"/>
        <family val="3"/>
        <charset val="128"/>
      </rPr>
      <t>の内</t>
    </r>
    <r>
      <rPr>
        <sz val="12"/>
        <color rgb="FFFF0000"/>
        <rFont val="BIZ UDPゴシック"/>
        <family val="3"/>
        <charset val="128"/>
      </rPr>
      <t xml:space="preserve">
</t>
    </r>
    <r>
      <rPr>
        <sz val="12"/>
        <color theme="1"/>
        <rFont val="BIZ UDPゴシック"/>
        <family val="3"/>
        <charset val="128"/>
      </rPr>
      <t>付帯工事費用
（C）</t>
    </r>
    <rPh sb="0" eb="1">
      <t>ソウ</t>
    </rPh>
    <rPh sb="1" eb="3">
      <t>ジギョウ</t>
    </rPh>
    <rPh sb="3" eb="4">
      <t>ヒ</t>
    </rPh>
    <rPh sb="5" eb="6">
      <t>ウチ</t>
    </rPh>
    <rPh sb="7" eb="9">
      <t>フタイ</t>
    </rPh>
    <phoneticPr fontId="2"/>
  </si>
  <si>
    <t>申請者とは関係がない</t>
    <rPh sb="0" eb="3">
      <t>シンセイシャ</t>
    </rPh>
    <rPh sb="5" eb="7">
      <t>カンケイ</t>
    </rPh>
    <phoneticPr fontId="2"/>
  </si>
  <si>
    <t>医療機関施設内を整備する。</t>
    <rPh sb="0" eb="2">
      <t>イリョウ</t>
    </rPh>
    <rPh sb="2" eb="4">
      <t>キカン</t>
    </rPh>
    <rPh sb="4" eb="6">
      <t>シセツ</t>
    </rPh>
    <rPh sb="6" eb="7">
      <t>ナイ</t>
    </rPh>
    <rPh sb="8" eb="10">
      <t>セイビ</t>
    </rPh>
    <phoneticPr fontId="2"/>
  </si>
  <si>
    <t>個人防護具の保管に要する面積
（保管箱面積+動線確保等に必要な面積）</t>
    <rPh sb="0" eb="2">
      <t>コジン</t>
    </rPh>
    <rPh sb="2" eb="4">
      <t>ボウゴ</t>
    </rPh>
    <rPh sb="4" eb="5">
      <t>グ</t>
    </rPh>
    <rPh sb="6" eb="8">
      <t>ホカン</t>
    </rPh>
    <rPh sb="9" eb="10">
      <t>ヨウ</t>
    </rPh>
    <rPh sb="12" eb="14">
      <t>メンセキ</t>
    </rPh>
    <rPh sb="16" eb="18">
      <t>ホカン</t>
    </rPh>
    <rPh sb="18" eb="19">
      <t>バコ</t>
    </rPh>
    <rPh sb="19" eb="21">
      <t>メンセキ</t>
    </rPh>
    <rPh sb="22" eb="24">
      <t>ドウセン</t>
    </rPh>
    <rPh sb="24" eb="26">
      <t>カクホ</t>
    </rPh>
    <rPh sb="26" eb="27">
      <t>トウ</t>
    </rPh>
    <rPh sb="28" eb="30">
      <t>ヒツヨウ</t>
    </rPh>
    <rPh sb="31" eb="33">
      <t>メンセキ</t>
    </rPh>
    <phoneticPr fontId="2"/>
  </si>
  <si>
    <t>病室の感染対策に係る整備</t>
    <rPh sb="0" eb="2">
      <t>ビョウシツ</t>
    </rPh>
    <rPh sb="3" eb="5">
      <t>カンセン</t>
    </rPh>
    <rPh sb="5" eb="7">
      <t>タイサク</t>
    </rPh>
    <rPh sb="8" eb="9">
      <t>カカ</t>
    </rPh>
    <rPh sb="10" eb="12">
      <t>セイビ</t>
    </rPh>
    <phoneticPr fontId="2"/>
  </si>
  <si>
    <t>病棟等の感染対策に係る整備</t>
    <phoneticPr fontId="2"/>
  </si>
  <si>
    <t>個人防護具保管施設の整備</t>
    <phoneticPr fontId="2"/>
  </si>
  <si>
    <t>病室の感染対策に係る整備以外</t>
    <rPh sb="0" eb="2">
      <t>ビョウシツ</t>
    </rPh>
    <rPh sb="3" eb="5">
      <t>カンセン</t>
    </rPh>
    <rPh sb="5" eb="7">
      <t>タイサク</t>
    </rPh>
    <rPh sb="8" eb="9">
      <t>カカ</t>
    </rPh>
    <rPh sb="10" eb="12">
      <t>セイビ</t>
    </rPh>
    <rPh sb="12" eb="14">
      <t>イガイ</t>
    </rPh>
    <phoneticPr fontId="2"/>
  </si>
  <si>
    <t>整　備　事　業</t>
    <rPh sb="0" eb="1">
      <t>ヒトシ</t>
    </rPh>
    <rPh sb="2" eb="3">
      <t>ビ</t>
    </rPh>
    <rPh sb="4" eb="5">
      <t>コト</t>
    </rPh>
    <rPh sb="6" eb="7">
      <t>ギョウ</t>
    </rPh>
    <phoneticPr fontId="4"/>
  </si>
  <si>
    <t>小計</t>
    <rPh sb="0" eb="2">
      <t>ショウケイ</t>
    </rPh>
    <phoneticPr fontId="2"/>
  </si>
  <si>
    <r>
      <t>＊今回の</t>
    </r>
    <r>
      <rPr>
        <u/>
        <sz val="12"/>
        <color rgb="FFFF0000"/>
        <rFont val="BIZ UDPゴシック"/>
        <family val="3"/>
        <charset val="128"/>
      </rPr>
      <t>整備計画を確認できる既存資料があれば、参考資料として提出</t>
    </r>
    <r>
      <rPr>
        <sz val="12"/>
        <color theme="1"/>
        <rFont val="BIZ UDPゴシック"/>
        <family val="3"/>
        <charset val="128"/>
      </rPr>
      <t>してください。</t>
    </r>
    <phoneticPr fontId="2"/>
  </si>
  <si>
    <r>
      <t>＊なお、特定行政庁への建築確認が必要な場合においては、建築確認時の</t>
    </r>
    <r>
      <rPr>
        <u/>
        <sz val="12"/>
        <color rgb="FFFF0000"/>
        <rFont val="BIZ UDPゴシック"/>
        <family val="3"/>
        <charset val="128"/>
      </rPr>
      <t>「確認済証」「検査済証」等の書類（写し）を提出いただく</t>
    </r>
    <r>
      <rPr>
        <sz val="12"/>
        <color theme="1"/>
        <rFont val="BIZ UDPゴシック"/>
        <family val="3"/>
        <charset val="128"/>
      </rPr>
      <t>場合がございます。必ず所定の手続きをお願いします。</t>
    </r>
    <phoneticPr fontId="2"/>
  </si>
  <si>
    <t>個人防護具保管庫に係る整備内容を下記選択肢から選んでください。（複数選択可能）</t>
    <rPh sb="0" eb="2">
      <t>コジン</t>
    </rPh>
    <rPh sb="2" eb="4">
      <t>ボウゴ</t>
    </rPh>
    <rPh sb="4" eb="5">
      <t>グ</t>
    </rPh>
    <rPh sb="5" eb="8">
      <t>ホカンコ</t>
    </rPh>
    <rPh sb="9" eb="10">
      <t>カカ</t>
    </rPh>
    <rPh sb="11" eb="13">
      <t>セイビ</t>
    </rPh>
    <rPh sb="13" eb="15">
      <t>ナイヨウ</t>
    </rPh>
    <rPh sb="32" eb="34">
      <t>フクスウ</t>
    </rPh>
    <rPh sb="34" eb="36">
      <t>センタク</t>
    </rPh>
    <rPh sb="36" eb="38">
      <t>カノウ</t>
    </rPh>
    <phoneticPr fontId="2"/>
  </si>
  <si>
    <t>本エクセルファイルによる交付申請書類の作成手順は次のとおりです。</t>
    <rPh sb="0" eb="1">
      <t>ホン</t>
    </rPh>
    <rPh sb="16" eb="18">
      <t>ショルイ</t>
    </rPh>
    <phoneticPr fontId="2"/>
  </si>
  <si>
    <t>・　工事仕訳書（見積書）の写し</t>
    <rPh sb="8" eb="11">
      <t>ミツモリショ</t>
    </rPh>
    <rPh sb="13" eb="14">
      <t>ウツ</t>
    </rPh>
    <phoneticPr fontId="2"/>
  </si>
  <si>
    <r>
      <t>申請工事の発注予定先について以下より選択してください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コウジ</t>
    </rPh>
    <rPh sb="5" eb="7">
      <t>ハッチュウ</t>
    </rPh>
    <rPh sb="7" eb="9">
      <t>ヨテイ</t>
    </rPh>
    <rPh sb="9" eb="10">
      <t>サキ</t>
    </rPh>
    <rPh sb="14" eb="16">
      <t>イカ</t>
    </rPh>
    <rPh sb="18" eb="20">
      <t>センタク</t>
    </rPh>
    <rPh sb="27" eb="32">
      <t>フクスウセンタクカ</t>
    </rPh>
    <phoneticPr fontId="2"/>
  </si>
  <si>
    <r>
      <t>申請者の関係会社</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</si>
  <si>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 xml:space="preserve">※財産処分制限期間は「厚生労働省所管一般会計補助金等に係る財産処分承認基準」により申請内容の態様により変動しますが、通常複数年に及ぶため、医療措置協定制度が終了するまでは協定締結の継続を推奨します。
</t>
    </r>
    <r>
      <rPr>
        <sz val="10"/>
        <color theme="1"/>
        <rFont val="BIZ UDPゴシック"/>
        <family val="3"/>
        <charset val="128"/>
      </rPr>
      <t>【参考】財産処分について（関東信越厚生局のWebページ）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ナイヨウ</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</si>
  <si>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t>＊整備予定後の病床数が、協定締結病床数以上にならないようにしてください。</t>
    <rPh sb="1" eb="3">
      <t>セイビ</t>
    </rPh>
    <rPh sb="3" eb="5">
      <t>ヨテイ</t>
    </rPh>
    <rPh sb="5" eb="6">
      <t>ゴ</t>
    </rPh>
    <rPh sb="7" eb="9">
      <t>ビョウショウ</t>
    </rPh>
    <rPh sb="9" eb="10">
      <t>カズ</t>
    </rPh>
    <rPh sb="12" eb="19">
      <t>キョウテイテイケツビョウショウスウ</t>
    </rPh>
    <rPh sb="19" eb="21">
      <t>イジョウ</t>
    </rPh>
    <phoneticPr fontId="2"/>
  </si>
  <si>
    <r>
      <t xml:space="preserve">申請者の関係会社
</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</si>
  <si>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申請工事の発注予定先について以下より選択してください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コウジ</t>
    </rPh>
    <rPh sb="5" eb="7">
      <t>ハッチュウ</t>
    </rPh>
    <rPh sb="7" eb="9">
      <t>ヨテイ</t>
    </rPh>
    <rPh sb="9" eb="10">
      <t>サキ</t>
    </rPh>
    <rPh sb="14" eb="16">
      <t>イカ</t>
    </rPh>
    <rPh sb="18" eb="20">
      <t>センタク</t>
    </rPh>
    <rPh sb="27" eb="29">
      <t>フクスウ</t>
    </rPh>
    <rPh sb="29" eb="31">
      <t>センタク</t>
    </rPh>
    <rPh sb="31" eb="32">
      <t>カ</t>
    </rPh>
    <phoneticPr fontId="2"/>
  </si>
  <si>
    <t>競争的手続きを行い業者を選定（例：相見積り、入札等）</t>
    <rPh sb="0" eb="3">
      <t>キョウソウテキ</t>
    </rPh>
    <rPh sb="3" eb="5">
      <t>テツヅ</t>
    </rPh>
    <rPh sb="7" eb="8">
      <t>オコナ</t>
    </rPh>
    <rPh sb="9" eb="11">
      <t>ギョウシャ</t>
    </rPh>
    <rPh sb="12" eb="14">
      <t>センテイ</t>
    </rPh>
    <rPh sb="17" eb="20">
      <t>アイミツ</t>
    </rPh>
    <phoneticPr fontId="2"/>
  </si>
  <si>
    <t>競争的手続きを行わず業者を選定</t>
    <rPh sb="0" eb="3">
      <t>キョウソウテキ</t>
    </rPh>
    <rPh sb="3" eb="5">
      <t>テツヅ</t>
    </rPh>
    <rPh sb="7" eb="8">
      <t>オコナ</t>
    </rPh>
    <rPh sb="10" eb="12">
      <t>ギョウシャ</t>
    </rPh>
    <rPh sb="13" eb="15">
      <t>センテイ</t>
    </rPh>
    <phoneticPr fontId="2"/>
  </si>
  <si>
    <r>
      <t xml:space="preserve">※財産処分制限期間は「厚生労働省所管一般会計補助金等に係る財産処分承認基準」により申請内容の態様により変動しますが、通常複数年に及ぶため、医療措置協定制度が終了するまでは協定締結の継続を推奨します。
</t>
    </r>
    <r>
      <rPr>
        <sz val="9"/>
        <color theme="1"/>
        <rFont val="BIZ UDPゴシック"/>
        <family val="3"/>
        <charset val="128"/>
      </rPr>
      <t>【参考】財産処分について（関東信越厚生局のWebページ）　</t>
    </r>
    <r>
      <rPr>
        <sz val="8"/>
        <color theme="1"/>
        <rFont val="Meiryo UI"/>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ナイヨウ</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</si>
  <si>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t>競争的手続きを行い業者を選定（例：相見積り、入札等）</t>
    <rPh sb="0" eb="3">
      <t>キョウソウテキ</t>
    </rPh>
    <rPh sb="3" eb="5">
      <t>テツヅ</t>
    </rPh>
    <rPh sb="7" eb="8">
      <t>オコナ</t>
    </rPh>
    <rPh sb="9" eb="11">
      <t>ギョウシャ</t>
    </rPh>
    <rPh sb="12" eb="14">
      <t>センテイ</t>
    </rPh>
    <phoneticPr fontId="2"/>
  </si>
  <si>
    <r>
      <t xml:space="preserve">※財産処分制限期間は「厚生労働省所管一般会計補助金等に係る財産処分承認基準」により申請内容の態様により変動しますが、通常複数年に及ぶため、医療措置協定制度が終了するまでは協定締結の継続を推奨します。
</t>
    </r>
    <r>
      <rPr>
        <sz val="9"/>
        <color theme="1"/>
        <rFont val="BIZ UDPゴシック"/>
        <family val="3"/>
        <charset val="128"/>
      </rPr>
      <t xml:space="preserve">【参考】財産処分について（関東信越厚生局のWebページ）
</t>
    </r>
    <r>
      <rPr>
        <sz val="8"/>
        <color theme="1"/>
        <rFont val="Meiryo UI"/>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ナイヨウ</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</si>
  <si>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r>
      <t>＊工事面積は</t>
    </r>
    <r>
      <rPr>
        <u/>
        <sz val="12"/>
        <color rgb="FFFF0000"/>
        <rFont val="BIZ UDPゴシック"/>
        <family val="3"/>
        <charset val="128"/>
      </rPr>
      <t>実際に工事を行う箇所の面積</t>
    </r>
    <r>
      <rPr>
        <sz val="12"/>
        <color theme="1"/>
        <rFont val="BIZ UDPゴシック"/>
        <family val="3"/>
        <charset val="128"/>
      </rPr>
      <t>を記載してください。
 （例えばパーテーションの設置であれば、実際にパーテーションが床に接する面積のみが補助対象となります。）</t>
    </r>
    <rPh sb="1" eb="3">
      <t>コウジ</t>
    </rPh>
    <rPh sb="3" eb="5">
      <t>メンセキ</t>
    </rPh>
    <rPh sb="6" eb="8">
      <t>ジッサイ</t>
    </rPh>
    <rPh sb="9" eb="11">
      <t>コウジ</t>
    </rPh>
    <rPh sb="12" eb="13">
      <t>オコナ</t>
    </rPh>
    <rPh sb="14" eb="16">
      <t>カショ</t>
    </rPh>
    <rPh sb="17" eb="19">
      <t>メンセキ</t>
    </rPh>
    <rPh sb="20" eb="22">
      <t>キサイ</t>
    </rPh>
    <rPh sb="32" eb="33">
      <t>タト</t>
    </rPh>
    <rPh sb="43" eb="45">
      <t>セッチ</t>
    </rPh>
    <rPh sb="50" eb="52">
      <t>ジッサイ</t>
    </rPh>
    <rPh sb="61" eb="62">
      <t>ユカ</t>
    </rPh>
    <rPh sb="63" eb="64">
      <t>セッ</t>
    </rPh>
    <rPh sb="66" eb="68">
      <t>メンセキ</t>
    </rPh>
    <rPh sb="71" eb="73">
      <t>ホジョ</t>
    </rPh>
    <rPh sb="73" eb="75">
      <t>タイショウ</t>
    </rPh>
    <phoneticPr fontId="2"/>
  </si>
  <si>
    <t>国庫補助金
交付決定額</t>
    <rPh sb="0" eb="2">
      <t>コッコ</t>
    </rPh>
    <rPh sb="2" eb="5">
      <t>ホジョキン</t>
    </rPh>
    <rPh sb="6" eb="8">
      <t>コウフ</t>
    </rPh>
    <rPh sb="8" eb="10">
      <t>ケッテイ</t>
    </rPh>
    <rPh sb="10" eb="11">
      <t>ガク</t>
    </rPh>
    <phoneticPr fontId="4"/>
  </si>
  <si>
    <t>差引追加交付
（一部取消）
申請額</t>
    <rPh sb="0" eb="2">
      <t>サシヒキ</t>
    </rPh>
    <rPh sb="2" eb="4">
      <t>ツイカ</t>
    </rPh>
    <rPh sb="4" eb="6">
      <t>コウフ</t>
    </rPh>
    <rPh sb="8" eb="10">
      <t>イチブ</t>
    </rPh>
    <rPh sb="10" eb="12">
      <t>トリケシ</t>
    </rPh>
    <rPh sb="14" eb="16">
      <t>シンセイ</t>
    </rPh>
    <rPh sb="16" eb="17">
      <t>ガク</t>
    </rPh>
    <phoneticPr fontId="4"/>
  </si>
  <si>
    <t>(M)</t>
    <phoneticPr fontId="2"/>
  </si>
  <si>
    <t>(L)-(M)=(N)</t>
    <phoneticPr fontId="2"/>
  </si>
  <si>
    <t>２　「(A)事業区分」欄は、上段には交付の対象となる事業の名称を、下段には施設の名称を記載すること。</t>
    <phoneticPr fontId="4"/>
  </si>
  <si>
    <t>３　「（F）選定額」欄は、(D)と(E)とを比較して少ない方の額を記入すること。</t>
    <phoneticPr fontId="2"/>
  </si>
  <si>
    <t>４　「（G)補助基礎額」欄は、（C)と（F）を比較して少ないほうの額を記入すること。</t>
    <rPh sb="6" eb="8">
      <t>ホジョ</t>
    </rPh>
    <rPh sb="8" eb="10">
      <t>キソ</t>
    </rPh>
    <rPh sb="10" eb="11">
      <t>ガク</t>
    </rPh>
    <rPh sb="12" eb="13">
      <t>ラン</t>
    </rPh>
    <rPh sb="23" eb="25">
      <t>ヒカク</t>
    </rPh>
    <rPh sb="27" eb="28">
      <t>スク</t>
    </rPh>
    <rPh sb="33" eb="34">
      <t>ガク</t>
    </rPh>
    <rPh sb="35" eb="37">
      <t>キニュウ</t>
    </rPh>
    <phoneticPr fontId="3"/>
  </si>
  <si>
    <t>５　「（I)補助基本額」欄は、「（G)補助基礎額」欄に記載された額に「（H）補助率」を乗じて得た額を記入すること。ただし、千円未満の端数は切り捨てる。</t>
    <rPh sb="6" eb="8">
      <t>ホジョ</t>
    </rPh>
    <rPh sb="8" eb="10">
      <t>キホン</t>
    </rPh>
    <rPh sb="10" eb="11">
      <t>ガク</t>
    </rPh>
    <rPh sb="12" eb="13">
      <t>ラン</t>
    </rPh>
    <rPh sb="19" eb="21">
      <t>ホジョ</t>
    </rPh>
    <rPh sb="21" eb="23">
      <t>キソ</t>
    </rPh>
    <rPh sb="23" eb="24">
      <t>ガク</t>
    </rPh>
    <rPh sb="25" eb="26">
      <t>ラン</t>
    </rPh>
    <rPh sb="27" eb="29">
      <t>キサイ</t>
    </rPh>
    <rPh sb="32" eb="33">
      <t>ガク</t>
    </rPh>
    <rPh sb="38" eb="40">
      <t>ホジョ</t>
    </rPh>
    <rPh sb="40" eb="41">
      <t>リツ</t>
    </rPh>
    <rPh sb="43" eb="44">
      <t>ジョウ</t>
    </rPh>
    <rPh sb="46" eb="47">
      <t>エ</t>
    </rPh>
    <rPh sb="48" eb="49">
      <t>ガク</t>
    </rPh>
    <rPh sb="50" eb="52">
      <t>キニュウ</t>
    </rPh>
    <rPh sb="61" eb="63">
      <t>センエン</t>
    </rPh>
    <rPh sb="63" eb="65">
      <t>ミマン</t>
    </rPh>
    <rPh sb="66" eb="68">
      <t>ハスウ</t>
    </rPh>
    <rPh sb="69" eb="70">
      <t>キ</t>
    </rPh>
    <rPh sb="71" eb="72">
      <t>ス</t>
    </rPh>
    <phoneticPr fontId="2"/>
  </si>
  <si>
    <t>６　「（K)補助額」は、「（I)補助基本額」と「（J)内示額」を比較して少ないほうの額を記入すること。</t>
    <rPh sb="6" eb="8">
      <t>ホジョ</t>
    </rPh>
    <rPh sb="8" eb="9">
      <t>ガク</t>
    </rPh>
    <rPh sb="16" eb="18">
      <t>ホジョ</t>
    </rPh>
    <rPh sb="18" eb="20">
      <t>キホン</t>
    </rPh>
    <rPh sb="20" eb="21">
      <t>ガク</t>
    </rPh>
    <rPh sb="27" eb="30">
      <t>ナイジガク</t>
    </rPh>
    <rPh sb="32" eb="34">
      <t>ヒカク</t>
    </rPh>
    <rPh sb="36" eb="37">
      <t>スク</t>
    </rPh>
    <rPh sb="42" eb="43">
      <t>ガク</t>
    </rPh>
    <rPh sb="44" eb="46">
      <t>キニュウ</t>
    </rPh>
    <phoneticPr fontId="2"/>
  </si>
  <si>
    <t>７　「(L)国庫補助所要額」は、「(K)補助額」に２分の１を乗じて得た額を記入すること。ただし、千円未満の端数は切り捨てる。</t>
    <rPh sb="6" eb="8">
      <t>コッコ</t>
    </rPh>
    <rPh sb="8" eb="10">
      <t>ホジョ</t>
    </rPh>
    <rPh sb="10" eb="12">
      <t>ショヨウ</t>
    </rPh>
    <rPh sb="12" eb="13">
      <t>ガク</t>
    </rPh>
    <rPh sb="20" eb="22">
      <t>ホジョ</t>
    </rPh>
    <rPh sb="22" eb="23">
      <t>ガク</t>
    </rPh>
    <rPh sb="26" eb="27">
      <t>ブン</t>
    </rPh>
    <rPh sb="30" eb="31">
      <t>ジョウ</t>
    </rPh>
    <rPh sb="33" eb="34">
      <t>エ</t>
    </rPh>
    <rPh sb="35" eb="36">
      <t>ガク</t>
    </rPh>
    <rPh sb="37" eb="39">
      <t>キニュウ</t>
    </rPh>
    <rPh sb="48" eb="52">
      <t>センエンミマン</t>
    </rPh>
    <rPh sb="53" eb="55">
      <t>ハスウ</t>
    </rPh>
    <rPh sb="56" eb="57">
      <t>キ</t>
    </rPh>
    <rPh sb="58" eb="59">
      <t>ス</t>
    </rPh>
    <phoneticPr fontId="3"/>
  </si>
  <si>
    <t>９　「備考」欄は記入しないこと。</t>
    <rPh sb="3" eb="5">
      <t>ビコウ</t>
    </rPh>
    <rPh sb="6" eb="7">
      <t>ラン</t>
    </rPh>
    <rPh sb="8" eb="10">
      <t>キニュウ</t>
    </rPh>
    <phoneticPr fontId="3"/>
  </si>
  <si>
    <t>別紙２</t>
    <phoneticPr fontId="4"/>
  </si>
  <si>
    <t>事　　　　業　　　　計　　　　画　　　　書</t>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</si>
  <si>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65"/>
  </si>
  <si>
    <r>
      <t>事業</t>
    </r>
    <r>
      <rPr>
        <sz val="9"/>
        <color theme="1"/>
        <rFont val="ＭＳ Ｐゴシック"/>
        <family val="3"/>
        <charset val="128"/>
      </rPr>
      <t>区分</t>
    </r>
    <rPh sb="2" eb="4">
      <t>クブン</t>
    </rPh>
    <phoneticPr fontId="4"/>
  </si>
  <si>
    <t>補助（間接補助）事業者名</t>
    <rPh sb="0" eb="2">
      <t>ホジョ</t>
    </rPh>
    <rPh sb="3" eb="5">
      <t>カンセツ</t>
    </rPh>
    <rPh sb="5" eb="7">
      <t>ホジョ</t>
    </rPh>
    <rPh sb="8" eb="12">
      <t>ジギョウシャメイ</t>
    </rPh>
    <phoneticPr fontId="4"/>
  </si>
  <si>
    <t>新築</t>
    <rPh sb="0" eb="2">
      <t>シンチク</t>
    </rPh>
    <phoneticPr fontId="65"/>
  </si>
  <si>
    <t>移転新築</t>
    <rPh sb="0" eb="2">
      <t>イテン</t>
    </rPh>
    <rPh sb="2" eb="4">
      <t>シンチク</t>
    </rPh>
    <phoneticPr fontId="65"/>
  </si>
  <si>
    <t>施工内容</t>
    <rPh sb="0" eb="2">
      <t>セコウ</t>
    </rPh>
    <rPh sb="2" eb="4">
      <t>ナイヨウ</t>
    </rPh>
    <phoneticPr fontId="4"/>
  </si>
  <si>
    <t>改築</t>
    <rPh sb="0" eb="2">
      <t>カイチク</t>
    </rPh>
    <phoneticPr fontId="65"/>
  </si>
  <si>
    <t>建物の構造及び面積</t>
    <phoneticPr fontId="4"/>
  </si>
  <si>
    <t>　　　　　　　　　　　　　　　　　　　　　　　　　　　　　　</t>
  </si>
  <si>
    <t>増築</t>
    <rPh sb="0" eb="2">
      <t>ゾウチク</t>
    </rPh>
    <phoneticPr fontId="65"/>
  </si>
  <si>
    <t>構造：</t>
    <rPh sb="0" eb="2">
      <t>コウゾウ</t>
    </rPh>
    <phoneticPr fontId="4"/>
  </si>
  <si>
    <t>←構造はプルダウンから選択</t>
    <rPh sb="1" eb="3">
      <t>コウゾウ</t>
    </rPh>
    <rPh sb="11" eb="13">
      <t>センタク</t>
    </rPh>
    <phoneticPr fontId="4"/>
  </si>
  <si>
    <t>改修</t>
    <rPh sb="0" eb="2">
      <t>カイシュウ</t>
    </rPh>
    <phoneticPr fontId="65"/>
  </si>
  <si>
    <t>建築面積 　</t>
    <rPh sb="0" eb="2">
      <t>ケンチク</t>
    </rPh>
    <phoneticPr fontId="4"/>
  </si>
  <si>
    <t>延べ面積</t>
    <phoneticPr fontId="4"/>
  </si>
  <si>
    <t>鉄骨鉄筋コンクリート造</t>
    <rPh sb="0" eb="2">
      <t>テッコツ</t>
    </rPh>
    <rPh sb="2" eb="4">
      <t>テッキン</t>
    </rPh>
    <phoneticPr fontId="30"/>
  </si>
  <si>
    <t>施工期間</t>
  </si>
  <si>
    <t>着工</t>
    <phoneticPr fontId="4"/>
  </si>
  <si>
    <t>～</t>
    <phoneticPr fontId="4"/>
  </si>
  <si>
    <t>　竣工</t>
    <phoneticPr fontId="4"/>
  </si>
  <si>
    <t>鉄筋コンクリート造</t>
    <rPh sb="0" eb="2">
      <t>テッキン</t>
    </rPh>
    <phoneticPr fontId="30"/>
  </si>
  <si>
    <t>整備費内訳　　　　　　　　　　　　　　　　　　　　　　　　</t>
    <phoneticPr fontId="4"/>
  </si>
  <si>
    <t>鉄骨造（鉄筋コンクリート造と同等の強度）</t>
    <rPh sb="0" eb="2">
      <t>テッコツ</t>
    </rPh>
    <rPh sb="4" eb="6">
      <t>テッキン</t>
    </rPh>
    <rPh sb="12" eb="13">
      <t>ヅク</t>
    </rPh>
    <rPh sb="14" eb="16">
      <t>ドウトウ</t>
    </rPh>
    <rPh sb="17" eb="19">
      <t>キョウド</t>
    </rPh>
    <phoneticPr fontId="30"/>
  </si>
  <si>
    <t>区　分</t>
    <phoneticPr fontId="4"/>
  </si>
  <si>
    <t>費　　目</t>
    <phoneticPr fontId="4"/>
  </si>
  <si>
    <t>面　積　</t>
    <phoneticPr fontId="4"/>
  </si>
  <si>
    <t>単　価　</t>
    <phoneticPr fontId="4"/>
  </si>
  <si>
    <t>金　　額　</t>
    <phoneticPr fontId="4"/>
  </si>
  <si>
    <t>備　　考　</t>
    <phoneticPr fontId="4"/>
  </si>
  <si>
    <t>鉄骨造（ブロック造と同等の強度）</t>
    <rPh sb="0" eb="2">
      <t>テッコツ</t>
    </rPh>
    <rPh sb="8" eb="9">
      <t>ツク</t>
    </rPh>
    <rPh sb="10" eb="12">
      <t>ドウトウ</t>
    </rPh>
    <rPh sb="13" eb="15">
      <t>キョウド</t>
    </rPh>
    <phoneticPr fontId="30"/>
  </si>
  <si>
    <t>　　　</t>
  </si>
  <si>
    <t>　　　　　</t>
  </si>
  <si>
    <t xml:space="preserve">        ㎡</t>
  </si>
  <si>
    <t xml:space="preserve">  　　  円</t>
  </si>
  <si>
    <t xml:space="preserve">            円</t>
  </si>
  <si>
    <t>　　　　　　</t>
  </si>
  <si>
    <t>ブロック造</t>
    <rPh sb="4" eb="5">
      <t>ヅク</t>
    </rPh>
    <phoneticPr fontId="30"/>
  </si>
  <si>
    <t>木造</t>
    <rPh sb="0" eb="2">
      <t>モクゾウ</t>
    </rPh>
    <phoneticPr fontId="30"/>
  </si>
  <si>
    <t>プレハブ造</t>
    <rPh sb="4" eb="5">
      <t>ツク</t>
    </rPh>
    <phoneticPr fontId="30"/>
  </si>
  <si>
    <t>その他</t>
    <rPh sb="2" eb="3">
      <t>タ</t>
    </rPh>
    <phoneticPr fontId="30"/>
  </si>
  <si>
    <t>小  計</t>
  </si>
  <si>
    <t>　　　　単価、小計、合計は自動計算</t>
    <rPh sb="4" eb="6">
      <t>タンカ</t>
    </rPh>
    <rPh sb="7" eb="9">
      <t>ショウケイ</t>
    </rPh>
    <rPh sb="10" eb="12">
      <t>ゴウケイ</t>
    </rPh>
    <rPh sb="13" eb="15">
      <t>ジドウ</t>
    </rPh>
    <rPh sb="15" eb="17">
      <t>ケイサン</t>
    </rPh>
    <phoneticPr fontId="4"/>
  </si>
  <si>
    <t>補助対象外事業分</t>
    <rPh sb="0" eb="2">
      <t>ホジョ</t>
    </rPh>
    <rPh sb="2" eb="4">
      <t>タイショウ</t>
    </rPh>
    <rPh sb="4" eb="5">
      <t>ソト</t>
    </rPh>
    <rPh sb="5" eb="8">
      <t>ジギョウブン</t>
    </rPh>
    <phoneticPr fontId="4"/>
  </si>
  <si>
    <t>財源内訳</t>
    <phoneticPr fontId="4"/>
  </si>
  <si>
    <t>金額</t>
    <rPh sb="0" eb="2">
      <t>キンガク</t>
    </rPh>
    <phoneticPr fontId="4"/>
  </si>
  <si>
    <t>備考</t>
    <rPh sb="0" eb="2">
      <t>ビコウ</t>
    </rPh>
    <phoneticPr fontId="4"/>
  </si>
  <si>
    <t>円</t>
    <rPh sb="0" eb="1">
      <t>エン</t>
    </rPh>
    <phoneticPr fontId="4"/>
  </si>
  <si>
    <t>（内　訳）</t>
    <rPh sb="1" eb="2">
      <t>ウチ</t>
    </rPh>
    <rPh sb="3" eb="4">
      <t>ヤク</t>
    </rPh>
    <phoneticPr fontId="4"/>
  </si>
  <si>
    <t>(1)  補助金</t>
    <phoneticPr fontId="4"/>
  </si>
  <si>
    <t>　　　　うち国</t>
    <phoneticPr fontId="4"/>
  </si>
  <si>
    <t>　　　　うち都道府県</t>
    <phoneticPr fontId="4"/>
  </si>
  <si>
    <t>(2)  地方債</t>
    <phoneticPr fontId="4"/>
  </si>
  <si>
    <t>(3)  寄附金</t>
    <rPh sb="5" eb="7">
      <t>キフ</t>
    </rPh>
    <phoneticPr fontId="4"/>
  </si>
  <si>
    <t>(4)  その他（診療収入等）</t>
    <rPh sb="9" eb="11">
      <t>シンリョウ</t>
    </rPh>
    <rPh sb="11" eb="13">
      <t>シュウニュウ</t>
    </rPh>
    <rPh sb="13" eb="14">
      <t>トウ</t>
    </rPh>
    <phoneticPr fontId="4"/>
  </si>
  <si>
    <t>計</t>
    <rPh sb="0" eb="1">
      <t>ケイ</t>
    </rPh>
    <phoneticPr fontId="4"/>
  </si>
  <si>
    <t>←自動計算</t>
    <rPh sb="1" eb="3">
      <t>ジドウ</t>
    </rPh>
    <rPh sb="3" eb="5">
      <t>ケイサン</t>
    </rPh>
    <phoneticPr fontId="4"/>
  </si>
  <si>
    <t>補助財産を取得する際に、当該補助財産を取得するための抵当権設定の有無</t>
    <phoneticPr fontId="4"/>
  </si>
  <si>
    <t>←プルダウンで選択</t>
    <rPh sb="7" eb="9">
      <t>センタク</t>
    </rPh>
    <phoneticPr fontId="4"/>
  </si>
  <si>
    <t>その他　参考事項　</t>
    <phoneticPr fontId="4"/>
  </si>
  <si>
    <t>【留意事項】</t>
    <rPh sb="1" eb="3">
      <t>リュウイ</t>
    </rPh>
    <rPh sb="3" eb="5">
      <t>ジコウ</t>
    </rPh>
    <phoneticPr fontId="4"/>
  </si>
  <si>
    <t>　 整備費内訳の「費目」欄は、交付要綱「別表」の２対象経費に定める各部門に区分して記入すること。</t>
    <rPh sb="20" eb="22">
      <t>ベッピョウ</t>
    </rPh>
    <phoneticPr fontId="4"/>
  </si>
  <si>
    <t>個人防護具保管施設の整備</t>
    <rPh sb="0" eb="5">
      <t>コジンボウゴグ</t>
    </rPh>
    <rPh sb="5" eb="7">
      <t>ホカン</t>
    </rPh>
    <rPh sb="7" eb="9">
      <t>シセツ</t>
    </rPh>
    <rPh sb="10" eb="12">
      <t>セイビ</t>
    </rPh>
    <phoneticPr fontId="2"/>
  </si>
  <si>
    <t>(16)新興感染症対応力強化事業（病室の感染対策に係る整備以外）＜病棟整備＞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rPh sb="33" eb="35">
      <t>ビョウトウ</t>
    </rPh>
    <rPh sb="35" eb="37">
      <t>セイビ</t>
    </rPh>
    <phoneticPr fontId="65"/>
  </si>
  <si>
    <t>(16)新興感染症対応力強化事業（病室の感染対策に係る整備以外）＜個人防護具＞</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rPh sb="33" eb="38">
      <t>コジンボウゴグ</t>
    </rPh>
    <phoneticPr fontId="65"/>
  </si>
  <si>
    <t>病棟等の感染対策に係る整備</t>
    <rPh sb="0" eb="2">
      <t>ビョウトウ</t>
    </rPh>
    <rPh sb="2" eb="3">
      <t>トウ</t>
    </rPh>
    <rPh sb="4" eb="6">
      <t>カンセン</t>
    </rPh>
    <rPh sb="6" eb="8">
      <t>タイサク</t>
    </rPh>
    <rPh sb="9" eb="10">
      <t>カカ</t>
    </rPh>
    <rPh sb="11" eb="13">
      <t>セイビ</t>
    </rPh>
    <phoneticPr fontId="2"/>
  </si>
  <si>
    <t>改修</t>
    <rPh sb="0" eb="2">
      <t>カイシュウ</t>
    </rPh>
    <phoneticPr fontId="2"/>
  </si>
  <si>
    <t>（選定額について）</t>
    <rPh sb="1" eb="3">
      <t>センテイ</t>
    </rPh>
    <rPh sb="3" eb="4">
      <t>ガク</t>
    </rPh>
    <phoneticPr fontId="2"/>
  </si>
  <si>
    <t>１　（A)欄から（H）欄は、交付要綱第４条（補助額の算定方法）に従い必要となる欄のみ使用し、（I）欄を算出すること。</t>
    <rPh sb="5" eb="6">
      <t>ラン</t>
    </rPh>
    <rPh sb="11" eb="12">
      <t>ラン</t>
    </rPh>
    <rPh sb="14" eb="16">
      <t>コウフ</t>
    </rPh>
    <rPh sb="16" eb="18">
      <t>ヨウコウ</t>
    </rPh>
    <rPh sb="18" eb="19">
      <t>ダイ</t>
    </rPh>
    <rPh sb="20" eb="21">
      <t>ジョウ</t>
    </rPh>
    <rPh sb="22" eb="24">
      <t>ホジョ</t>
    </rPh>
    <rPh sb="24" eb="25">
      <t>ガク</t>
    </rPh>
    <rPh sb="26" eb="28">
      <t>サンテイ</t>
    </rPh>
    <rPh sb="28" eb="30">
      <t>ホウホウ</t>
    </rPh>
    <rPh sb="32" eb="33">
      <t>シタガ</t>
    </rPh>
    <rPh sb="34" eb="36">
      <t>ヒツヨウ</t>
    </rPh>
    <rPh sb="39" eb="40">
      <t>ラン</t>
    </rPh>
    <rPh sb="42" eb="44">
      <t>シヨウ</t>
    </rPh>
    <rPh sb="49" eb="50">
      <t>ラン</t>
    </rPh>
    <rPh sb="51" eb="53">
      <t>サンシュツ</t>
    </rPh>
    <phoneticPr fontId="3"/>
  </si>
  <si>
    <t>８　(M)欄及び(N)欄については、交付要綱第10条による変更交付申請手続の他は斜線を引くこと。</t>
    <rPh sb="5" eb="6">
      <t>ラン</t>
    </rPh>
    <rPh sb="6" eb="7">
      <t>オヨ</t>
    </rPh>
    <rPh sb="11" eb="12">
      <t>ラン</t>
    </rPh>
    <rPh sb="18" eb="20">
      <t>コウフ</t>
    </rPh>
    <rPh sb="20" eb="22">
      <t>ヨウコウ</t>
    </rPh>
    <rPh sb="22" eb="23">
      <t>ダイ</t>
    </rPh>
    <rPh sb="25" eb="26">
      <t>ジョウ</t>
    </rPh>
    <rPh sb="29" eb="31">
      <t>ヘンコウ</t>
    </rPh>
    <rPh sb="31" eb="33">
      <t>コウフ</t>
    </rPh>
    <rPh sb="33" eb="35">
      <t>シンセイ</t>
    </rPh>
    <rPh sb="35" eb="37">
      <t>テツヅ</t>
    </rPh>
    <rPh sb="38" eb="39">
      <t>ホカ</t>
    </rPh>
    <rPh sb="40" eb="42">
      <t>シャセン</t>
    </rPh>
    <rPh sb="43" eb="44">
      <t>ヒ</t>
    </rPh>
    <phoneticPr fontId="4"/>
  </si>
  <si>
    <t>（１）事業計画書(別紙２）</t>
    <rPh sb="3" eb="5">
      <t>ジギョウ</t>
    </rPh>
    <rPh sb="5" eb="8">
      <t>ケイカクショ</t>
    </rPh>
    <rPh sb="9" eb="11">
      <t>ベッシ</t>
    </rPh>
    <phoneticPr fontId="2"/>
  </si>
  <si>
    <t>（２）補助対象区域の工事設計図</t>
    <phoneticPr fontId="2"/>
  </si>
  <si>
    <t>（３）工事仕訳書</t>
    <phoneticPr fontId="2"/>
  </si>
  <si>
    <t>（４）役員等氏名一覧表（第１号様式付表）</t>
    <phoneticPr fontId="2"/>
  </si>
  <si>
    <t>（５）その他参考となる資料</t>
    <phoneticPr fontId="2"/>
  </si>
  <si>
    <t>付帯工事除く</t>
    <rPh sb="0" eb="4">
      <t>フタイコウジ</t>
    </rPh>
    <rPh sb="4" eb="5">
      <t>ノゾ</t>
    </rPh>
    <phoneticPr fontId="2"/>
  </si>
  <si>
    <t>付帯工事除く</t>
    <rPh sb="0" eb="4">
      <t>フタイコウジ</t>
    </rPh>
    <rPh sb="4" eb="5">
      <t>ノゾ</t>
    </rPh>
    <phoneticPr fontId="2"/>
  </si>
  <si>
    <t>工事面積差</t>
    <rPh sb="0" eb="2">
      <t>コウジ</t>
    </rPh>
    <rPh sb="2" eb="4">
      <t>メンセキ</t>
    </rPh>
    <rPh sb="4" eb="5">
      <t>サ</t>
    </rPh>
    <phoneticPr fontId="2"/>
  </si>
  <si>
    <t>付帯工事除く</t>
    <rPh sb="0" eb="4">
      <t>フタイコウジ</t>
    </rPh>
    <rPh sb="4" eb="5">
      <t>ノゾ</t>
    </rPh>
    <phoneticPr fontId="2"/>
  </si>
  <si>
    <t>(C)との一致</t>
    <phoneticPr fontId="2"/>
  </si>
  <si>
    <t>選定面積</t>
    <rPh sb="0" eb="2">
      <t>センテイ</t>
    </rPh>
    <rPh sb="2" eb="4">
      <t>メンセキ</t>
    </rPh>
    <phoneticPr fontId="2"/>
  </si>
  <si>
    <r>
      <t>※半角数字７桁（</t>
    </r>
    <r>
      <rPr>
        <u/>
        <sz val="11"/>
        <color theme="1"/>
        <rFont val="BIZ UDPゴシック"/>
        <family val="3"/>
        <charset val="128"/>
      </rPr>
      <t>ハイフン抜き</t>
    </r>
    <r>
      <rPr>
        <sz val="11"/>
        <color theme="1"/>
        <rFont val="BIZ UDPゴシック"/>
        <family val="3"/>
        <charset val="128"/>
      </rPr>
      <t>）を入力してください。</t>
    </r>
    <rPh sb="1" eb="3">
      <t>ハンカク</t>
    </rPh>
    <rPh sb="3" eb="5">
      <t>スウジ</t>
    </rPh>
    <rPh sb="6" eb="7">
      <t>ケタ</t>
    </rPh>
    <rPh sb="16" eb="18">
      <t>ニュウリョク</t>
    </rPh>
    <phoneticPr fontId="2"/>
  </si>
  <si>
    <t>対象経費
（A）-（B）=
（F）</t>
    <rPh sb="0" eb="2">
      <t>タイショウ</t>
    </rPh>
    <rPh sb="2" eb="4">
      <t>ケイヒ</t>
    </rPh>
    <phoneticPr fontId="2"/>
  </si>
  <si>
    <t>＊補助額を算定する際の「対象経費支出予定額」は、以下で選定する「補助対象面積」に基づき算出した額となります。</t>
    <rPh sb="1" eb="3">
      <t>ホジョ</t>
    </rPh>
    <rPh sb="3" eb="4">
      <t>ガク</t>
    </rPh>
    <rPh sb="5" eb="7">
      <t>サンテイ</t>
    </rPh>
    <rPh sb="9" eb="10">
      <t>サイ</t>
    </rPh>
    <rPh sb="12" eb="14">
      <t>タイショウ</t>
    </rPh>
    <phoneticPr fontId="2"/>
  </si>
  <si>
    <t>総工事面積</t>
    <rPh sb="0" eb="1">
      <t>ソウ</t>
    </rPh>
    <rPh sb="1" eb="3">
      <t>コウジ</t>
    </rPh>
    <rPh sb="3" eb="5">
      <t>メンセキ</t>
    </rPh>
    <phoneticPr fontId="2"/>
  </si>
  <si>
    <r>
      <t xml:space="preserve">支出予定額単価
</t>
    </r>
    <r>
      <rPr>
        <sz val="9"/>
        <color theme="1"/>
        <rFont val="BIZ UDPゴシック"/>
        <family val="3"/>
        <charset val="128"/>
      </rPr>
      <t>（総補助対象経費／
総工事面積）</t>
    </r>
    <rPh sb="0" eb="2">
      <t>シシュツ</t>
    </rPh>
    <rPh sb="2" eb="4">
      <t>ヨテイ</t>
    </rPh>
    <rPh sb="4" eb="5">
      <t>ガク</t>
    </rPh>
    <rPh sb="5" eb="7">
      <t>タンカ</t>
    </rPh>
    <rPh sb="9" eb="10">
      <t>ソウ</t>
    </rPh>
    <rPh sb="10" eb="12">
      <t>ホジョ</t>
    </rPh>
    <rPh sb="12" eb="14">
      <t>タイショウ</t>
    </rPh>
    <rPh sb="14" eb="16">
      <t>ケイヒ</t>
    </rPh>
    <rPh sb="18" eb="19">
      <t>ソウ</t>
    </rPh>
    <rPh sb="19" eb="21">
      <t>コウジ</t>
    </rPh>
    <rPh sb="20" eb="21">
      <t>コト</t>
    </rPh>
    <phoneticPr fontId="2"/>
  </si>
  <si>
    <t>対象経費支出予定額</t>
    <rPh sb="0" eb="2">
      <t>タイショウ</t>
    </rPh>
    <rPh sb="2" eb="4">
      <t>ケイヒ</t>
    </rPh>
    <rPh sb="4" eb="6">
      <t>シシュツ</t>
    </rPh>
    <rPh sb="6" eb="8">
      <t>ヨテイ</t>
    </rPh>
    <rPh sb="8" eb="9">
      <t>ガク</t>
    </rPh>
    <phoneticPr fontId="2"/>
  </si>
  <si>
    <t>病床確保</t>
    <phoneticPr fontId="2"/>
  </si>
  <si>
    <t>（３）協定の内容</t>
    <rPh sb="3" eb="5">
      <t>キョウテイ</t>
    </rPh>
    <rPh sb="6" eb="8">
      <t>ナイヨウ</t>
    </rPh>
    <phoneticPr fontId="4"/>
  </si>
  <si>
    <t>無</t>
    <rPh sb="0" eb="1">
      <t>ナシ</t>
    </rPh>
    <phoneticPr fontId="2"/>
  </si>
  <si>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</si>
  <si>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2"/>
  </si>
  <si>
    <t>（１）協定締結の有無</t>
    <rPh sb="3" eb="5">
      <t>キョウテイ</t>
    </rPh>
    <rPh sb="5" eb="7">
      <t>テイケツ</t>
    </rPh>
    <rPh sb="8" eb="10">
      <t>ウム</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</si>
  <si>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</si>
  <si>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４．実施要綱への適合状況等</t>
    <rPh sb="2" eb="4">
      <t>ジッシ</t>
    </rPh>
    <rPh sb="4" eb="6">
      <t>ヨウコウ</t>
    </rPh>
    <rPh sb="8" eb="10">
      <t>テキゴウ</t>
    </rPh>
    <rPh sb="10" eb="12">
      <t>ジョウキョウ</t>
    </rPh>
    <rPh sb="12" eb="13">
      <t>トウ</t>
    </rPh>
    <phoneticPr fontId="4"/>
  </si>
  <si>
    <t>３．整備事業の必要性（具体的に記載）</t>
    <rPh sb="2" eb="4">
      <t>セイビ</t>
    </rPh>
    <rPh sb="4" eb="6">
      <t>ジギョウ</t>
    </rPh>
    <rPh sb="7" eb="10">
      <t>ヒツヨウセイ</t>
    </rPh>
    <rPh sb="11" eb="14">
      <t>グタイテキ</t>
    </rPh>
    <rPh sb="15" eb="17">
      <t>キサイ</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</si>
  <si>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</si>
  <si>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</si>
  <si>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整備後（㎡）</t>
    <rPh sb="0" eb="2">
      <t>セイビ</t>
    </rPh>
    <rPh sb="2" eb="3">
      <t>ゴ</t>
    </rPh>
    <phoneticPr fontId="4"/>
  </si>
  <si>
    <t>現在（㎡）</t>
    <rPh sb="0" eb="2">
      <t>ゲンザイ</t>
    </rPh>
    <phoneticPr fontId="4"/>
  </si>
  <si>
    <t>うち浴室
及びトイレ</t>
    <rPh sb="2" eb="4">
      <t>ヨクシツ</t>
    </rPh>
    <rPh sb="5" eb="6">
      <t>オヨ</t>
    </rPh>
    <phoneticPr fontId="4"/>
  </si>
  <si>
    <t>個室4の面積</t>
    <rPh sb="0" eb="2">
      <t>コシツ</t>
    </rPh>
    <rPh sb="4" eb="6">
      <t>メンセキ</t>
    </rPh>
    <phoneticPr fontId="4"/>
  </si>
  <si>
    <t>個室3の面積</t>
    <rPh sb="0" eb="2">
      <t>コシツ</t>
    </rPh>
    <rPh sb="4" eb="6">
      <t>メンセキ</t>
    </rPh>
    <phoneticPr fontId="4"/>
  </si>
  <si>
    <t>個室2の面積</t>
    <rPh sb="0" eb="2">
      <t>コシツ</t>
    </rPh>
    <rPh sb="4" eb="6">
      <t>メンセキ</t>
    </rPh>
    <phoneticPr fontId="4"/>
  </si>
  <si>
    <t>個室1の面積</t>
    <rPh sb="0" eb="2">
      <t>コシツ</t>
    </rPh>
    <rPh sb="4" eb="6">
      <t>メンセキ</t>
    </rPh>
    <phoneticPr fontId="4"/>
  </si>
  <si>
    <t>２．整備事業の概要</t>
    <rPh sb="2" eb="4">
      <t>セイビ</t>
    </rPh>
    <rPh sb="4" eb="6">
      <t>ジギョウ</t>
    </rPh>
    <rPh sb="7" eb="9">
      <t>ガイヨウ</t>
    </rPh>
    <phoneticPr fontId="4"/>
  </si>
  <si>
    <t>その他</t>
    <rPh sb="2" eb="3">
      <t>タ</t>
    </rPh>
    <phoneticPr fontId="4"/>
  </si>
  <si>
    <t>内容：</t>
    <rPh sb="0" eb="2">
      <t>ナイヨウ</t>
    </rPh>
    <phoneticPr fontId="4"/>
  </si>
  <si>
    <t>有無：</t>
    <rPh sb="0" eb="2">
      <t>ウム</t>
    </rPh>
    <phoneticPr fontId="4"/>
  </si>
  <si>
    <t>プレハブ造</t>
    <rPh sb="4" eb="5">
      <t>ツク</t>
    </rPh>
    <phoneticPr fontId="4"/>
  </si>
  <si>
    <t>木造</t>
    <rPh sb="0" eb="2">
      <t>モクゾウ</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</si>
  <si>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</si>
  <si>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補助対象部門</t>
    <rPh sb="0" eb="2">
      <t>ホジョ</t>
    </rPh>
    <rPh sb="2" eb="4">
      <t>タイショウ</t>
    </rPh>
    <rPh sb="4" eb="6">
      <t>ブモン</t>
    </rPh>
    <phoneticPr fontId="4"/>
  </si>
  <si>
    <t>補助金額</t>
    <rPh sb="0" eb="2">
      <t>ホジョ</t>
    </rPh>
    <rPh sb="2" eb="4">
      <t>キンガク</t>
    </rPh>
    <phoneticPr fontId="4"/>
  </si>
  <si>
    <t>補助面積</t>
    <rPh sb="0" eb="2">
      <t>ホジョ</t>
    </rPh>
    <rPh sb="2" eb="4">
      <t>メンセキ</t>
    </rPh>
    <phoneticPr fontId="4"/>
  </si>
  <si>
    <t>補助年度</t>
    <rPh sb="0" eb="2">
      <t>ホジョ</t>
    </rPh>
    <rPh sb="2" eb="4">
      <t>ネンド</t>
    </rPh>
    <phoneticPr fontId="4"/>
  </si>
  <si>
    <t>ブロック造</t>
    <rPh sb="4" eb="5">
      <t>ヅク</t>
    </rPh>
    <phoneticPr fontId="4"/>
  </si>
  <si>
    <t>有りの場合</t>
    <rPh sb="0" eb="1">
      <t>ア</t>
    </rPh>
    <rPh sb="3" eb="5">
      <t>バアイ</t>
    </rPh>
    <phoneticPr fontId="4"/>
  </si>
  <si>
    <t>有無</t>
    <rPh sb="0" eb="2">
      <t>ウム</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</si>
  <si>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</si>
  <si>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鉄骨造（ブロック造と同等の強度）</t>
    <rPh sb="0" eb="2">
      <t>テッコツ</t>
    </rPh>
    <rPh sb="8" eb="9">
      <t>ツク</t>
    </rPh>
    <rPh sb="10" eb="12">
      <t>ドウトウ</t>
    </rPh>
    <rPh sb="13" eb="15">
      <t>キョウド</t>
    </rPh>
    <phoneticPr fontId="4"/>
  </si>
  <si>
    <t>鉄骨造（鉄筋コンクリート造と同等の強度）</t>
    <rPh sb="0" eb="2">
      <t>テッコツ</t>
    </rPh>
    <rPh sb="4" eb="6">
      <t>テッキン</t>
    </rPh>
    <rPh sb="12" eb="13">
      <t>ヅク</t>
    </rPh>
    <rPh sb="14" eb="16">
      <t>ドウトウ</t>
    </rPh>
    <rPh sb="17" eb="19">
      <t>キョウド</t>
    </rPh>
    <phoneticPr fontId="4"/>
  </si>
  <si>
    <t>既設分</t>
    <rPh sb="0" eb="2">
      <t>キセツ</t>
    </rPh>
    <rPh sb="2" eb="3">
      <t>ブン</t>
    </rPh>
    <phoneticPr fontId="4"/>
  </si>
  <si>
    <t>構造の種類
（主たる構造）</t>
    <rPh sb="0" eb="2">
      <t>コウゾウ</t>
    </rPh>
    <rPh sb="3" eb="5">
      <t>シュルイ</t>
    </rPh>
    <phoneticPr fontId="4"/>
  </si>
  <si>
    <t>鉄筋コンクリート造</t>
    <rPh sb="0" eb="2">
      <t>テッキン</t>
    </rPh>
    <phoneticPr fontId="4"/>
  </si>
  <si>
    <t>合計：</t>
    <phoneticPr fontId="4"/>
  </si>
  <si>
    <t>感染症：</t>
    <phoneticPr fontId="4"/>
  </si>
  <si>
    <t>結核：</t>
    <phoneticPr fontId="4"/>
  </si>
  <si>
    <t>精神：</t>
    <phoneticPr fontId="4"/>
  </si>
  <si>
    <t>一般：</t>
    <rPh sb="0" eb="2">
      <t>イッパン</t>
    </rPh>
    <phoneticPr fontId="4"/>
  </si>
  <si>
    <t>許可病床数</t>
    <rPh sb="0" eb="2">
      <t>キョカ</t>
    </rPh>
    <rPh sb="2" eb="5">
      <t>ビョウショウスウ</t>
    </rPh>
    <phoneticPr fontId="4"/>
  </si>
  <si>
    <t>鉄骨鉄筋コンクリート造</t>
    <rPh sb="0" eb="2">
      <t>テッコツ</t>
    </rPh>
    <rPh sb="2" eb="4">
      <t>テッキン</t>
    </rPh>
    <phoneticPr fontId="4"/>
  </si>
  <si>
    <t>事業の種別</t>
    <rPh sb="0" eb="2">
      <t>ジギョウ</t>
    </rPh>
    <rPh sb="3" eb="5">
      <t>シュベツ</t>
    </rPh>
    <phoneticPr fontId="4"/>
  </si>
  <si>
    <t>竣工</t>
    <phoneticPr fontId="4"/>
  </si>
  <si>
    <t xml:space="preserve"> ～ </t>
    <phoneticPr fontId="4"/>
  </si>
  <si>
    <t>着工</t>
    <rPh sb="0" eb="2">
      <t>チャッコウ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</si>
  <si>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</si>
  <si>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全体事業</t>
    <rPh sb="0" eb="2">
      <t>ゼンタイ</t>
    </rPh>
    <rPh sb="2" eb="4">
      <t>ジギョウ</t>
    </rPh>
    <phoneticPr fontId="4"/>
  </si>
  <si>
    <t>整備事業期間</t>
    <rPh sb="0" eb="2">
      <t>セイビ</t>
    </rPh>
    <rPh sb="2" eb="4">
      <t>ジギョウ</t>
    </rPh>
    <rPh sb="4" eb="6">
      <t>キカン</t>
    </rPh>
    <phoneticPr fontId="4"/>
  </si>
  <si>
    <t>１．整備事業計画等の概要</t>
    <rPh sb="2" eb="4">
      <t>セイビ</t>
    </rPh>
    <rPh sb="4" eb="6">
      <t>ジギョウ</t>
    </rPh>
    <rPh sb="6" eb="8">
      <t>ケイカク</t>
    </rPh>
    <rPh sb="8" eb="9">
      <t>トウ</t>
    </rPh>
    <rPh sb="10" eb="12">
      <t>ガイヨウ</t>
    </rPh>
    <phoneticPr fontId="4"/>
  </si>
  <si>
    <t>施設名</t>
    <rPh sb="0" eb="2">
      <t>シセツ</t>
    </rPh>
    <rPh sb="2" eb="3">
      <t>メイ</t>
    </rPh>
    <phoneticPr fontId="4"/>
  </si>
  <si>
    <t>団体名（開設者）</t>
    <rPh sb="0" eb="3">
      <t>ダンタイメイ</t>
    </rPh>
    <rPh sb="4" eb="7">
      <t>カイセツシャ</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</si>
  <si>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</si>
  <si>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事業区分</t>
    <rPh sb="0" eb="2">
      <t>ジギョウ</t>
    </rPh>
    <rPh sb="2" eb="4">
      <t>クブン</t>
    </rPh>
    <phoneticPr fontId="4"/>
  </si>
  <si>
    <t>施設整備事業計画書</t>
    <rPh sb="0" eb="2">
      <t>シセツ</t>
    </rPh>
    <rPh sb="2" eb="4">
      <t>セイビ</t>
    </rPh>
    <rPh sb="4" eb="6">
      <t>ジギョウ</t>
    </rPh>
    <rPh sb="6" eb="9">
      <t>ケイカクショ</t>
    </rPh>
    <phoneticPr fontId="4"/>
  </si>
  <si>
    <t>様式3-16</t>
    <rPh sb="0" eb="2">
      <t>ヨウシキ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</si>
  <si>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</si>
  <si>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</si>
  <si>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</si>
  <si>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</si>
  <si>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</si>
  <si>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（１６）新興感染症対応力強化事業（病室の感染対策に係る整備以外）（病棟）</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rPh sb="33" eb="35">
      <t>ビョウトウ</t>
    </rPh>
    <phoneticPr fontId="4"/>
  </si>
  <si>
    <t>無</t>
    <rPh sb="0" eb="1">
      <t>ナシ</t>
    </rPh>
    <phoneticPr fontId="4"/>
  </si>
  <si>
    <t>有</t>
    <rPh sb="0" eb="1">
      <t>アリ</t>
    </rPh>
    <phoneticPr fontId="4"/>
  </si>
  <si>
    <t>（１６）新興感染症対応力強化事業（病室の感染対策に係る整備以外）（個人防護具）</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rPh sb="33" eb="35">
      <t>コジン</t>
    </rPh>
    <rPh sb="35" eb="37">
      <t>ボウゴ</t>
    </rPh>
    <rPh sb="37" eb="38">
      <t>グ</t>
    </rPh>
    <phoneticPr fontId="4"/>
  </si>
  <si>
    <t>なお、単年度事業の場合には、「総事業」欄のみに記入すること。</t>
    <phoneticPr fontId="4"/>
  </si>
  <si>
    <t>全体の事業が３か年以上にわたる計画の場合には、「年度別内訳」欄を適宜増やして作成すること。</t>
    <phoneticPr fontId="4"/>
  </si>
  <si>
    <t>（７）</t>
    <phoneticPr fontId="4"/>
  </si>
  <si>
    <t>補助対象事業分の備考欄の「整備病床数」は、補助対象事業分に含まれる病床数を記入すること。</t>
    <phoneticPr fontId="4"/>
  </si>
  <si>
    <t>（６）</t>
    <phoneticPr fontId="4"/>
  </si>
  <si>
    <t>　　改　　修：建物の主要構造部分を取りこわさない模様替及び内部改修</t>
    <phoneticPr fontId="4"/>
  </si>
  <si>
    <t xml:space="preserve">    </t>
    <phoneticPr fontId="4"/>
  </si>
  <si>
    <t>　　増　　築：敷地内の既存の建物を建て増しする場合で、敷地内に別に建物を新築する場合を含む</t>
    <phoneticPr fontId="4"/>
  </si>
  <si>
    <t>　　改　　築：従前の建物を取りこわして、これと位置・構造・規模がほぼ同程度のものを建築する場合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</si>
  <si>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</si>
  <si>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</si>
  <si>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</si>
  <si>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新　　築：新たに建物を建築する場合</t>
    <phoneticPr fontId="4"/>
  </si>
  <si>
    <t xml:space="preserve"> なお、事業の種別は次による。</t>
    <phoneticPr fontId="4"/>
  </si>
  <si>
    <t>（４）はさらに、事業の種別により新築、改築、増築、改修等に区分すること。</t>
    <phoneticPr fontId="4"/>
  </si>
  <si>
    <t>（５）</t>
    <phoneticPr fontId="4"/>
  </si>
  <si>
    <t>補助対象事業分の「費目」欄は、医療施設等施設整備費補助金交付要綱５の表の「３対象経費」に定める各部門に区分して記入すること。</t>
    <phoneticPr fontId="4"/>
  </si>
  <si>
    <t>（４）</t>
    <phoneticPr fontId="4"/>
  </si>
  <si>
    <t>また、「補助対象経費」とは補助対象事業分のうち、交付要綱に定める（交付額の算定方法）において対象経費とされている経費を指す。</t>
    <phoneticPr fontId="4"/>
  </si>
  <si>
    <t>当する経費及び交付要綱に定める（交付額の算定方法）において対象経費とされていない経費を指す。</t>
    <rPh sb="5" eb="6">
      <t>オヨ</t>
    </rPh>
    <phoneticPr fontId="4"/>
  </si>
  <si>
    <t>「補助対象外経費」とは補助対象事業分のうち、医療施設等施設整備費補助金交付要綱に定める（交付の対象外費用）に該</t>
    <phoneticPr fontId="4"/>
  </si>
  <si>
    <t>（３）</t>
    <phoneticPr fontId="4"/>
  </si>
  <si>
    <t>年度間の金額の按分は支払額ではなく進捗率により行うこと。</t>
    <phoneticPr fontId="4"/>
  </si>
  <si>
    <t xml:space="preserve">      　</t>
    <phoneticPr fontId="4"/>
  </si>
  <si>
    <t>外分」とは当該事業の補助金の交付の対象としない部分（財産処分の制限がかからない部分）を指す。</t>
    <phoneticPr fontId="4"/>
  </si>
  <si>
    <t>「補助対象事業分」とは当該事業の補助金の交付の対象とする部分（財産処分の制限がかかる部分）を指し、「補助対象事業</t>
    <phoneticPr fontId="4"/>
  </si>
  <si>
    <t>（２）</t>
    <phoneticPr fontId="4"/>
  </si>
  <si>
    <t>記載すること。</t>
    <phoneticPr fontId="4"/>
  </si>
  <si>
    <t>「事業区分」には、医療施設等施設整備費補助金交付要綱の５（交付額の算定方法）の表の「１区分」欄に定める事業区分を、</t>
    <phoneticPr fontId="4"/>
  </si>
  <si>
    <t>（１）</t>
    <phoneticPr fontId="4"/>
  </si>
  <si>
    <t>（記入上の注意）</t>
  </si>
  <si>
    <t xml:space="preserve">     </t>
  </si>
  <si>
    <t xml:space="preserve">      </t>
  </si>
  <si>
    <t xml:space="preserve">計         </t>
    <phoneticPr fontId="4"/>
  </si>
  <si>
    <t xml:space="preserve">       </t>
  </si>
  <si>
    <t>自己財源</t>
  </si>
  <si>
    <t>借入金</t>
  </si>
  <si>
    <t>寄付金</t>
    <phoneticPr fontId="4"/>
  </si>
  <si>
    <t>地方債</t>
  </si>
  <si>
    <t>市町村補助金</t>
  </si>
  <si>
    <t>都道府県補助金</t>
    <rPh sb="0" eb="4">
      <t>トドウフケン</t>
    </rPh>
    <phoneticPr fontId="4"/>
  </si>
  <si>
    <t>国庫補助金</t>
  </si>
  <si>
    <t>事業財源内訳</t>
  </si>
  <si>
    <t>総　合　計</t>
    <rPh sb="0" eb="1">
      <t>フサ</t>
    </rPh>
    <rPh sb="2" eb="3">
      <t>ゴウ</t>
    </rPh>
    <rPh sb="4" eb="5">
      <t>ケイ</t>
    </rPh>
    <phoneticPr fontId="4"/>
  </si>
  <si>
    <t>・</t>
    <phoneticPr fontId="4"/>
  </si>
  <si>
    <t>・</t>
  </si>
  <si>
    <t xml:space="preserve"> &lt;附帯工事&gt;         </t>
    <phoneticPr fontId="4"/>
  </si>
  <si>
    <t>補助対象事業外分</t>
    <rPh sb="0" eb="2">
      <t>ホジョ</t>
    </rPh>
    <rPh sb="2" eb="4">
      <t>タイショウ</t>
    </rPh>
    <rPh sb="4" eb="6">
      <t>ジギョウ</t>
    </rPh>
    <rPh sb="6" eb="7">
      <t>ガイ</t>
    </rPh>
    <phoneticPr fontId="4"/>
  </si>
  <si>
    <t>合計（総事業費）</t>
    <rPh sb="0" eb="2">
      <t>ゴウケイ</t>
    </rPh>
    <rPh sb="3" eb="4">
      <t>ソウ</t>
    </rPh>
    <rPh sb="4" eb="7">
      <t>ジギョウヒ</t>
    </rPh>
    <phoneticPr fontId="4"/>
  </si>
  <si>
    <t>小　計</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</si>
  <si>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</si>
  <si>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（内訳）</t>
    <rPh sb="1" eb="3">
      <t>ウチワケ</t>
    </rPh>
    <phoneticPr fontId="2"/>
  </si>
  <si>
    <t>補助対象外経費（設計費etc..)</t>
    <rPh sb="0" eb="2">
      <t>ホジョ</t>
    </rPh>
    <rPh sb="2" eb="4">
      <t>タイショウ</t>
    </rPh>
    <rPh sb="4" eb="5">
      <t>ガイ</t>
    </rPh>
    <rPh sb="5" eb="7">
      <t>ケイヒ</t>
    </rPh>
    <rPh sb="8" eb="10">
      <t>セッケイ</t>
    </rPh>
    <rPh sb="10" eb="11">
      <t>ヒ</t>
    </rPh>
    <phoneticPr fontId="2"/>
  </si>
  <si>
    <t>補助対象外経費</t>
    <rPh sb="0" eb="2">
      <t>ホジョ</t>
    </rPh>
    <rPh sb="2" eb="5">
      <t>タイショウガイ</t>
    </rPh>
    <rPh sb="5" eb="7">
      <t>ケイヒ</t>
    </rPh>
    <phoneticPr fontId="4"/>
  </si>
  <si>
    <t xml:space="preserve"> &lt;附帯工事&gt;</t>
  </si>
  <si>
    <t>【病棟】</t>
    <rPh sb="1" eb="3">
      <t>ビョウトウ</t>
    </rPh>
    <phoneticPr fontId="4"/>
  </si>
  <si>
    <t xml:space="preserve"> &lt;附帯工事&gt;</t>
    <phoneticPr fontId="4"/>
  </si>
  <si>
    <t>【診療棟】</t>
    <rPh sb="1" eb="3">
      <t>シンリョウ</t>
    </rPh>
    <rPh sb="3" eb="4">
      <t>トウ</t>
    </rPh>
    <phoneticPr fontId="4"/>
  </si>
  <si>
    <t xml:space="preserve">      円</t>
  </si>
  <si>
    <t xml:space="preserve">     円</t>
  </si>
  <si>
    <t xml:space="preserve">     ㎡</t>
  </si>
  <si>
    <t xml:space="preserve">    ㎡</t>
  </si>
  <si>
    <t xml:space="preserve">    円</t>
  </si>
  <si>
    <t xml:space="preserve">     室</t>
    <rPh sb="5" eb="6">
      <t>シツ</t>
    </rPh>
    <phoneticPr fontId="2"/>
  </si>
  <si>
    <t>補助対象経費</t>
    <rPh sb="0" eb="2">
      <t>ホジョ</t>
    </rPh>
    <rPh sb="2" eb="4">
      <t>タイショウ</t>
    </rPh>
    <rPh sb="4" eb="6">
      <t>ケイヒ</t>
    </rPh>
    <phoneticPr fontId="4"/>
  </si>
  <si>
    <t>金額</t>
    <phoneticPr fontId="4"/>
  </si>
  <si>
    <t>単価</t>
    <phoneticPr fontId="4"/>
  </si>
  <si>
    <t>員数</t>
    <phoneticPr fontId="4"/>
  </si>
  <si>
    <t xml:space="preserve">     ○○年 度</t>
    <phoneticPr fontId="4"/>
  </si>
  <si>
    <t>年      度      別      内      訳</t>
  </si>
  <si>
    <t>総事業（100%）</t>
    <phoneticPr fontId="4"/>
  </si>
  <si>
    <t>費目</t>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</si>
  <si>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</si>
  <si>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t>
    <phoneticPr fontId="4"/>
  </si>
  <si>
    <t xml:space="preserve">                                                                                                            </t>
  </si>
  <si>
    <t>施設整備事業費内訳書</t>
    <phoneticPr fontId="4"/>
  </si>
  <si>
    <t>様式２</t>
    <phoneticPr fontId="4"/>
  </si>
  <si>
    <t>（１６）新興感染症対応力強化事業（病室の感染対策に係る整備以外）</t>
    <phoneticPr fontId="2"/>
  </si>
  <si>
    <t>（１６）新興感染症対応力強化事業（病室の感染対策に係る整備以外）</t>
  </si>
  <si>
    <t>法人の場合</t>
    <rPh sb="0" eb="2">
      <t>ホウジン</t>
    </rPh>
    <rPh sb="3" eb="5">
      <t>バアイ</t>
    </rPh>
    <phoneticPr fontId="2"/>
  </si>
  <si>
    <t>医療機関の郵便番号</t>
    <rPh sb="0" eb="2">
      <t>イリョウ</t>
    </rPh>
    <rPh sb="2" eb="4">
      <t>キカン</t>
    </rPh>
    <rPh sb="5" eb="7">
      <t>ユウビン</t>
    </rPh>
    <rPh sb="7" eb="9">
      <t>バンゴウ</t>
    </rPh>
    <phoneticPr fontId="2"/>
  </si>
  <si>
    <t>医療機関の所在地</t>
    <rPh sb="0" eb="2">
      <t>イリョウ</t>
    </rPh>
    <rPh sb="2" eb="4">
      <t>キカン</t>
    </rPh>
    <rPh sb="5" eb="8">
      <t>ショザイチ</t>
    </rPh>
    <phoneticPr fontId="2"/>
  </si>
  <si>
    <t>（４）過去の当該事業への国庫補助の有無について</t>
    <rPh sb="3" eb="5">
      <t>カコ</t>
    </rPh>
    <rPh sb="6" eb="8">
      <t>トウガイ</t>
    </rPh>
    <rPh sb="8" eb="10">
      <t>ジギョウ</t>
    </rPh>
    <rPh sb="12" eb="14">
      <t>コッコ</t>
    </rPh>
    <rPh sb="14" eb="16">
      <t>ホジョ</t>
    </rPh>
    <rPh sb="17" eb="19">
      <t>ウム</t>
    </rPh>
    <phoneticPr fontId="2"/>
  </si>
  <si>
    <t>補助の有無</t>
    <rPh sb="0" eb="2">
      <t>ホジョ</t>
    </rPh>
    <rPh sb="3" eb="4">
      <t>ア</t>
    </rPh>
    <rPh sb="4" eb="5">
      <t>ナ</t>
    </rPh>
    <phoneticPr fontId="2"/>
  </si>
  <si>
    <t>補助面積</t>
    <rPh sb="0" eb="2">
      <t>ホジョ</t>
    </rPh>
    <rPh sb="2" eb="4">
      <t>メンセキ</t>
    </rPh>
    <phoneticPr fontId="2"/>
  </si>
  <si>
    <t>補助対象部門</t>
    <rPh sb="0" eb="2">
      <t>ホジョ</t>
    </rPh>
    <rPh sb="2" eb="4">
      <t>タイショウ</t>
    </rPh>
    <rPh sb="4" eb="6">
      <t>ブモン</t>
    </rPh>
    <phoneticPr fontId="2"/>
  </si>
  <si>
    <t>補助金額</t>
    <rPh sb="0" eb="2">
      <t>ホジョ</t>
    </rPh>
    <rPh sb="2" eb="4">
      <t>キンガク</t>
    </rPh>
    <phoneticPr fontId="2"/>
  </si>
  <si>
    <t>有無：</t>
    <rPh sb="0" eb="2">
      <t>ウム</t>
    </rPh>
    <phoneticPr fontId="2"/>
  </si>
  <si>
    <t>内容：</t>
    <rPh sb="0" eb="2">
      <t>ナイヨウ</t>
    </rPh>
    <phoneticPr fontId="2"/>
  </si>
  <si>
    <t>年度</t>
    <rPh sb="0" eb="2">
      <t>ネンド</t>
    </rPh>
    <phoneticPr fontId="2"/>
  </si>
  <si>
    <t>㎡</t>
    <phoneticPr fontId="2"/>
  </si>
  <si>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2"/>
  </si>
  <si>
    <t>(4)建物及び整備予定場所の主たる構造</t>
    <rPh sb="3" eb="5">
      <t>タテモノ</t>
    </rPh>
    <rPh sb="5" eb="6">
      <t>オヨ</t>
    </rPh>
    <rPh sb="7" eb="9">
      <t>セイビ</t>
    </rPh>
    <rPh sb="9" eb="11">
      <t>ヨテイ</t>
    </rPh>
    <rPh sb="11" eb="13">
      <t>バショ</t>
    </rPh>
    <rPh sb="14" eb="15">
      <t>シュ</t>
    </rPh>
    <rPh sb="17" eb="19">
      <t>コウゾウ</t>
    </rPh>
    <phoneticPr fontId="2"/>
  </si>
  <si>
    <t>既設箇所</t>
    <rPh sb="0" eb="2">
      <t>キセツ</t>
    </rPh>
    <rPh sb="2" eb="4">
      <t>カショ</t>
    </rPh>
    <phoneticPr fontId="2"/>
  </si>
  <si>
    <t>（５）内示額及び工事費用</t>
    <rPh sb="3" eb="6">
      <t>ナイジガク</t>
    </rPh>
    <rPh sb="6" eb="7">
      <t>オヨ</t>
    </rPh>
    <rPh sb="8" eb="10">
      <t>コウジ</t>
    </rPh>
    <rPh sb="10" eb="12">
      <t>ヒヨウ</t>
    </rPh>
    <phoneticPr fontId="2"/>
  </si>
  <si>
    <t>一般</t>
    <rPh sb="0" eb="2">
      <t>イッパン</t>
    </rPh>
    <phoneticPr fontId="2"/>
  </si>
  <si>
    <t>精神</t>
    <rPh sb="0" eb="2">
      <t>セイシン</t>
    </rPh>
    <phoneticPr fontId="2"/>
  </si>
  <si>
    <t>結核</t>
    <rPh sb="0" eb="2">
      <t>ケッカク</t>
    </rPh>
    <phoneticPr fontId="2"/>
  </si>
  <si>
    <t>感染症</t>
    <rPh sb="0" eb="3">
      <t>カンセンショウ</t>
    </rPh>
    <phoneticPr fontId="2"/>
  </si>
  <si>
    <t>協定締結の有無</t>
    <rPh sb="0" eb="2">
      <t>キョウテイ</t>
    </rPh>
    <rPh sb="2" eb="4">
      <t>テイケツ</t>
    </rPh>
    <rPh sb="5" eb="7">
      <t>ウム</t>
    </rPh>
    <phoneticPr fontId="2"/>
  </si>
  <si>
    <t>協定締結状況</t>
    <rPh sb="0" eb="2">
      <t>キョウテイ</t>
    </rPh>
    <rPh sb="2" eb="4">
      <t>テイケツ</t>
    </rPh>
    <rPh sb="4" eb="6">
      <t>ジョウキョウ</t>
    </rPh>
    <phoneticPr fontId="2"/>
  </si>
  <si>
    <t>協定締結の種類</t>
    <rPh sb="0" eb="2">
      <t>キョウテイ</t>
    </rPh>
    <rPh sb="2" eb="4">
      <t>テイケツ</t>
    </rPh>
    <rPh sb="5" eb="7">
      <t>シュルイ</t>
    </rPh>
    <phoneticPr fontId="2"/>
  </si>
  <si>
    <t>（６）（５）で記載した補助対象外経費（Ｂ）の内訳を以下に回答してください。</t>
    <rPh sb="7" eb="9">
      <t>キサイ</t>
    </rPh>
    <rPh sb="11" eb="13">
      <t>ホジョ</t>
    </rPh>
    <rPh sb="13" eb="15">
      <t>タイショウ</t>
    </rPh>
    <rPh sb="15" eb="16">
      <t>ガイ</t>
    </rPh>
    <rPh sb="16" eb="18">
      <t>ケイヒ</t>
    </rPh>
    <rPh sb="22" eb="24">
      <t>ウチワケ</t>
    </rPh>
    <rPh sb="25" eb="27">
      <t>イカ</t>
    </rPh>
    <rPh sb="28" eb="30">
      <t>カイトウ</t>
    </rPh>
    <phoneticPr fontId="2"/>
  </si>
  <si>
    <t>（７）（５）で記載した付帯工事費用（Ｃ）の内訳を以下に回答してください。</t>
    <rPh sb="7" eb="9">
      <t>キサイ</t>
    </rPh>
    <rPh sb="11" eb="15">
      <t>フタイコウジ</t>
    </rPh>
    <rPh sb="15" eb="17">
      <t>ヒヨウ</t>
    </rPh>
    <rPh sb="21" eb="23">
      <t>ウチワケ</t>
    </rPh>
    <rPh sb="24" eb="26">
      <t>イカ</t>
    </rPh>
    <rPh sb="27" eb="29">
      <t>カイトウ</t>
    </rPh>
    <phoneticPr fontId="2"/>
  </si>
  <si>
    <t>（８）整備予定期間</t>
    <rPh sb="3" eb="5">
      <t>セイビ</t>
    </rPh>
    <rPh sb="5" eb="7">
      <t>ヨテイ</t>
    </rPh>
    <rPh sb="7" eb="9">
      <t>キカン</t>
    </rPh>
    <phoneticPr fontId="2"/>
  </si>
  <si>
    <t>＊合計金額は、（５）で記載した付帯工事費用(C)と同額になるようにしてください。</t>
    <rPh sb="1" eb="3">
      <t>ゴウケイ</t>
    </rPh>
    <rPh sb="3" eb="5">
      <t>キンガク</t>
    </rPh>
    <rPh sb="11" eb="13">
      <t>キサイ</t>
    </rPh>
    <rPh sb="15" eb="19">
      <t>フタイコウジ</t>
    </rPh>
    <rPh sb="19" eb="21">
      <t>ヒヨウ</t>
    </rPh>
    <rPh sb="25" eb="27">
      <t>ドウガク</t>
    </rPh>
    <phoneticPr fontId="2"/>
  </si>
  <si>
    <t>(5)(B)との一致</t>
    <rPh sb="8" eb="10">
      <t>イッチ</t>
    </rPh>
    <phoneticPr fontId="2"/>
  </si>
  <si>
    <t>(5)(C)との一致</t>
    <rPh sb="8" eb="10">
      <t>イッチ</t>
    </rPh>
    <phoneticPr fontId="2"/>
  </si>
  <si>
    <t>←不一致の場合、(5)(B)又は(6)の金額に誤りがあると思われるため、再度ご確認お願いします。</t>
    <rPh sb="1" eb="4">
      <t>フイッチ</t>
    </rPh>
    <rPh sb="5" eb="7">
      <t>バアイ</t>
    </rPh>
    <rPh sb="14" eb="15">
      <t>マタ</t>
    </rPh>
    <rPh sb="20" eb="22">
      <t>キンガク</t>
    </rPh>
    <rPh sb="23" eb="24">
      <t>アヤマ</t>
    </rPh>
    <rPh sb="29" eb="30">
      <t>オモ</t>
    </rPh>
    <rPh sb="36" eb="38">
      <t>サイド</t>
    </rPh>
    <rPh sb="39" eb="41">
      <t>カクニン</t>
    </rPh>
    <rPh sb="42" eb="43">
      <t>ネガ</t>
    </rPh>
    <phoneticPr fontId="2"/>
  </si>
  <si>
    <t>←不一致の場合、(5)(C)又は(7)の金額に誤りがあると思われるため、再度ご確認お願いします。</t>
    <rPh sb="1" eb="4">
      <t>フイッチ</t>
    </rPh>
    <rPh sb="5" eb="7">
      <t>バアイ</t>
    </rPh>
    <rPh sb="14" eb="15">
      <t>マタ</t>
    </rPh>
    <rPh sb="20" eb="22">
      <t>キンガク</t>
    </rPh>
    <rPh sb="23" eb="24">
      <t>アヤマ</t>
    </rPh>
    <rPh sb="29" eb="30">
      <t>オモ</t>
    </rPh>
    <rPh sb="36" eb="38">
      <t>サイド</t>
    </rPh>
    <rPh sb="39" eb="41">
      <t>カクニン</t>
    </rPh>
    <rPh sb="42" eb="43">
      <t>ネガ</t>
    </rPh>
    <phoneticPr fontId="2"/>
  </si>
  <si>
    <t>２　申請理由及び整備内容</t>
    <rPh sb="2" eb="4">
      <t>シンセイ</t>
    </rPh>
    <rPh sb="4" eb="6">
      <t>リユウ</t>
    </rPh>
    <rPh sb="6" eb="7">
      <t>オヨ</t>
    </rPh>
    <rPh sb="8" eb="10">
      <t>セイビ</t>
    </rPh>
    <rPh sb="10" eb="12">
      <t>ナイヨウ</t>
    </rPh>
    <phoneticPr fontId="2"/>
  </si>
  <si>
    <t>（整備内容）</t>
    <phoneticPr fontId="2"/>
  </si>
  <si>
    <t>(３)建物及び整備予定場所の主たる構造</t>
    <rPh sb="3" eb="5">
      <t>タテモノ</t>
    </rPh>
    <rPh sb="5" eb="6">
      <t>オヨ</t>
    </rPh>
    <rPh sb="7" eb="9">
      <t>セイビ</t>
    </rPh>
    <rPh sb="9" eb="11">
      <t>ヨテイ</t>
    </rPh>
    <rPh sb="11" eb="13">
      <t>バショ</t>
    </rPh>
    <rPh sb="14" eb="15">
      <t>シュ</t>
    </rPh>
    <rPh sb="17" eb="19">
      <t>コウゾウ</t>
    </rPh>
    <phoneticPr fontId="2"/>
  </si>
  <si>
    <t>（５）（４）で記載した補助対象外経費（B)の内訳を以下に回答してください。</t>
    <rPh sb="7" eb="9">
      <t>キサイ</t>
    </rPh>
    <rPh sb="11" eb="13">
      <t>ホジョ</t>
    </rPh>
    <rPh sb="13" eb="15">
      <t>タイショウ</t>
    </rPh>
    <rPh sb="15" eb="16">
      <t>ガイ</t>
    </rPh>
    <rPh sb="16" eb="18">
      <t>ケイヒ</t>
    </rPh>
    <rPh sb="22" eb="24">
      <t>ウチワケ</t>
    </rPh>
    <rPh sb="25" eb="27">
      <t>イカ</t>
    </rPh>
    <rPh sb="28" eb="30">
      <t>カイトウ</t>
    </rPh>
    <phoneticPr fontId="2"/>
  </si>
  <si>
    <t>（６）（４）で記載した付帯工事費用（C)の内訳を以下に回答してください。</t>
    <rPh sb="7" eb="9">
      <t>キサイ</t>
    </rPh>
    <rPh sb="11" eb="15">
      <t>フタイコウジ</t>
    </rPh>
    <rPh sb="15" eb="17">
      <t>ヒヨウ</t>
    </rPh>
    <rPh sb="21" eb="23">
      <t>ウチワケ</t>
    </rPh>
    <rPh sb="24" eb="26">
      <t>イカ</t>
    </rPh>
    <rPh sb="27" eb="29">
      <t>カイトウ</t>
    </rPh>
    <phoneticPr fontId="2"/>
  </si>
  <si>
    <t>←不一致の場合、(B)又は(５)の金額に誤りがあると思われるため、再度ご確認お願いします。</t>
    <rPh sb="1" eb="4">
      <t>フイッチ</t>
    </rPh>
    <rPh sb="5" eb="7">
      <t>バアイ</t>
    </rPh>
    <rPh sb="11" eb="12">
      <t>マタ</t>
    </rPh>
    <rPh sb="17" eb="19">
      <t>キンガク</t>
    </rPh>
    <rPh sb="20" eb="21">
      <t>アヤマ</t>
    </rPh>
    <rPh sb="26" eb="27">
      <t>オモ</t>
    </rPh>
    <rPh sb="33" eb="35">
      <t>サイド</t>
    </rPh>
    <rPh sb="36" eb="38">
      <t>カクニン</t>
    </rPh>
    <rPh sb="39" eb="40">
      <t>ネガ</t>
    </rPh>
    <phoneticPr fontId="2"/>
  </si>
  <si>
    <t>←不一致の場合、(C)又は(６)の金額に誤りがあると思われるため、再度ご確認お願いします。</t>
    <rPh sb="1" eb="4">
      <t>フイッチ</t>
    </rPh>
    <rPh sb="5" eb="7">
      <t>バアイ</t>
    </rPh>
    <rPh sb="11" eb="12">
      <t>マタ</t>
    </rPh>
    <rPh sb="17" eb="19">
      <t>キンガク</t>
    </rPh>
    <rPh sb="20" eb="21">
      <t>アヤマ</t>
    </rPh>
    <rPh sb="26" eb="27">
      <t>オモ</t>
    </rPh>
    <rPh sb="33" eb="35">
      <t>サイド</t>
    </rPh>
    <rPh sb="36" eb="38">
      <t>カクニン</t>
    </rPh>
    <rPh sb="39" eb="40">
      <t>ネガ</t>
    </rPh>
    <phoneticPr fontId="2"/>
  </si>
  <si>
    <t>マスク</t>
    <phoneticPr fontId="2"/>
  </si>
  <si>
    <t>ガウン</t>
    <phoneticPr fontId="2"/>
  </si>
  <si>
    <t>シールド</t>
    <phoneticPr fontId="2"/>
  </si>
  <si>
    <t>非減菌手袋</t>
    <rPh sb="0" eb="1">
      <t>ヒ</t>
    </rPh>
    <rPh sb="1" eb="3">
      <t>ゲンキン</t>
    </rPh>
    <rPh sb="3" eb="5">
      <t>テブクロ</t>
    </rPh>
    <phoneticPr fontId="2"/>
  </si>
  <si>
    <t>箱</t>
    <rPh sb="0" eb="1">
      <t>ハコ</t>
    </rPh>
    <phoneticPr fontId="2"/>
  </si>
  <si>
    <t>段</t>
    <rPh sb="0" eb="1">
      <t>ダン</t>
    </rPh>
    <phoneticPr fontId="2"/>
  </si>
  <si>
    <t>箱分</t>
    <rPh sb="0" eb="1">
      <t>ハコ</t>
    </rPh>
    <rPh sb="1" eb="2">
      <t>ブン</t>
    </rPh>
    <phoneticPr fontId="2"/>
  </si>
  <si>
    <t>積載段数</t>
    <rPh sb="0" eb="2">
      <t>セキサイ</t>
    </rPh>
    <rPh sb="2" eb="4">
      <t>ダンスウ</t>
    </rPh>
    <phoneticPr fontId="2"/>
  </si>
  <si>
    <t>床面に接する箱数</t>
    <rPh sb="0" eb="2">
      <t>ユカメン</t>
    </rPh>
    <rPh sb="3" eb="4">
      <t>セッ</t>
    </rPh>
    <rPh sb="6" eb="8">
      <t>ハコスウ</t>
    </rPh>
    <phoneticPr fontId="2"/>
  </si>
  <si>
    <t>必要な
箱数</t>
    <rPh sb="0" eb="2">
      <t>ヒツヨウ</t>
    </rPh>
    <rPh sb="4" eb="6">
      <t>ハコスウ</t>
    </rPh>
    <phoneticPr fontId="2"/>
  </si>
  <si>
    <t>N95</t>
    <phoneticPr fontId="2"/>
  </si>
  <si>
    <t>（１）協定締結における個人防護具の備蓄数量を黄色枠に記載してください。下記で定める県の基準規格及び積載方法に則り各個人防護具の床面に接する面積が算出されます。</t>
    <rPh sb="3" eb="5">
      <t>キョウテイ</t>
    </rPh>
    <rPh sb="5" eb="7">
      <t>テイケツ</t>
    </rPh>
    <rPh sb="11" eb="13">
      <t>コジン</t>
    </rPh>
    <rPh sb="13" eb="15">
      <t>ボウゴ</t>
    </rPh>
    <rPh sb="15" eb="16">
      <t>グ</t>
    </rPh>
    <rPh sb="17" eb="19">
      <t>ビチク</t>
    </rPh>
    <rPh sb="19" eb="21">
      <t>スウリョウ</t>
    </rPh>
    <rPh sb="22" eb="24">
      <t>キイロ</t>
    </rPh>
    <rPh sb="24" eb="25">
      <t>ワク</t>
    </rPh>
    <rPh sb="26" eb="28">
      <t>キサイ</t>
    </rPh>
    <rPh sb="35" eb="37">
      <t>カキ</t>
    </rPh>
    <rPh sb="38" eb="39">
      <t>サダ</t>
    </rPh>
    <rPh sb="41" eb="42">
      <t>ケン</t>
    </rPh>
    <rPh sb="43" eb="45">
      <t>キジュン</t>
    </rPh>
    <rPh sb="45" eb="47">
      <t>キカク</t>
    </rPh>
    <rPh sb="47" eb="48">
      <t>オヨ</t>
    </rPh>
    <rPh sb="49" eb="51">
      <t>セキサイ</t>
    </rPh>
    <rPh sb="51" eb="53">
      <t>ホウホウ</t>
    </rPh>
    <rPh sb="54" eb="55">
      <t>ノット</t>
    </rPh>
    <rPh sb="56" eb="57">
      <t>カク</t>
    </rPh>
    <rPh sb="57" eb="59">
      <t>コジン</t>
    </rPh>
    <rPh sb="59" eb="61">
      <t>ボウゴ</t>
    </rPh>
    <rPh sb="61" eb="62">
      <t>グ</t>
    </rPh>
    <rPh sb="63" eb="65">
      <t>ユカメン</t>
    </rPh>
    <rPh sb="66" eb="67">
      <t>セッ</t>
    </rPh>
    <rPh sb="69" eb="71">
      <t>メンセキ</t>
    </rPh>
    <rPh sb="72" eb="74">
      <t>サンシュツ</t>
    </rPh>
    <phoneticPr fontId="2"/>
  </si>
  <si>
    <t xml:space="preserve">   令和７年度</t>
    <rPh sb="3" eb="5">
      <t>レイワ</t>
    </rPh>
    <phoneticPr fontId="4"/>
  </si>
  <si>
    <t xml:space="preserve">   令和７年 度</t>
    <rPh sb="3" eb="5">
      <t>レイワ</t>
    </rPh>
    <phoneticPr fontId="4"/>
  </si>
  <si>
    <t>整備予定箇所</t>
    <phoneticPr fontId="2"/>
  </si>
  <si>
    <t>医療機関の建物の主たる構造</t>
    <rPh sb="0" eb="2">
      <t>イリョウ</t>
    </rPh>
    <rPh sb="2" eb="4">
      <t>キカン</t>
    </rPh>
    <rPh sb="5" eb="7">
      <t>タテモノ</t>
    </rPh>
    <rPh sb="8" eb="9">
      <t>シュ</t>
    </rPh>
    <rPh sb="11" eb="13">
      <t>コウゾウ</t>
    </rPh>
    <phoneticPr fontId="2"/>
  </si>
  <si>
    <t>建築面積</t>
    <rPh sb="0" eb="2">
      <t>ケンチク</t>
    </rPh>
    <rPh sb="2" eb="4">
      <t>メンセキ</t>
    </rPh>
    <phoneticPr fontId="2"/>
  </si>
  <si>
    <t>延べ面積</t>
    <rPh sb="0" eb="1">
      <t>ノ</t>
    </rPh>
    <rPh sb="2" eb="4">
      <t>メンセキ</t>
    </rPh>
    <phoneticPr fontId="2"/>
  </si>
  <si>
    <t>医療機関の土地・建物の構造や面積</t>
    <rPh sb="0" eb="2">
      <t>イリョウ</t>
    </rPh>
    <rPh sb="2" eb="4">
      <t>キカン</t>
    </rPh>
    <rPh sb="5" eb="7">
      <t>トチ</t>
    </rPh>
    <rPh sb="8" eb="10">
      <t>タテモノ</t>
    </rPh>
    <rPh sb="11" eb="13">
      <t>コウゾウ</t>
    </rPh>
    <rPh sb="14" eb="16">
      <t>メンセキ</t>
    </rPh>
    <phoneticPr fontId="2"/>
  </si>
  <si>
    <t>土地・建物の管理形態</t>
    <rPh sb="6" eb="8">
      <t>カンリ</t>
    </rPh>
    <phoneticPr fontId="2"/>
  </si>
  <si>
    <t>医療機関の入る建物は何階建てか</t>
    <rPh sb="0" eb="2">
      <t>イリョウ</t>
    </rPh>
    <rPh sb="2" eb="4">
      <t>キカン</t>
    </rPh>
    <rPh sb="5" eb="6">
      <t>ハイ</t>
    </rPh>
    <rPh sb="7" eb="9">
      <t>タテモノ</t>
    </rPh>
    <rPh sb="10" eb="13">
      <t>ナンカイダ</t>
    </rPh>
    <phoneticPr fontId="2"/>
  </si>
  <si>
    <t>（無の場合）締結見込み時期</t>
    <rPh sb="1" eb="2">
      <t>ナ</t>
    </rPh>
    <rPh sb="3" eb="5">
      <t>バアイ</t>
    </rPh>
    <rPh sb="6" eb="8">
      <t>テイケツ</t>
    </rPh>
    <rPh sb="8" eb="10">
      <t>ミコ</t>
    </rPh>
    <rPh sb="11" eb="13">
      <t>ジキ</t>
    </rPh>
    <phoneticPr fontId="2"/>
  </si>
  <si>
    <t>※複数の協定を締結している場合、代表するものを一つお選びください。</t>
    <rPh sb="1" eb="3">
      <t>フクスウ</t>
    </rPh>
    <rPh sb="4" eb="6">
      <t>キョウテイ</t>
    </rPh>
    <rPh sb="7" eb="9">
      <t>テイケツ</t>
    </rPh>
    <rPh sb="13" eb="15">
      <t>バアイ</t>
    </rPh>
    <rPh sb="16" eb="18">
      <t>ダイヒョウ</t>
    </rPh>
    <rPh sb="23" eb="24">
      <t>ヒト</t>
    </rPh>
    <rPh sb="26" eb="27">
      <t>エラ</t>
    </rPh>
    <phoneticPr fontId="2"/>
  </si>
  <si>
    <t>千円</t>
    <rPh sb="0" eb="1">
      <t>セン</t>
    </rPh>
    <rPh sb="1" eb="2">
      <t>エン</t>
    </rPh>
    <phoneticPr fontId="2"/>
  </si>
  <si>
    <t>千円</t>
    <rPh sb="0" eb="2">
      <t>センエン</t>
    </rPh>
    <phoneticPr fontId="2"/>
  </si>
  <si>
    <t>（申請理由）</t>
    <rPh sb="1" eb="3">
      <t>シンセイ</t>
    </rPh>
    <rPh sb="3" eb="5">
      <t>リユウ</t>
    </rPh>
    <phoneticPr fontId="2"/>
  </si>
  <si>
    <t>（整備内容）</t>
  </si>
  <si>
    <t>（申請理由）</t>
    <phoneticPr fontId="2"/>
  </si>
  <si>
    <t>（整備内容）</t>
    <phoneticPr fontId="2"/>
  </si>
  <si>
    <t>協定締結書に記載されている備蓄数</t>
    <rPh sb="0" eb="2">
      <t>キョウテイ</t>
    </rPh>
    <rPh sb="2" eb="4">
      <t>テイケツ</t>
    </rPh>
    <rPh sb="4" eb="5">
      <t>ショ</t>
    </rPh>
    <rPh sb="6" eb="8">
      <t>キサイ</t>
    </rPh>
    <rPh sb="13" eb="15">
      <t>ビチク</t>
    </rPh>
    <rPh sb="15" eb="16">
      <t>スウ</t>
    </rPh>
    <phoneticPr fontId="2"/>
  </si>
  <si>
    <t>保管箱の床面に接する面積（㎡）</t>
    <rPh sb="0" eb="2">
      <t>ホカン</t>
    </rPh>
    <rPh sb="2" eb="3">
      <t>バコ</t>
    </rPh>
    <rPh sb="4" eb="6">
      <t>ユカメン</t>
    </rPh>
    <rPh sb="7" eb="8">
      <t>セッ</t>
    </rPh>
    <rPh sb="10" eb="12">
      <t>メンセキ</t>
    </rPh>
    <phoneticPr fontId="2"/>
  </si>
  <si>
    <t>　ご準備いただいた資料は、データにて意向確認フォームからそれぞれ提出してください。</t>
    <rPh sb="2" eb="4">
      <t>ジュンビ</t>
    </rPh>
    <rPh sb="9" eb="11">
      <t>シリョウ</t>
    </rPh>
    <rPh sb="18" eb="20">
      <t>イコウ</t>
    </rPh>
    <rPh sb="20" eb="22">
      <t>カクニン</t>
    </rPh>
    <rPh sb="32" eb="34">
      <t>テイシュツ</t>
    </rPh>
    <phoneticPr fontId="2"/>
  </si>
  <si>
    <r>
      <t>　このエクセルファイルの他に、</t>
    </r>
    <r>
      <rPr>
        <b/>
        <u/>
        <sz val="12"/>
        <color rgb="FFFF0000"/>
        <rFont val="BIZ UDPゴシック"/>
        <family val="3"/>
        <charset val="128"/>
      </rPr>
      <t>次の資料を提出</t>
    </r>
    <r>
      <rPr>
        <sz val="12"/>
        <rFont val="BIZ UDPゴシック"/>
        <family val="3"/>
        <charset val="128"/>
      </rPr>
      <t>していただく必要があります</t>
    </r>
    <r>
      <rPr>
        <sz val="12"/>
        <color theme="1"/>
        <rFont val="BIZ UDPゴシック"/>
        <family val="3"/>
        <charset val="128"/>
      </rPr>
      <t>。</t>
    </r>
    <rPh sb="12" eb="13">
      <t>ホカ</t>
    </rPh>
    <rPh sb="15" eb="16">
      <t>ツギ</t>
    </rPh>
    <rPh sb="17" eb="19">
      <t>シリョウ</t>
    </rPh>
    <rPh sb="20" eb="22">
      <t>テイシュツ</t>
    </rPh>
    <rPh sb="28" eb="30">
      <t>ヒツヨウ</t>
    </rPh>
    <phoneticPr fontId="2"/>
  </si>
  <si>
    <r>
      <t xml:space="preserve">入力、確認項目は以上です。
</t>
    </r>
    <r>
      <rPr>
        <b/>
        <u/>
        <sz val="12"/>
        <color rgb="FFFF0000"/>
        <rFont val="BIZ UDPゴシック"/>
        <family val="3"/>
        <charset val="128"/>
      </rPr>
      <t>入力内容に不備がないか必ずご確認の上、</t>
    </r>
    <r>
      <rPr>
        <sz val="12"/>
        <rFont val="BIZ UDPゴシック"/>
        <family val="3"/>
        <charset val="128"/>
      </rPr>
      <t>添付資料とともにご提出ください</t>
    </r>
    <r>
      <rPr>
        <sz val="12"/>
        <color theme="1"/>
        <rFont val="BIZ UDPゴシック"/>
        <family val="3"/>
        <charset val="128"/>
      </rPr>
      <t>。</t>
    </r>
    <rPh sb="0" eb="2">
      <t>ニュウリョク</t>
    </rPh>
    <rPh sb="3" eb="5">
      <t>カクニン</t>
    </rPh>
    <rPh sb="5" eb="7">
      <t>コウモク</t>
    </rPh>
    <rPh sb="8" eb="10">
      <t>イジョウ</t>
    </rPh>
    <rPh sb="14" eb="16">
      <t>ニュウリョク</t>
    </rPh>
    <rPh sb="16" eb="18">
      <t>ナイヨウ</t>
    </rPh>
    <rPh sb="19" eb="21">
      <t>フビ</t>
    </rPh>
    <rPh sb="25" eb="26">
      <t>カナラ</t>
    </rPh>
    <rPh sb="28" eb="30">
      <t>カクニン</t>
    </rPh>
    <rPh sb="31" eb="32">
      <t>ウエ</t>
    </rPh>
    <rPh sb="33" eb="35">
      <t>テンプ</t>
    </rPh>
    <rPh sb="35" eb="37">
      <t>シリョウ</t>
    </rPh>
    <rPh sb="42" eb="44">
      <t>テイシュツ</t>
    </rPh>
    <phoneticPr fontId="2"/>
  </si>
  <si>
    <r>
      <t>申請機器購入と同一の契約において、</t>
    </r>
    <r>
      <rPr>
        <u/>
        <sz val="11"/>
        <color theme="1"/>
        <rFont val="BIZ UDPゴシック"/>
        <family val="3"/>
        <charset val="128"/>
      </rPr>
      <t>申請機器とは全く関連のない機器を同時に購入する場合等</t>
    </r>
    <r>
      <rPr>
        <sz val="11"/>
        <color theme="1"/>
        <rFont val="BIZ UDPゴシック"/>
        <family val="3"/>
        <charset val="128"/>
      </rPr>
      <t>は、同時に購入する機器の情報を入力してください。</t>
    </r>
    <rPh sb="0" eb="2">
      <t>シンセイ</t>
    </rPh>
    <rPh sb="2" eb="4">
      <t>キキ</t>
    </rPh>
    <rPh sb="4" eb="6">
      <t>コウニュウ</t>
    </rPh>
    <rPh sb="7" eb="9">
      <t>ドウイツ</t>
    </rPh>
    <rPh sb="10" eb="12">
      <t>ケイヤク</t>
    </rPh>
    <rPh sb="55" eb="57">
      <t>ジョウホウ</t>
    </rPh>
    <rPh sb="58" eb="60">
      <t>ニュウリョク</t>
    </rPh>
    <phoneticPr fontId="2"/>
  </si>
  <si>
    <t>○　補助対象外事業分</t>
    <rPh sb="2" eb="4">
      <t>ホジョ</t>
    </rPh>
    <rPh sb="4" eb="6">
      <t>タイショウ</t>
    </rPh>
    <rPh sb="6" eb="7">
      <t>ガイ</t>
    </rPh>
    <rPh sb="7" eb="9">
      <t>ジギョウ</t>
    </rPh>
    <rPh sb="9" eb="10">
      <t>ブン</t>
    </rPh>
    <phoneticPr fontId="2"/>
  </si>
  <si>
    <t>今回の意向確認後、正式な交付申請時に使用する書類のため、現時点では作成不要です。</t>
    <rPh sb="0" eb="2">
      <t>コンカイ</t>
    </rPh>
    <rPh sb="3" eb="5">
      <t>イコウ</t>
    </rPh>
    <rPh sb="5" eb="7">
      <t>カクニン</t>
    </rPh>
    <rPh sb="7" eb="8">
      <t>ゴ</t>
    </rPh>
    <rPh sb="9" eb="11">
      <t>セイシキ</t>
    </rPh>
    <rPh sb="12" eb="14">
      <t>コウフ</t>
    </rPh>
    <rPh sb="14" eb="16">
      <t>シンセイ</t>
    </rPh>
    <rPh sb="16" eb="17">
      <t>ジ</t>
    </rPh>
    <rPh sb="18" eb="20">
      <t>シヨウ</t>
    </rPh>
    <rPh sb="22" eb="24">
      <t>ショルイ</t>
    </rPh>
    <rPh sb="28" eb="31">
      <t>ゲンジテン</t>
    </rPh>
    <rPh sb="33" eb="35">
      <t>サクセイ</t>
    </rPh>
    <rPh sb="35" eb="37">
      <t>フヨウ</t>
    </rPh>
    <phoneticPr fontId="2"/>
  </si>
  <si>
    <t>黄色セル内に、必要事項を入力してください。</t>
    <rPh sb="0" eb="2">
      <t>キイロ</t>
    </rPh>
    <rPh sb="4" eb="5">
      <t>ナイ</t>
    </rPh>
    <rPh sb="7" eb="9">
      <t>ヒツヨウ</t>
    </rPh>
    <rPh sb="9" eb="11">
      <t>ジコウ</t>
    </rPh>
    <rPh sb="12" eb="14">
      <t>ニュウリョク</t>
    </rPh>
    <phoneticPr fontId="2"/>
  </si>
  <si>
    <t>１　「基礎情報」の入力＜黄色のシート＞</t>
    <rPh sb="3" eb="5">
      <t>キソ</t>
    </rPh>
    <rPh sb="5" eb="7">
      <t>ジョウホウ</t>
    </rPh>
    <rPh sb="9" eb="11">
      <t>ニュウリョク</t>
    </rPh>
    <rPh sb="12" eb="14">
      <t>キイロ</t>
    </rPh>
    <phoneticPr fontId="2"/>
  </si>
  <si>
    <t>室</t>
    <rPh sb="0" eb="1">
      <t>シツ</t>
    </rPh>
    <phoneticPr fontId="2"/>
  </si>
  <si>
    <t>抵当権設定の有無</t>
    <rPh sb="0" eb="3">
      <t>テイトウケン</t>
    </rPh>
    <rPh sb="3" eb="5">
      <t>セッテイ</t>
    </rPh>
    <rPh sb="6" eb="8">
      <t>ウム</t>
    </rPh>
    <phoneticPr fontId="2"/>
  </si>
  <si>
    <t>（５）当該事業を実施するにあたって設定する抵当権の有無について
※過去に設定した抵当権は含みません。</t>
    <rPh sb="3" eb="5">
      <t>トウガイ</t>
    </rPh>
    <rPh sb="5" eb="7">
      <t>ジギョウ</t>
    </rPh>
    <rPh sb="8" eb="10">
      <t>ジッシ</t>
    </rPh>
    <rPh sb="17" eb="19">
      <t>セッテイ</t>
    </rPh>
    <rPh sb="21" eb="24">
      <t>テイトウケン</t>
    </rPh>
    <rPh sb="33" eb="35">
      <t>カコ</t>
    </rPh>
    <rPh sb="36" eb="38">
      <t>セッテイ</t>
    </rPh>
    <rPh sb="40" eb="43">
      <t>テイトウケン</t>
    </rPh>
    <rPh sb="44" eb="45">
      <t>フク</t>
    </rPh>
    <phoneticPr fontId="2"/>
  </si>
  <si>
    <r>
      <t>令和７年度協定締結医療機関</t>
    </r>
    <r>
      <rPr>
        <b/>
        <sz val="12"/>
        <color rgb="FFFF0000"/>
        <rFont val="BIZ UDPゴシック"/>
        <family val="3"/>
        <charset val="128"/>
      </rPr>
      <t>施設</t>
    </r>
    <r>
      <rPr>
        <b/>
        <sz val="12"/>
        <color theme="1"/>
        <rFont val="BIZ UDPゴシック"/>
        <family val="3"/>
        <charset val="128"/>
      </rPr>
      <t>整備費補助金意向確認書類の作成方法</t>
    </r>
    <rPh sb="0" eb="2">
      <t>レイワ</t>
    </rPh>
    <rPh sb="3" eb="4">
      <t>ネン</t>
    </rPh>
    <rPh sb="4" eb="5">
      <t>ド</t>
    </rPh>
    <rPh sb="5" eb="7">
      <t>キョウテイ</t>
    </rPh>
    <rPh sb="7" eb="9">
      <t>テイケツ</t>
    </rPh>
    <rPh sb="9" eb="11">
      <t>イリョウ</t>
    </rPh>
    <rPh sb="11" eb="13">
      <t>キカン</t>
    </rPh>
    <rPh sb="13" eb="15">
      <t>シセツ</t>
    </rPh>
    <rPh sb="15" eb="18">
      <t>セイビヒ</t>
    </rPh>
    <rPh sb="18" eb="21">
      <t>ホジョキン</t>
    </rPh>
    <rPh sb="21" eb="23">
      <t>イコウ</t>
    </rPh>
    <rPh sb="23" eb="25">
      <t>カクニン</t>
    </rPh>
    <rPh sb="25" eb="27">
      <t>ショルイ</t>
    </rPh>
    <rPh sb="28" eb="30">
      <t>サクセイ</t>
    </rPh>
    <rPh sb="30" eb="32">
      <t>ホウホウ</t>
    </rPh>
    <phoneticPr fontId="2"/>
  </si>
  <si>
    <r>
      <t>○　「基礎情報入力シート」、「確認書」、「事業費内訳書」シートの</t>
    </r>
    <r>
      <rPr>
        <b/>
        <u/>
        <sz val="12"/>
        <color rgb="FFFF0000"/>
        <rFont val="BIZ UDPゴシック"/>
        <family val="3"/>
        <charset val="128"/>
      </rPr>
      <t>黄色セルに必要な情報を入力</t>
    </r>
    <r>
      <rPr>
        <sz val="12"/>
        <rFont val="BIZ UDPゴシック"/>
        <family val="3"/>
        <charset val="128"/>
      </rPr>
      <t>してください。</t>
    </r>
    <rPh sb="3" eb="5">
      <t>キソ</t>
    </rPh>
    <rPh sb="5" eb="7">
      <t>ジョウホウ</t>
    </rPh>
    <rPh sb="7" eb="9">
      <t>ニュウリョク</t>
    </rPh>
    <rPh sb="15" eb="18">
      <t>カクニンショ</t>
    </rPh>
    <rPh sb="21" eb="23">
      <t>ジギョウ</t>
    </rPh>
    <rPh sb="23" eb="24">
      <t>ヒ</t>
    </rPh>
    <rPh sb="24" eb="27">
      <t>ウチワケショ</t>
    </rPh>
    <rPh sb="32" eb="34">
      <t>キイロ</t>
    </rPh>
    <rPh sb="37" eb="39">
      <t>ヒツヨウ</t>
    </rPh>
    <rPh sb="40" eb="42">
      <t>ジョウホウ</t>
    </rPh>
    <rPh sb="43" eb="45">
      <t>ニュウリョク</t>
    </rPh>
    <phoneticPr fontId="2"/>
  </si>
  <si>
    <t>３　「事業計画書」の入力・確認＜ピンク色のシート＞</t>
    <rPh sb="3" eb="5">
      <t>ジギョウ</t>
    </rPh>
    <rPh sb="5" eb="8">
      <t>ケイカクショ</t>
    </rPh>
    <rPh sb="10" eb="12">
      <t>ニュウリョク</t>
    </rPh>
    <rPh sb="13" eb="15">
      <t>カクニン</t>
    </rPh>
    <rPh sb="19" eb="20">
      <t>イロ</t>
    </rPh>
    <phoneticPr fontId="2"/>
  </si>
  <si>
    <t>４　「事業費内訳書」の確認＜青色のシート＞</t>
    <rPh sb="3" eb="5">
      <t>ジギョウ</t>
    </rPh>
    <rPh sb="5" eb="6">
      <t>ヒ</t>
    </rPh>
    <rPh sb="6" eb="9">
      <t>ウチワケショ</t>
    </rPh>
    <rPh sb="11" eb="13">
      <t>カクニン</t>
    </rPh>
    <rPh sb="14" eb="15">
      <t>アオ</t>
    </rPh>
    <rPh sb="15" eb="16">
      <t>イロ</t>
    </rPh>
    <phoneticPr fontId="2"/>
  </si>
  <si>
    <t>６　書類の提出</t>
    <rPh sb="2" eb="4">
      <t>ショルイ</t>
    </rPh>
    <rPh sb="5" eb="7">
      <t>テイシュツ</t>
    </rPh>
    <phoneticPr fontId="2"/>
  </si>
  <si>
    <r>
      <t>・　申請整備毎の確認書（オレンジ色のシート）で提出を求められている資料
　　</t>
    </r>
    <r>
      <rPr>
        <sz val="10"/>
        <color theme="9" tint="-0.499984740745262"/>
        <rFont val="BIZ UDPゴシック"/>
        <family val="3"/>
        <charset val="128"/>
      </rPr>
      <t>※　申請整備の配置図、着工前の写真　等</t>
    </r>
    <rPh sb="2" eb="4">
      <t>シンセイ</t>
    </rPh>
    <rPh sb="4" eb="6">
      <t>セイビ</t>
    </rPh>
    <rPh sb="6" eb="7">
      <t>ゴト</t>
    </rPh>
    <rPh sb="8" eb="11">
      <t>カクニンショ</t>
    </rPh>
    <rPh sb="16" eb="17">
      <t>イロ</t>
    </rPh>
    <rPh sb="23" eb="25">
      <t>テイシュツ</t>
    </rPh>
    <rPh sb="26" eb="27">
      <t>モト</t>
    </rPh>
    <rPh sb="33" eb="35">
      <t>シリョウ</t>
    </rPh>
    <rPh sb="40" eb="42">
      <t>シンセイ</t>
    </rPh>
    <rPh sb="42" eb="44">
      <t>セイビ</t>
    </rPh>
    <rPh sb="45" eb="47">
      <t>ハイチ</t>
    </rPh>
    <rPh sb="47" eb="48">
      <t>ズ</t>
    </rPh>
    <rPh sb="49" eb="51">
      <t>チャッコウ</t>
    </rPh>
    <rPh sb="51" eb="52">
      <t>マエ</t>
    </rPh>
    <rPh sb="53" eb="55">
      <t>シャシン</t>
    </rPh>
    <rPh sb="56" eb="57">
      <t>トウ</t>
    </rPh>
    <phoneticPr fontId="2"/>
  </si>
  <si>
    <r>
      <t>・　その他、意向確認審査に必要と認められる資料
　　</t>
    </r>
    <r>
      <rPr>
        <sz val="9"/>
        <color theme="9" tint="-0.499984740745262"/>
        <rFont val="BIZ UDPゴシック"/>
        <family val="3"/>
        <charset val="128"/>
      </rPr>
      <t>※　審査の過程で必要となった場合は、個別に連絡させていただきます。</t>
    </r>
    <rPh sb="4" eb="5">
      <t>タ</t>
    </rPh>
    <rPh sb="6" eb="8">
      <t>イコウ</t>
    </rPh>
    <rPh sb="8" eb="10">
      <t>カクニン</t>
    </rPh>
    <rPh sb="10" eb="12">
      <t>シンサ</t>
    </rPh>
    <rPh sb="13" eb="15">
      <t>ヒツヨウ</t>
    </rPh>
    <rPh sb="16" eb="17">
      <t>ミト</t>
    </rPh>
    <rPh sb="21" eb="23">
      <t>シリョウ</t>
    </rPh>
    <rPh sb="28" eb="30">
      <t>シンサ</t>
    </rPh>
    <rPh sb="31" eb="33">
      <t>カテイ</t>
    </rPh>
    <rPh sb="34" eb="36">
      <t>ヒツヨウ</t>
    </rPh>
    <rPh sb="40" eb="41">
      <t>バ</t>
    </rPh>
    <rPh sb="41" eb="42">
      <t>ゴウ</t>
    </rPh>
    <rPh sb="44" eb="46">
      <t>コベツ</t>
    </rPh>
    <rPh sb="47" eb="49">
      <t>レンラク</t>
    </rPh>
    <phoneticPr fontId="2"/>
  </si>
  <si>
    <r>
      <t>＊</t>
    </r>
    <r>
      <rPr>
        <u/>
        <sz val="11"/>
        <color rgb="FFFF0000"/>
        <rFont val="BIZ UDPゴシック"/>
        <family val="3"/>
        <charset val="128"/>
      </rPr>
      <t>補助を希望する施設整備のみ</t>
    </r>
    <r>
      <rPr>
        <sz val="11"/>
        <color theme="1"/>
        <rFont val="BIZ UDPゴシック"/>
        <family val="3"/>
        <charset val="128"/>
      </rPr>
      <t>入力してください。</t>
    </r>
    <rPh sb="1" eb="3">
      <t>ホジョ</t>
    </rPh>
    <rPh sb="4" eb="6">
      <t>キボウ</t>
    </rPh>
    <rPh sb="8" eb="10">
      <t>シセツ</t>
    </rPh>
    <rPh sb="10" eb="12">
      <t>セイビ</t>
    </rPh>
    <rPh sb="14" eb="16">
      <t>ニュウリョク</t>
    </rPh>
    <phoneticPr fontId="2"/>
  </si>
  <si>
    <t>申請する施設整備ごとの確認書に、必要事項を入力してください。</t>
    <rPh sb="0" eb="2">
      <t>シンセイ</t>
    </rPh>
    <rPh sb="4" eb="6">
      <t>シセツ</t>
    </rPh>
    <rPh sb="6" eb="8">
      <t>セイビ</t>
    </rPh>
    <rPh sb="11" eb="13">
      <t>カクニン</t>
    </rPh>
    <rPh sb="13" eb="14">
      <t>ショ</t>
    </rPh>
    <rPh sb="16" eb="18">
      <t>ヒツヨウ</t>
    </rPh>
    <rPh sb="18" eb="20">
      <t>ジコウ</t>
    </rPh>
    <rPh sb="21" eb="23">
      <t>ニュウリョク</t>
    </rPh>
    <phoneticPr fontId="2"/>
  </si>
  <si>
    <t>＊補助を希望する施設整備のみ</t>
    <rPh sb="1" eb="3">
      <t>ホジョ</t>
    </rPh>
    <rPh sb="4" eb="6">
      <t>キボウ</t>
    </rPh>
    <rPh sb="8" eb="10">
      <t>シセツ</t>
    </rPh>
    <rPh sb="10" eb="12">
      <t>セイビ</t>
    </rPh>
    <phoneticPr fontId="2"/>
  </si>
  <si>
    <t>５　「事業費内訳書」より右のシートについて</t>
    <rPh sb="3" eb="6">
      <t>ジギョウヒ</t>
    </rPh>
    <rPh sb="6" eb="9">
      <t>ウチワケショ</t>
    </rPh>
    <rPh sb="12" eb="13">
      <t>ミギ</t>
    </rPh>
    <phoneticPr fontId="2"/>
  </si>
  <si>
    <r>
      <rPr>
        <b/>
        <u/>
        <sz val="12"/>
        <color rgb="FFFF0000"/>
        <rFont val="BIZ UDPゴシック"/>
        <family val="3"/>
        <charset val="128"/>
      </rPr>
      <t>１、２で入力した情報が正しく反映されているか確認</t>
    </r>
    <r>
      <rPr>
        <sz val="12"/>
        <color theme="1"/>
        <rFont val="BIZ UDPゴシック"/>
        <family val="3"/>
        <charset val="128"/>
      </rPr>
      <t>してください。
また、</t>
    </r>
    <r>
      <rPr>
        <u/>
        <sz val="12"/>
        <color rgb="FFFF0000"/>
        <rFont val="BIZ UDPゴシック"/>
        <family val="3"/>
        <charset val="128"/>
      </rPr>
      <t>黄色セルの箇所を入力</t>
    </r>
    <r>
      <rPr>
        <sz val="12"/>
        <color theme="1"/>
        <rFont val="BIZ UDPゴシック"/>
        <family val="3"/>
        <charset val="128"/>
      </rPr>
      <t>してください。なお、３「事業計画書」と次の４「事業費内訳書」を国に提出しますので、必ず確認をお願いします。</t>
    </r>
    <rPh sb="4" eb="6">
      <t>ニュウリョク</t>
    </rPh>
    <rPh sb="8" eb="10">
      <t>ジョウホウ</t>
    </rPh>
    <rPh sb="11" eb="12">
      <t>タダ</t>
    </rPh>
    <rPh sb="14" eb="16">
      <t>ハンエイ</t>
    </rPh>
    <rPh sb="22" eb="24">
      <t>カクニン</t>
    </rPh>
    <rPh sb="35" eb="37">
      <t>キイロ</t>
    </rPh>
    <rPh sb="40" eb="42">
      <t>カショ</t>
    </rPh>
    <rPh sb="43" eb="45">
      <t>ニュウリョク</t>
    </rPh>
    <rPh sb="57" eb="59">
      <t>ジギョウ</t>
    </rPh>
    <rPh sb="59" eb="62">
      <t>ケイカクショ</t>
    </rPh>
    <rPh sb="64" eb="65">
      <t>ツギ</t>
    </rPh>
    <rPh sb="68" eb="70">
      <t>ジギョウ</t>
    </rPh>
    <rPh sb="70" eb="71">
      <t>ヒ</t>
    </rPh>
    <rPh sb="71" eb="74">
      <t>ウチワケショ</t>
    </rPh>
    <rPh sb="76" eb="77">
      <t>クニ</t>
    </rPh>
    <rPh sb="78" eb="80">
      <t>テイシュツ</t>
    </rPh>
    <rPh sb="86" eb="87">
      <t>カナラ</t>
    </rPh>
    <rPh sb="88" eb="90">
      <t>カクニン</t>
    </rPh>
    <rPh sb="92" eb="93">
      <t>ネガ</t>
    </rPh>
    <phoneticPr fontId="2"/>
  </si>
  <si>
    <t>　当該補助事業の申請理由を、（１）新興感染症発生・まん延時における現状の感染対策に係る不具合から（２）導入後の効果まで具体的かつ詳細に記載してください。
　また、申請理由に基づく、具体の整備内容を詳細に記載してください。</t>
    <rPh sb="1" eb="3">
      <t>トウガイ</t>
    </rPh>
    <rPh sb="3" eb="5">
      <t>ホジョ</t>
    </rPh>
    <rPh sb="5" eb="7">
      <t>ジギョウ</t>
    </rPh>
    <rPh sb="8" eb="10">
      <t>シンセイ</t>
    </rPh>
    <rPh sb="10" eb="12">
      <t>リユウ</t>
    </rPh>
    <rPh sb="17" eb="19">
      <t>シンコウ</t>
    </rPh>
    <rPh sb="19" eb="22">
      <t>カンセンショウ</t>
    </rPh>
    <rPh sb="22" eb="24">
      <t>ハッセイ</t>
    </rPh>
    <rPh sb="28" eb="29">
      <t>ジ</t>
    </rPh>
    <rPh sb="33" eb="35">
      <t>ゲンジョウ</t>
    </rPh>
    <rPh sb="36" eb="38">
      <t>カンセン</t>
    </rPh>
    <rPh sb="38" eb="40">
      <t>タイサク</t>
    </rPh>
    <rPh sb="41" eb="42">
      <t>カカ</t>
    </rPh>
    <rPh sb="43" eb="46">
      <t>フグアイ</t>
    </rPh>
    <rPh sb="51" eb="53">
      <t>ドウニュウ</t>
    </rPh>
    <rPh sb="53" eb="54">
      <t>ゴ</t>
    </rPh>
    <rPh sb="55" eb="57">
      <t>コウカ</t>
    </rPh>
    <rPh sb="59" eb="62">
      <t>グタイテキ</t>
    </rPh>
    <rPh sb="64" eb="66">
      <t>ショウサイ</t>
    </rPh>
    <rPh sb="67" eb="69">
      <t>キサイ</t>
    </rPh>
    <rPh sb="81" eb="83">
      <t>シンセイ</t>
    </rPh>
    <rPh sb="83" eb="85">
      <t>リユウ</t>
    </rPh>
    <rPh sb="86" eb="87">
      <t>モト</t>
    </rPh>
    <rPh sb="90" eb="92">
      <t>グタイ</t>
    </rPh>
    <rPh sb="98" eb="100">
      <t>ショウサイ</t>
    </rPh>
    <rPh sb="101" eb="103">
      <t>キサイ</t>
    </rPh>
    <phoneticPr fontId="2"/>
  </si>
  <si>
    <t>　当該補助事業の申請理由を、（１）新興感染症発生・まん延時における現状の感染対策に係る不具合から（２）導入後の効果まで具体的かつ詳細に記載してください。
　また、申請理由に基づく、具体の整備内容を詳細に記載してください。</t>
    <phoneticPr fontId="2"/>
  </si>
  <si>
    <t>（２）個人防護具の保管に必要な面積の合計が自動で記載されます。
　※　保管庫内の導線等に必要な面積を加えることから、(１)保管箱の床面に接する面積の合計×２としています。</t>
    <rPh sb="3" eb="5">
      <t>コジン</t>
    </rPh>
    <rPh sb="5" eb="7">
      <t>ボウゴ</t>
    </rPh>
    <rPh sb="7" eb="8">
      <t>グ</t>
    </rPh>
    <rPh sb="9" eb="11">
      <t>ホカン</t>
    </rPh>
    <rPh sb="12" eb="14">
      <t>ヒツヨウ</t>
    </rPh>
    <rPh sb="15" eb="17">
      <t>メンセキ</t>
    </rPh>
    <rPh sb="18" eb="20">
      <t>ゴウケイ</t>
    </rPh>
    <rPh sb="21" eb="23">
      <t>ジドウ</t>
    </rPh>
    <rPh sb="24" eb="26">
      <t>キサイ</t>
    </rPh>
    <rPh sb="35" eb="38">
      <t>ホカンコ</t>
    </rPh>
    <rPh sb="38" eb="39">
      <t>ナイ</t>
    </rPh>
    <rPh sb="40" eb="43">
      <t>ドウセンナド</t>
    </rPh>
    <rPh sb="44" eb="46">
      <t>ヒツヨウ</t>
    </rPh>
    <rPh sb="47" eb="49">
      <t>メンセキ</t>
    </rPh>
    <rPh sb="50" eb="51">
      <t>クワ</t>
    </rPh>
    <phoneticPr fontId="2"/>
  </si>
  <si>
    <t>補助
年度
(和暦)</t>
    <rPh sb="0" eb="2">
      <t>ホジョ</t>
    </rPh>
    <rPh sb="3" eb="5">
      <t>ネンド</t>
    </rPh>
    <rPh sb="7" eb="9">
      <t>ワレキ</t>
    </rPh>
    <phoneticPr fontId="2"/>
  </si>
  <si>
    <t>補助
年度
（和暦）</t>
    <rPh sb="0" eb="2">
      <t>ホジョ</t>
    </rPh>
    <rPh sb="3" eb="5">
      <t>ネンド</t>
    </rPh>
    <rPh sb="7" eb="9">
      <t>ワレキ</t>
    </rPh>
    <phoneticPr fontId="2"/>
  </si>
  <si>
    <t>許可病床数
(単位：床)（半角数字のみで入力）</t>
    <rPh sb="0" eb="2">
      <t>キョカ</t>
    </rPh>
    <rPh sb="2" eb="5">
      <t>ビョウショウスウ</t>
    </rPh>
    <rPh sb="7" eb="9">
      <t>タンイ</t>
    </rPh>
    <rPh sb="10" eb="11">
      <t>ユカ</t>
    </rPh>
    <rPh sb="13" eb="15">
      <t>ハンカク</t>
    </rPh>
    <rPh sb="15" eb="17">
      <t>スウジ</t>
    </rPh>
    <rPh sb="20" eb="22">
      <t>ニュウリョク</t>
    </rPh>
    <phoneticPr fontId="2"/>
  </si>
  <si>
    <t>(８)建物及び整備予定場所の主たる構造</t>
    <rPh sb="3" eb="5">
      <t>タテモノ</t>
    </rPh>
    <rPh sb="5" eb="6">
      <t>オヨ</t>
    </rPh>
    <rPh sb="7" eb="9">
      <t>セイビ</t>
    </rPh>
    <rPh sb="9" eb="11">
      <t>ヨテイ</t>
    </rPh>
    <rPh sb="11" eb="13">
      <t>バショ</t>
    </rPh>
    <rPh sb="14" eb="15">
      <t>シュ</t>
    </rPh>
    <rPh sb="17" eb="19">
      <t>コウゾウ</t>
    </rPh>
    <phoneticPr fontId="2"/>
  </si>
  <si>
    <t>（９）当該整備に係る工事面積及び工事費用を下記に記載してください。</t>
    <rPh sb="3" eb="5">
      <t>トウガイ</t>
    </rPh>
    <rPh sb="5" eb="7">
      <t>セイビ</t>
    </rPh>
    <rPh sb="8" eb="9">
      <t>カカ</t>
    </rPh>
    <rPh sb="10" eb="12">
      <t>コウジ</t>
    </rPh>
    <rPh sb="12" eb="14">
      <t>メンセキ</t>
    </rPh>
    <rPh sb="14" eb="15">
      <t>オヨ</t>
    </rPh>
    <rPh sb="16" eb="18">
      <t>コウジ</t>
    </rPh>
    <rPh sb="18" eb="20">
      <t>ヒヨウ</t>
    </rPh>
    <rPh sb="21" eb="23">
      <t>カキ</t>
    </rPh>
    <rPh sb="24" eb="26">
      <t>キサイ</t>
    </rPh>
    <phoneticPr fontId="2"/>
  </si>
  <si>
    <t>（１０）（９）で記載した補助対象外経費（Ｂ)の内訳を以下に回答してください。</t>
    <rPh sb="8" eb="10">
      <t>キサイ</t>
    </rPh>
    <rPh sb="12" eb="14">
      <t>ホジョ</t>
    </rPh>
    <rPh sb="14" eb="16">
      <t>タイショウ</t>
    </rPh>
    <rPh sb="16" eb="17">
      <t>ガイ</t>
    </rPh>
    <rPh sb="17" eb="19">
      <t>ケイヒ</t>
    </rPh>
    <rPh sb="23" eb="25">
      <t>ウチワケ</t>
    </rPh>
    <rPh sb="26" eb="28">
      <t>イカ</t>
    </rPh>
    <rPh sb="29" eb="31">
      <t>カイトウ</t>
    </rPh>
    <phoneticPr fontId="2"/>
  </si>
  <si>
    <t>＊合計金額は、（９）で記載した補助対象外経費(B)と同額になるようにしてください。</t>
    <rPh sb="1" eb="3">
      <t>ゴウケイ</t>
    </rPh>
    <rPh sb="3" eb="5">
      <t>キンガク</t>
    </rPh>
    <rPh sb="11" eb="13">
      <t>キサイ</t>
    </rPh>
    <rPh sb="15" eb="17">
      <t>ホジョ</t>
    </rPh>
    <rPh sb="17" eb="19">
      <t>タイショウ</t>
    </rPh>
    <rPh sb="19" eb="20">
      <t>ガイ</t>
    </rPh>
    <rPh sb="20" eb="22">
      <t>ケイヒ</t>
    </rPh>
    <rPh sb="26" eb="28">
      <t>ドウガク</t>
    </rPh>
    <phoneticPr fontId="2"/>
  </si>
  <si>
    <t>（１１）（９）で記載した付帯工事費用（Ｃ）の内訳を以下に回答してください。</t>
    <rPh sb="8" eb="10">
      <t>キサイ</t>
    </rPh>
    <rPh sb="12" eb="16">
      <t>フタイコウジ</t>
    </rPh>
    <rPh sb="16" eb="18">
      <t>ヒヨウ</t>
    </rPh>
    <rPh sb="22" eb="24">
      <t>ウチワケ</t>
    </rPh>
    <rPh sb="25" eb="27">
      <t>イカ</t>
    </rPh>
    <rPh sb="28" eb="30">
      <t>カイトウ</t>
    </rPh>
    <phoneticPr fontId="2"/>
  </si>
  <si>
    <t>←不一致の場合、(B)又は(１０)の金額に誤りがあると思われるため、再度ご確認お願いします。</t>
    <rPh sb="1" eb="4">
      <t>フイッチ</t>
    </rPh>
    <rPh sb="5" eb="7">
      <t>バアイ</t>
    </rPh>
    <rPh sb="11" eb="12">
      <t>マタ</t>
    </rPh>
    <rPh sb="18" eb="20">
      <t>キンガク</t>
    </rPh>
    <rPh sb="21" eb="22">
      <t>アヤマ</t>
    </rPh>
    <rPh sb="27" eb="28">
      <t>オモ</t>
    </rPh>
    <rPh sb="34" eb="36">
      <t>サイド</t>
    </rPh>
    <rPh sb="37" eb="39">
      <t>カクニン</t>
    </rPh>
    <rPh sb="40" eb="41">
      <t>ネガ</t>
    </rPh>
    <phoneticPr fontId="2"/>
  </si>
  <si>
    <t>←不一致の場合、(C)又は(１１)の金額に誤りがあると思われるため、再度ご確認お願いします。</t>
    <rPh sb="1" eb="4">
      <t>フイッチ</t>
    </rPh>
    <rPh sb="5" eb="7">
      <t>バアイ</t>
    </rPh>
    <rPh sb="11" eb="12">
      <t>マタ</t>
    </rPh>
    <rPh sb="18" eb="20">
      <t>キンガク</t>
    </rPh>
    <rPh sb="21" eb="22">
      <t>アヤマ</t>
    </rPh>
    <rPh sb="27" eb="28">
      <t>オモ</t>
    </rPh>
    <rPh sb="34" eb="36">
      <t>サイド</t>
    </rPh>
    <rPh sb="37" eb="39">
      <t>カクニン</t>
    </rPh>
    <rPh sb="40" eb="41">
      <t>ネガ</t>
    </rPh>
    <phoneticPr fontId="2"/>
  </si>
  <si>
    <t>＊合計金額は、（９）で記載した付帯工事費用(C)と同額になるようにしてください。</t>
    <rPh sb="1" eb="3">
      <t>ゴウケイ</t>
    </rPh>
    <rPh sb="3" eb="5">
      <t>キンガク</t>
    </rPh>
    <rPh sb="11" eb="13">
      <t>キサイ</t>
    </rPh>
    <rPh sb="15" eb="19">
      <t>フタイコウジ</t>
    </rPh>
    <rPh sb="19" eb="21">
      <t>ヒヨウ</t>
    </rPh>
    <rPh sb="25" eb="27">
      <t>ドウガク</t>
    </rPh>
    <phoneticPr fontId="2"/>
  </si>
  <si>
    <t>（１２）今回の工事により個人防護具保管庫として区画されたスペースに保管予定の品目について、以下から選択してください。</t>
    <rPh sb="4" eb="6">
      <t>コンカイ</t>
    </rPh>
    <rPh sb="7" eb="9">
      <t>コウジ</t>
    </rPh>
    <rPh sb="12" eb="14">
      <t>コジン</t>
    </rPh>
    <rPh sb="14" eb="16">
      <t>ボウゴ</t>
    </rPh>
    <rPh sb="16" eb="17">
      <t>グ</t>
    </rPh>
    <rPh sb="17" eb="20">
      <t>ホカンコ</t>
    </rPh>
    <rPh sb="23" eb="25">
      <t>クカク</t>
    </rPh>
    <rPh sb="33" eb="35">
      <t>ホカン</t>
    </rPh>
    <rPh sb="35" eb="37">
      <t>ヨテイ</t>
    </rPh>
    <rPh sb="38" eb="40">
      <t>ヒンモク</t>
    </rPh>
    <rPh sb="45" eb="47">
      <t>イカ</t>
    </rPh>
    <rPh sb="49" eb="51">
      <t>センタク</t>
    </rPh>
    <phoneticPr fontId="2"/>
  </si>
  <si>
    <t>（１３）整備予定期間</t>
    <rPh sb="4" eb="6">
      <t>セイビ</t>
    </rPh>
    <rPh sb="6" eb="8">
      <t>ヨテイ</t>
    </rPh>
    <rPh sb="8" eb="10">
      <t>キカン</t>
    </rPh>
    <phoneticPr fontId="2"/>
  </si>
  <si>
    <t>＊設問１（９）で回答した工事面積と、設問２（２）で算出された個人防護具保管に要する面積とを比較し、どちらか小さいほうに単価を乗じて得た金額です。</t>
    <rPh sb="1" eb="3">
      <t>セツモン</t>
    </rPh>
    <rPh sb="8" eb="10">
      <t>カイトウ</t>
    </rPh>
    <rPh sb="12" eb="14">
      <t>コウジ</t>
    </rPh>
    <rPh sb="14" eb="16">
      <t>メンセキ</t>
    </rPh>
    <rPh sb="18" eb="20">
      <t>セツモン</t>
    </rPh>
    <rPh sb="25" eb="27">
      <t>サンシュツ</t>
    </rPh>
    <rPh sb="30" eb="32">
      <t>コジン</t>
    </rPh>
    <rPh sb="32" eb="34">
      <t>ボウゴ</t>
    </rPh>
    <rPh sb="34" eb="35">
      <t>グ</t>
    </rPh>
    <rPh sb="35" eb="37">
      <t>ホカン</t>
    </rPh>
    <rPh sb="38" eb="39">
      <t>ヨウ</t>
    </rPh>
    <rPh sb="41" eb="43">
      <t>メンセキ</t>
    </rPh>
    <rPh sb="45" eb="47">
      <t>ヒカク</t>
    </rPh>
    <rPh sb="53" eb="54">
      <t>チイ</t>
    </rPh>
    <rPh sb="59" eb="61">
      <t>タンカ</t>
    </rPh>
    <rPh sb="62" eb="63">
      <t>ジョウ</t>
    </rPh>
    <rPh sb="65" eb="66">
      <t>エ</t>
    </rPh>
    <rPh sb="67" eb="69">
      <t>キンガク</t>
    </rPh>
    <phoneticPr fontId="2"/>
  </si>
  <si>
    <t>法人の情報又は
個人の場合は医療機関の
情報</t>
    <rPh sb="0" eb="2">
      <t>ホウジン</t>
    </rPh>
    <rPh sb="3" eb="5">
      <t>ジョウホウ</t>
    </rPh>
    <rPh sb="5" eb="6">
      <t>マタ</t>
    </rPh>
    <rPh sb="8" eb="10">
      <t>コジン</t>
    </rPh>
    <rPh sb="11" eb="13">
      <t>バアイ</t>
    </rPh>
    <rPh sb="14" eb="16">
      <t>イリョウ</t>
    </rPh>
    <rPh sb="16" eb="18">
      <t>キカン</t>
    </rPh>
    <rPh sb="20" eb="22">
      <t>ジョウホウ</t>
    </rPh>
    <phoneticPr fontId="2"/>
  </si>
  <si>
    <r>
      <t xml:space="preserve">※県名から番地まで入力してください。
</t>
    </r>
    <r>
      <rPr>
        <sz val="11"/>
        <color rgb="FFFF0000"/>
        <rFont val="BIZ UDPゴシック"/>
        <family val="3"/>
        <charset val="128"/>
      </rPr>
      <t>※法人・自治体の場合はそのその所在地を入力してください。</t>
    </r>
    <rPh sb="1" eb="3">
      <t>ケンメイ</t>
    </rPh>
    <rPh sb="5" eb="7">
      <t>バンチ</t>
    </rPh>
    <rPh sb="9" eb="11">
      <t>ニュウリョク</t>
    </rPh>
    <phoneticPr fontId="2"/>
  </si>
  <si>
    <t>※法人は法人名を、自治体は市町村名及び管理者名を入力してください。
例）医療法人○○会、　○○市病院事業管理者　神奈川　太郎
※個人の場合、肩書き及び開設者氏名を入力してください。
例)院長　神奈川　太郎</t>
    <rPh sb="1" eb="3">
      <t>ホウジン</t>
    </rPh>
    <rPh sb="4" eb="6">
      <t>ホウジン</t>
    </rPh>
    <rPh sb="6" eb="7">
      <t>メイ</t>
    </rPh>
    <rPh sb="9" eb="12">
      <t>ジチタイ</t>
    </rPh>
    <rPh sb="13" eb="16">
      <t>シチョウソン</t>
    </rPh>
    <rPh sb="16" eb="17">
      <t>メイ</t>
    </rPh>
    <rPh sb="17" eb="18">
      <t>オヨ</t>
    </rPh>
    <rPh sb="19" eb="22">
      <t>カンリシャ</t>
    </rPh>
    <rPh sb="22" eb="23">
      <t>メイ</t>
    </rPh>
    <rPh sb="24" eb="26">
      <t>ニュウリョク</t>
    </rPh>
    <rPh sb="34" eb="35">
      <t>レイ</t>
    </rPh>
    <rPh sb="36" eb="38">
      <t>イリョウ</t>
    </rPh>
    <rPh sb="38" eb="40">
      <t>ホウジン</t>
    </rPh>
    <rPh sb="42" eb="43">
      <t>カイ</t>
    </rPh>
    <rPh sb="47" eb="48">
      <t>シ</t>
    </rPh>
    <rPh sb="48" eb="50">
      <t>ビョウイン</t>
    </rPh>
    <rPh sb="50" eb="52">
      <t>ジギョウ</t>
    </rPh>
    <rPh sb="52" eb="55">
      <t>カンリシャ</t>
    </rPh>
    <rPh sb="56" eb="59">
      <t>カナガワ</t>
    </rPh>
    <rPh sb="60" eb="62">
      <t>タロウ</t>
    </rPh>
    <rPh sb="64" eb="66">
      <t>コジン</t>
    </rPh>
    <rPh sb="67" eb="69">
      <t>バアイ</t>
    </rPh>
    <rPh sb="70" eb="72">
      <t>カタガキ</t>
    </rPh>
    <rPh sb="73" eb="74">
      <t>オヨ</t>
    </rPh>
    <rPh sb="75" eb="77">
      <t>カイセツ</t>
    </rPh>
    <rPh sb="77" eb="78">
      <t>シャ</t>
    </rPh>
    <rPh sb="78" eb="80">
      <t>シメイ</t>
    </rPh>
    <rPh sb="81" eb="83">
      <t>ニュウリョク</t>
    </rPh>
    <rPh sb="91" eb="92">
      <t>レイ</t>
    </rPh>
    <rPh sb="93" eb="95">
      <t>インチョウ</t>
    </rPh>
    <rPh sb="96" eb="99">
      <t>カナガワ</t>
    </rPh>
    <rPh sb="100" eb="102">
      <t>タロウ</t>
    </rPh>
    <phoneticPr fontId="2"/>
  </si>
  <si>
    <t>※事務担当者氏名ではありません。
※役職名から入力してください。
例)理事長　神奈川　太郎</t>
    <rPh sb="18" eb="21">
      <t>ヤクショクメイ</t>
    </rPh>
    <rPh sb="23" eb="25">
      <t>ニュウリョク</t>
    </rPh>
    <rPh sb="33" eb="34">
      <t>レイ</t>
    </rPh>
    <rPh sb="35" eb="38">
      <t>リジチョウ</t>
    </rPh>
    <rPh sb="39" eb="42">
      <t>カナガワ</t>
    </rPh>
    <rPh sb="43" eb="45">
      <t>タロウ</t>
    </rPh>
    <phoneticPr fontId="2"/>
  </si>
  <si>
    <t>（参考）
上記、保管箱の床面に接する面積（㎡）は次のとおり算出されています。
・県が指定する各個人防護具の保管箱の基準規格及び１箱当たりの入数は下記表のとおりです。
・上記で入力いただいた備蓄数から必要な箱数が自動で算出されます。
・その後、120cmを上限として積むことを想定して県が設定した積載段数で割り返し、床面に接する箱数が算出されます。
・床面に接する箱数に対し、１箱あたりの面積を乗じ、㎡換算に変更しています。</t>
    <rPh sb="1" eb="3">
      <t>サンコウ</t>
    </rPh>
    <rPh sb="5" eb="7">
      <t>ジョウキ</t>
    </rPh>
    <rPh sb="8" eb="10">
      <t>ホカン</t>
    </rPh>
    <rPh sb="10" eb="11">
      <t>バコ</t>
    </rPh>
    <rPh sb="12" eb="14">
      <t>ユカメン</t>
    </rPh>
    <rPh sb="15" eb="16">
      <t>セッ</t>
    </rPh>
    <rPh sb="18" eb="20">
      <t>メンセキ</t>
    </rPh>
    <rPh sb="24" eb="25">
      <t>ツギ</t>
    </rPh>
    <rPh sb="29" eb="31">
      <t>サンシュツ</t>
    </rPh>
    <rPh sb="40" eb="41">
      <t>ケン</t>
    </rPh>
    <rPh sb="42" eb="44">
      <t>シテイ</t>
    </rPh>
    <rPh sb="46" eb="47">
      <t>カク</t>
    </rPh>
    <rPh sb="47" eb="49">
      <t>コジン</t>
    </rPh>
    <rPh sb="49" eb="51">
      <t>ボウゴ</t>
    </rPh>
    <rPh sb="51" eb="52">
      <t>グ</t>
    </rPh>
    <rPh sb="53" eb="55">
      <t>ホカン</t>
    </rPh>
    <rPh sb="55" eb="56">
      <t>バコ</t>
    </rPh>
    <rPh sb="57" eb="59">
      <t>キジュン</t>
    </rPh>
    <rPh sb="59" eb="61">
      <t>キカク</t>
    </rPh>
    <rPh sb="61" eb="62">
      <t>オヨ</t>
    </rPh>
    <rPh sb="64" eb="65">
      <t>ハコ</t>
    </rPh>
    <rPh sb="65" eb="66">
      <t>ア</t>
    </rPh>
    <rPh sb="69" eb="70">
      <t>イ</t>
    </rPh>
    <rPh sb="70" eb="71">
      <t>スウ</t>
    </rPh>
    <rPh sb="72" eb="74">
      <t>カキ</t>
    </rPh>
    <rPh sb="74" eb="75">
      <t>ヒョウ</t>
    </rPh>
    <rPh sb="84" eb="86">
      <t>ジョウキ</t>
    </rPh>
    <rPh sb="87" eb="89">
      <t>ニュウリョク</t>
    </rPh>
    <rPh sb="94" eb="96">
      <t>ビチク</t>
    </rPh>
    <rPh sb="96" eb="97">
      <t>スウ</t>
    </rPh>
    <rPh sb="99" eb="101">
      <t>ヒツヨウ</t>
    </rPh>
    <rPh sb="102" eb="104">
      <t>ハコスウ</t>
    </rPh>
    <rPh sb="105" eb="107">
      <t>ジドウ</t>
    </rPh>
    <rPh sb="108" eb="110">
      <t>サンシュツ</t>
    </rPh>
    <rPh sb="119" eb="120">
      <t>ゴ</t>
    </rPh>
    <rPh sb="127" eb="129">
      <t>ジョウゲン</t>
    </rPh>
    <rPh sb="132" eb="133">
      <t>ツ</t>
    </rPh>
    <rPh sb="137" eb="139">
      <t>ソウテイ</t>
    </rPh>
    <rPh sb="141" eb="142">
      <t>ケン</t>
    </rPh>
    <rPh sb="143" eb="145">
      <t>セッテイ</t>
    </rPh>
    <rPh sb="147" eb="149">
      <t>セキサイ</t>
    </rPh>
    <rPh sb="149" eb="151">
      <t>ダンスウ</t>
    </rPh>
    <rPh sb="152" eb="153">
      <t>ワ</t>
    </rPh>
    <rPh sb="154" eb="155">
      <t>カエ</t>
    </rPh>
    <rPh sb="157" eb="159">
      <t>ユカメン</t>
    </rPh>
    <rPh sb="160" eb="161">
      <t>セッ</t>
    </rPh>
    <rPh sb="163" eb="165">
      <t>ハコスウ</t>
    </rPh>
    <rPh sb="166" eb="168">
      <t>サンシュツ</t>
    </rPh>
    <rPh sb="175" eb="177">
      <t>ユカメン</t>
    </rPh>
    <rPh sb="178" eb="179">
      <t>セッ</t>
    </rPh>
    <rPh sb="181" eb="183">
      <t>ハコスウ</t>
    </rPh>
    <rPh sb="184" eb="185">
      <t>タイ</t>
    </rPh>
    <rPh sb="188" eb="189">
      <t>ハコ</t>
    </rPh>
    <rPh sb="193" eb="195">
      <t>メンセキ</t>
    </rPh>
    <rPh sb="196" eb="197">
      <t>ジョウ</t>
    </rPh>
    <rPh sb="200" eb="202">
      <t>カンサン</t>
    </rPh>
    <rPh sb="203" eb="205">
      <t>ヘンコウ</t>
    </rPh>
    <phoneticPr fontId="2"/>
  </si>
  <si>
    <t>※医療機関名を入力してください。</t>
    <rPh sb="1" eb="3">
      <t>イリョウ</t>
    </rPh>
    <rPh sb="3" eb="5">
      <t>キカン</t>
    </rPh>
    <rPh sb="5" eb="6">
      <t>メイ</t>
    </rPh>
    <rPh sb="6" eb="7">
      <t>ビョウメイ</t>
    </rPh>
    <rPh sb="7" eb="9">
      <t>ニュウリョク</t>
    </rPh>
    <phoneticPr fontId="2"/>
  </si>
  <si>
    <r>
      <rPr>
        <b/>
        <u/>
        <sz val="12"/>
        <color rgb="FFFF0000"/>
        <rFont val="BIZ UDPゴシック"/>
        <family val="3"/>
        <charset val="128"/>
      </rPr>
      <t>１、２で入力した情報が正しく反映されているか確認</t>
    </r>
    <r>
      <rPr>
        <sz val="12"/>
        <color theme="1"/>
        <rFont val="BIZ UDPゴシック"/>
        <family val="3"/>
        <charset val="128"/>
      </rPr>
      <t>してください。
なお、この</t>
    </r>
    <r>
      <rPr>
        <b/>
        <u/>
        <sz val="12"/>
        <color rgb="FFFF0000"/>
        <rFont val="BIZ UDPゴシック"/>
        <family val="3"/>
        <charset val="128"/>
      </rPr>
      <t>シート下部の「国庫補助金」及び「都道府県補助金」の合算が、医療機関側から県に申請する補助申請額</t>
    </r>
    <r>
      <rPr>
        <sz val="12"/>
        <color theme="1"/>
        <rFont val="BIZ UDPゴシック"/>
        <family val="3"/>
        <charset val="128"/>
      </rPr>
      <t>となります。
また、黄色セルの箇所を必要があれば入力してください。なお、３「事業計画書」と次の４「事業費内訳書」を国に提出しますので、必ず確認をお願いします。</t>
    </r>
    <rPh sb="4" eb="6">
      <t>ニュウリョク</t>
    </rPh>
    <rPh sb="8" eb="10">
      <t>ジョウホウ</t>
    </rPh>
    <rPh sb="11" eb="12">
      <t>タダ</t>
    </rPh>
    <rPh sb="14" eb="16">
      <t>ハンエイ</t>
    </rPh>
    <rPh sb="22" eb="24">
      <t>カクニン</t>
    </rPh>
    <rPh sb="40" eb="42">
      <t>カブ</t>
    </rPh>
    <rPh sb="44" eb="46">
      <t>コッコ</t>
    </rPh>
    <rPh sb="46" eb="49">
      <t>ホジョキン</t>
    </rPh>
    <rPh sb="50" eb="51">
      <t>オヨ</t>
    </rPh>
    <rPh sb="53" eb="57">
      <t>トドウフケン</t>
    </rPh>
    <rPh sb="57" eb="60">
      <t>ホジョキン</t>
    </rPh>
    <rPh sb="62" eb="64">
      <t>ガッサン</t>
    </rPh>
    <rPh sb="66" eb="68">
      <t>イリョウ</t>
    </rPh>
    <rPh sb="68" eb="70">
      <t>キカン</t>
    </rPh>
    <rPh sb="70" eb="71">
      <t>ガワ</t>
    </rPh>
    <rPh sb="73" eb="74">
      <t>ケン</t>
    </rPh>
    <rPh sb="75" eb="77">
      <t>シンセイ</t>
    </rPh>
    <rPh sb="79" eb="81">
      <t>ホジョ</t>
    </rPh>
    <rPh sb="81" eb="83">
      <t>シンセイ</t>
    </rPh>
    <rPh sb="83" eb="84">
      <t>ガク</t>
    </rPh>
    <rPh sb="102" eb="104">
      <t>ヒツヨウ</t>
    </rPh>
    <rPh sb="122" eb="124">
      <t>ジギョウ</t>
    </rPh>
    <rPh sb="124" eb="127">
      <t>ケイカクショ</t>
    </rPh>
    <rPh sb="129" eb="130">
      <t>ツギ</t>
    </rPh>
    <rPh sb="133" eb="135">
      <t>ジギョウ</t>
    </rPh>
    <rPh sb="135" eb="136">
      <t>ヒ</t>
    </rPh>
    <rPh sb="136" eb="139">
      <t>ウチワケショ</t>
    </rPh>
    <rPh sb="141" eb="142">
      <t>クニ</t>
    </rPh>
    <rPh sb="143" eb="145">
      <t>テイシュツ</t>
    </rPh>
    <rPh sb="151" eb="152">
      <t>カナラ</t>
    </rPh>
    <rPh sb="153" eb="155">
      <t>カクニン</t>
    </rPh>
    <rPh sb="157" eb="158">
      <t>ネガ</t>
    </rPh>
    <phoneticPr fontId="2"/>
  </si>
  <si>
    <t>※法人の場合、医療機関の郵便番号を、半角数字７桁（ハイフン抜き）で入力してください。</t>
    <phoneticPr fontId="2"/>
  </si>
  <si>
    <r>
      <t>開設者氏名</t>
    </r>
    <r>
      <rPr>
        <sz val="10"/>
        <color theme="1"/>
        <rFont val="BIZ UDPゴシック"/>
        <family val="3"/>
        <charset val="128"/>
      </rPr>
      <t>（個人の場合）</t>
    </r>
    <r>
      <rPr>
        <sz val="12"/>
        <color theme="1"/>
        <rFont val="BIZ UDPゴシック"/>
        <family val="3"/>
        <charset val="128"/>
      </rPr>
      <t>又は名称</t>
    </r>
    <r>
      <rPr>
        <sz val="10"/>
        <color theme="1"/>
        <rFont val="BIZ UDPゴシック"/>
        <family val="3"/>
        <charset val="128"/>
      </rPr>
      <t>（法人の場合）</t>
    </r>
    <rPh sb="0" eb="3">
      <t>カイセツシャ</t>
    </rPh>
    <phoneticPr fontId="2"/>
  </si>
  <si>
    <r>
      <t>＊</t>
    </r>
    <r>
      <rPr>
        <b/>
        <u/>
        <sz val="12"/>
        <color theme="1"/>
        <rFont val="BIZ UDPゴシック"/>
        <family val="3"/>
        <charset val="128"/>
      </rPr>
      <t>令和８年１月31日まで</t>
    </r>
    <r>
      <rPr>
        <sz val="12"/>
        <color theme="1"/>
        <rFont val="BIZ UDPゴシック"/>
        <family val="3"/>
        <charset val="128"/>
      </rPr>
      <t>に完了（引渡し）する整備事業に補助を行います。</t>
    </r>
    <rPh sb="1" eb="3">
      <t>レイワ</t>
    </rPh>
    <rPh sb="4" eb="5">
      <t>ネン</t>
    </rPh>
    <rPh sb="6" eb="7">
      <t>ガツ</t>
    </rPh>
    <rPh sb="9" eb="10">
      <t>ニチ</t>
    </rPh>
    <rPh sb="13" eb="15">
      <t>カンリョウ</t>
    </rPh>
    <rPh sb="16" eb="18">
      <t>ヒキワタ</t>
    </rPh>
    <rPh sb="22" eb="24">
      <t>セイビ</t>
    </rPh>
    <rPh sb="24" eb="26">
      <t>ジギョウ</t>
    </rPh>
    <rPh sb="27" eb="29">
      <t>ホジョ</t>
    </rPh>
    <rPh sb="30" eb="31">
      <t>オコナ</t>
    </rPh>
    <phoneticPr fontId="2"/>
  </si>
  <si>
    <t>着手（契約・着工）予定年月日</t>
    <rPh sb="0" eb="2">
      <t>チャクシュ</t>
    </rPh>
    <rPh sb="3" eb="5">
      <t>ケイヤク</t>
    </rPh>
    <rPh sb="6" eb="8">
      <t>チャッコウ</t>
    </rPh>
    <rPh sb="9" eb="11">
      <t>ヨテイ</t>
    </rPh>
    <rPh sb="11" eb="14">
      <t>ネンガッピ</t>
    </rPh>
    <phoneticPr fontId="2"/>
  </si>
  <si>
    <t>完了（引渡し）予定年月日</t>
    <rPh sb="0" eb="2">
      <t>カンリョウ</t>
    </rPh>
    <rPh sb="3" eb="5">
      <t>ヒキワタ</t>
    </rPh>
    <rPh sb="7" eb="9">
      <t>ヨテイ</t>
    </rPh>
    <rPh sb="9" eb="12">
      <t>ネンガッピ</t>
    </rPh>
    <phoneticPr fontId="2"/>
  </si>
  <si>
    <t>申請時点における当該整備事業の着手（契約・着工）予定年月日及び完了（引渡し）予定年月日を以下に記載してください。</t>
    <rPh sb="0" eb="2">
      <t>シンセイ</t>
    </rPh>
    <rPh sb="2" eb="4">
      <t>ジテン</t>
    </rPh>
    <rPh sb="8" eb="10">
      <t>トウガイ</t>
    </rPh>
    <rPh sb="10" eb="12">
      <t>セイビ</t>
    </rPh>
    <rPh sb="12" eb="14">
      <t>ジギョウ</t>
    </rPh>
    <rPh sb="15" eb="17">
      <t>チャクシュ</t>
    </rPh>
    <rPh sb="18" eb="20">
      <t>ケイヤク</t>
    </rPh>
    <rPh sb="21" eb="23">
      <t>チャッコウ</t>
    </rPh>
    <rPh sb="24" eb="26">
      <t>ヨテイ</t>
    </rPh>
    <rPh sb="26" eb="29">
      <t>ネンガッピ</t>
    </rPh>
    <rPh sb="29" eb="30">
      <t>オヨ</t>
    </rPh>
    <rPh sb="31" eb="33">
      <t>カンリョウ</t>
    </rPh>
    <rPh sb="34" eb="36">
      <t>ヒキワタ</t>
    </rPh>
    <rPh sb="38" eb="40">
      <t>ヨテイ</t>
    </rPh>
    <rPh sb="40" eb="43">
      <t>ネンガッピ</t>
    </rPh>
    <rPh sb="44" eb="46">
      <t>イカ</t>
    </rPh>
    <rPh sb="47" eb="49">
      <t>キサイ</t>
    </rPh>
    <phoneticPr fontId="2"/>
  </si>
  <si>
    <r>
      <t>＊参考として</t>
    </r>
    <r>
      <rPr>
        <u/>
        <sz val="12"/>
        <color rgb="FFFF0000"/>
        <rFont val="BIZ UDPゴシック"/>
        <family val="3"/>
        <charset val="128"/>
      </rPr>
      <t>協定締結病床の配置図等に整備を予定している場所を着色するなどして明示し、添付資料として提出</t>
    </r>
    <r>
      <rPr>
        <sz val="12"/>
        <color theme="1"/>
        <rFont val="BIZ UDPゴシック"/>
        <family val="3"/>
        <charset val="128"/>
      </rPr>
      <t>してください。</t>
    </r>
    <rPh sb="6" eb="8">
      <t>キョウテイ</t>
    </rPh>
    <rPh sb="8" eb="10">
      <t>テイケツ</t>
    </rPh>
    <rPh sb="10" eb="12">
      <t>ビョウショウ</t>
    </rPh>
    <rPh sb="18" eb="20">
      <t>セイビ</t>
    </rPh>
    <rPh sb="21" eb="23">
      <t>ヨテイ</t>
    </rPh>
    <rPh sb="27" eb="29">
      <t>バショ</t>
    </rPh>
    <rPh sb="30" eb="32">
      <t>チャクショク</t>
    </rPh>
    <phoneticPr fontId="2"/>
  </si>
  <si>
    <t>申請時点における当該整備事業の着手（契約・着工）予定年月日及び完了（引渡し）予定年月日を以下に記載してください。</t>
    <phoneticPr fontId="2"/>
  </si>
  <si>
    <r>
      <t>＊参考資料として、</t>
    </r>
    <r>
      <rPr>
        <b/>
        <u/>
        <sz val="12"/>
        <color rgb="FFFF0000"/>
        <rFont val="BIZ UDPゴシック"/>
        <family val="3"/>
        <charset val="128"/>
      </rPr>
      <t>当該整備を行う図面を提出</t>
    </r>
    <r>
      <rPr>
        <sz val="12"/>
        <rFont val="BIZ UDPゴシック"/>
        <family val="3"/>
        <charset val="128"/>
      </rPr>
      <t>してください。</t>
    </r>
    <rPh sb="1" eb="3">
      <t>サンコウ</t>
    </rPh>
    <rPh sb="3" eb="5">
      <t>シリョウ</t>
    </rPh>
    <rPh sb="9" eb="11">
      <t>トウガイ</t>
    </rPh>
    <rPh sb="11" eb="13">
      <t>セイビ</t>
    </rPh>
    <rPh sb="14" eb="15">
      <t>オコナ</t>
    </rPh>
    <rPh sb="16" eb="18">
      <t>ズメン</t>
    </rPh>
    <rPh sb="19" eb="21">
      <t>テイシュツ</t>
    </rPh>
    <phoneticPr fontId="2"/>
  </si>
  <si>
    <t>令和７年度神奈川県協定締結医療機関施設整備費補助金交付申請書</t>
    <rPh sb="0" eb="2">
      <t>レイワ</t>
    </rPh>
    <rPh sb="25" eb="27">
      <t>コウフ</t>
    </rPh>
    <rPh sb="27" eb="30">
      <t>シンセイショ</t>
    </rPh>
    <phoneticPr fontId="2"/>
  </si>
  <si>
    <t>〇階建て</t>
    <rPh sb="1" eb="2">
      <t>カイ</t>
    </rPh>
    <rPh sb="2" eb="3">
      <t>タ</t>
    </rPh>
    <phoneticPr fontId="2"/>
  </si>
  <si>
    <t>Ａ</t>
  </si>
  <si>
    <t>Ｂ</t>
  </si>
  <si>
    <t>Ａ－Ｂ＝Ｃ</t>
  </si>
  <si>
    <t>Ｄ</t>
  </si>
  <si>
    <t>Ｅ</t>
  </si>
  <si>
    <t>Ｆ</t>
  </si>
  <si>
    <t>Ｇ</t>
  </si>
  <si>
    <t>Ｈ</t>
  </si>
  <si>
    <t>Ｉ</t>
  </si>
  <si>
    <t>Ｊ</t>
  </si>
  <si>
    <t>Ｋ</t>
  </si>
  <si>
    <t>Ｌ</t>
  </si>
  <si>
    <t>Ｋ－Ｌ＝Ｍ</t>
  </si>
  <si>
    <t>都道府県</t>
  </si>
  <si>
    <t>交付申請年月日･番号</t>
  </si>
  <si>
    <t>補助事業者名</t>
  </si>
  <si>
    <t>施　設　名</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</si>
  <si>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</si>
  <si>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</si>
  <si>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</si>
  <si>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</si>
  <si>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</si>
  <si>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</si>
  <si>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</si>
  <si>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</si>
  <si>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</si>
  <si>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</si>
  <si>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</si>
  <si>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</si>
  <si>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</si>
  <si>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</si>
  <si>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</si>
  <si>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</si>
  <si>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</si>
  <si>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提出年月日・番号</t>
    <rPh sb="0" eb="2">
      <t>テイシュツ</t>
    </rPh>
    <phoneticPr fontId="4"/>
  </si>
  <si>
    <t>事業区分</t>
    <rPh sb="0" eb="2">
      <t>ジギョウ</t>
    </rPh>
    <phoneticPr fontId="4"/>
  </si>
  <si>
    <t>補助対象部分</t>
    <rPh sb="0" eb="2">
      <t>ホジョ</t>
    </rPh>
    <rPh sb="2" eb="4">
      <t>タイショウ</t>
    </rPh>
    <rPh sb="4" eb="6">
      <t>ブブン</t>
    </rPh>
    <phoneticPr fontId="4"/>
  </si>
  <si>
    <t>開　設　者</t>
    <phoneticPr fontId="4"/>
  </si>
  <si>
    <t>選　定　額</t>
    <phoneticPr fontId="4"/>
  </si>
  <si>
    <t>㎡</t>
    <phoneticPr fontId="4"/>
  </si>
  <si>
    <t>○○県</t>
    <rPh sb="2" eb="3">
      <t>ケン</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</si>
  <si>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</si>
  <si>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t>
    <phoneticPr fontId="4"/>
  </si>
  <si>
    <t>○○病院</t>
    <rPh sb="2" eb="4">
      <t>ビョウイン</t>
    </rPh>
    <phoneticPr fontId="4"/>
  </si>
  <si>
    <t>医療法人○○会</t>
    <rPh sb="0" eb="2">
      <t>イリョウ</t>
    </rPh>
    <rPh sb="2" eb="4">
      <t>ホウジン</t>
    </rPh>
    <rPh sb="6" eb="7">
      <t>カイ</t>
    </rPh>
    <phoneticPr fontId="4"/>
  </si>
  <si>
    <t>○○市</t>
    <rPh sb="2" eb="3">
      <t>シ</t>
    </rPh>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</si>
  <si>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</si>
  <si>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作業用</t>
    <rPh sb="0" eb="3">
      <t>サギョウヨウ</t>
    </rPh>
    <phoneticPr fontId="2"/>
  </si>
  <si>
    <t>抵当権</t>
    <rPh sb="0" eb="3">
      <t>テイトウケン</t>
    </rPh>
    <phoneticPr fontId="2"/>
  </si>
  <si>
    <t>工事計画年数</t>
    <rPh sb="0" eb="2">
      <t>コウジ</t>
    </rPh>
    <rPh sb="2" eb="4">
      <t>ケイカク</t>
    </rPh>
    <rPh sb="4" eb="6">
      <t>ネンスウ</t>
    </rPh>
    <phoneticPr fontId="2"/>
  </si>
  <si>
    <t>単年</t>
    <rPh sb="0" eb="1">
      <t>タン</t>
    </rPh>
    <rPh sb="1" eb="2">
      <t>ネン</t>
    </rPh>
    <phoneticPr fontId="2"/>
  </si>
  <si>
    <t>病室</t>
    <rPh sb="0" eb="2">
      <t>ビョウシツ</t>
    </rPh>
    <phoneticPr fontId="2"/>
  </si>
  <si>
    <t>病棟等</t>
    <rPh sb="0" eb="2">
      <t>ビョウトウ</t>
    </rPh>
    <rPh sb="2" eb="3">
      <t>ナド</t>
    </rPh>
    <phoneticPr fontId="2"/>
  </si>
  <si>
    <t>個人防護具</t>
    <rPh sb="0" eb="2">
      <t>コジン</t>
    </rPh>
    <rPh sb="2" eb="4">
      <t>ボウゴ</t>
    </rPh>
    <rPh sb="4" eb="5">
      <t>グ</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</si>
</sst>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_ "/>
    <numFmt numFmtId="177" formatCode="#"/>
    <numFmt numFmtId="178" formatCode="&quot;〒&quot;000&quot;－&quot;0000"/>
    <numFmt numFmtId="179" formatCode="[$-411]ggge&quot;年&quot;m&quot;月&quot;d&quot;日&quot;;@"/>
    <numFmt numFmtId="180" formatCode="#,##0_);[Red]\(#,##0\)"/>
    <numFmt numFmtId="181" formatCode="&quot;〒&quot;000&quot;-&quot;0000"/>
    <numFmt numFmtId="182" formatCode="#,##0;&quot;△ &quot;#,##0"/>
    <numFmt numFmtId="183" formatCode="#,##0.00;&quot;△ &quot;#,##0.00"/>
    <numFmt numFmtId="184" formatCode="#,##0.00_ "/>
    <numFmt numFmtId="185" formatCode="0_ "/>
    <numFmt numFmtId="186" formatCode="#,##0.00_);[Red]\(#,##0.00\)"/>
    <numFmt numFmtId="187" formatCode="#,##0_ ;[Red]\-#,##0\ "/>
    <numFmt numFmtId="188" formatCode="#.00&quot;㎡&quot;"/>
    <numFmt numFmtId="189" formatCode="#,##0.00&quot;㎡&quot;"/>
    <numFmt numFmtId="190" formatCode="\(#,##0.00&quot;㎡&quot;\)"/>
    <numFmt numFmtId="191" formatCode="#,###&quot;千円&quot;"/>
    <numFmt numFmtId="192" formatCode="#&quot;床&quot;"/>
    <numFmt numFmtId="193" formatCode="0_);[Red]\(0\)"/>
    <numFmt numFmtId="194" formatCode="#,###"/>
    <numFmt numFmtId="195" formatCode="#,###.00"/>
    <numFmt numFmtId="196" formatCode="\(###&quot;%&quot;\)"/>
    <numFmt numFmtId="197" formatCode="General&quot;㎡&quot;"/>
    <numFmt numFmtId="198" formatCode="\(@\)"/>
  </numFmts>
  <fonts count="100">
    <font>
      <sz val="12"/>
      <color theme="1"/>
      <name val="ＭＳ 明朝"/>
      <family val="2"/>
      <charset val="128"/>
    </font>
    <font>
      <sz val="12"/>
      <color theme="1"/>
      <name val="ＭＳ 明朝"/>
      <family val="2"/>
      <charset val="128"/>
    </font>
    <font>
      <sz val="6"/>
      <name val="ＭＳ 明朝"/>
      <family val="2"/>
      <charset val="128"/>
    </font>
    <font>
      <sz val="9"/>
      <color indexed="81"/>
      <name val="ＭＳ Ｐゴシック"/>
      <family val="3"/>
      <charset val="128"/>
    </font>
    <font>
      <sz val="6"/>
      <name val="ＭＳ Ｐゴシック"/>
      <family val="3"/>
      <charset val="128"/>
    </font>
    <font>
      <sz val="12"/>
      <color rgb="FF000000"/>
      <name val="ＭＳ 明朝"/>
      <family val="2"/>
      <charset val="128"/>
    </font>
    <font>
      <sz val="11"/>
      <name val="ＭＳ 明朝"/>
      <family val="1"/>
      <charset val="128"/>
    </font>
    <font>
      <sz val="11"/>
      <name val="ＭＳ Ｐゴシック"/>
      <family val="3"/>
      <charset val="128"/>
    </font>
    <font>
      <sz val="6"/>
      <name val="ＭＳ Ｐゴシック"/>
      <family val="2"/>
      <charset val="128"/>
    </font>
    <font>
      <sz val="9"/>
      <color rgb="FF000000"/>
      <name val="ＭＳ Ｐゴシック"/>
      <family val="3"/>
      <charset val="128"/>
    </font>
    <font>
      <sz val="12"/>
      <name val="ＭＳ 明朝"/>
      <family val="1"/>
      <charset val="128"/>
    </font>
    <font>
      <sz val="11"/>
      <color rgb="FF000000"/>
      <name val="ＭＳ Ｐゴシック"/>
      <family val="3"/>
      <charset val="128"/>
    </font>
    <font>
      <sz val="11"/>
      <color theme="1"/>
      <name val="ＭＳ Ｐゴシック"/>
      <family val="2"/>
      <charset val="128"/>
      <scheme val="minor"/>
    </font>
    <font>
      <sz val="12"/>
      <color theme="1"/>
      <name val="ＭＳ ゴシック"/>
      <family val="3"/>
      <charset val="128"/>
    </font>
    <font>
      <sz val="12"/>
      <name val="ＭＳ 明朝"/>
      <family val="2"/>
      <charset val="128"/>
    </font>
    <font>
      <sz val="12"/>
      <color theme="1"/>
      <name val="ＭＳ 明朝"/>
      <family val="1"/>
      <charset val="128"/>
    </font>
    <font>
      <sz val="9"/>
      <name val="ＭＳ 明朝"/>
      <family val="1"/>
      <charset val="128"/>
    </font>
    <font>
      <sz val="10.5"/>
      <name val="ＭＳ 明朝"/>
      <family val="1"/>
      <charset val="128"/>
    </font>
    <font>
      <sz val="8"/>
      <name val="ＭＳ 明朝"/>
      <family val="1"/>
      <charset val="128"/>
    </font>
    <font>
      <u/>
      <sz val="12"/>
      <name val="ＭＳ 明朝"/>
      <family val="1"/>
      <charset val="128"/>
    </font>
    <font>
      <sz val="20"/>
      <name val="ＭＳ 明朝"/>
      <family val="1"/>
      <charset val="128"/>
    </font>
    <font>
      <sz val="10"/>
      <name val="ＭＳ 明朝"/>
      <family val="1"/>
      <charset val="128"/>
    </font>
    <font>
      <sz val="10"/>
      <name val="ＭＳ Ｐゴシック"/>
      <family val="3"/>
      <charset val="128"/>
      <scheme val="minor"/>
    </font>
    <font>
      <sz val="12"/>
      <color rgb="FFFF0000"/>
      <name val="ＭＳ 明朝"/>
      <family val="2"/>
      <charset val="128"/>
    </font>
    <font>
      <sz val="12"/>
      <color rgb="FFFF0000"/>
      <name val="ＭＳ 明朝"/>
      <family val="1"/>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u/>
      <sz val="9"/>
      <color theme="1"/>
      <name val="ＭＳ Ｐゴシック"/>
      <family val="3"/>
      <charset val="128"/>
    </font>
    <font>
      <sz val="9"/>
      <color indexed="10"/>
      <name val="ＭＳ Ｐゴシック"/>
      <family val="3"/>
      <charset val="128"/>
    </font>
    <font>
      <sz val="9"/>
      <color indexed="8"/>
      <name val="ＭＳ Ｐゴシック"/>
      <family val="3"/>
      <charset val="128"/>
    </font>
    <font>
      <sz val="9"/>
      <name val="ＭＳ Ｐゴシック"/>
      <family val="3"/>
      <charset val="128"/>
    </font>
    <font>
      <sz val="10"/>
      <color theme="1"/>
      <name val="ＭＳ Ｐゴシック"/>
      <family val="3"/>
      <charset val="128"/>
    </font>
    <font>
      <u/>
      <sz val="12"/>
      <color theme="10"/>
      <name val="ＭＳ 明朝"/>
      <family val="2"/>
      <charset val="128"/>
    </font>
    <font>
      <sz val="12"/>
      <color theme="1"/>
      <name val="BIZ UDPゴシック"/>
      <family val="3"/>
      <charset val="128"/>
    </font>
    <font>
      <sz val="14"/>
      <color theme="1"/>
      <name val="BIZ UDPゴシック"/>
      <family val="3"/>
      <charset val="128"/>
    </font>
    <font>
      <sz val="11"/>
      <color theme="1"/>
      <name val="BIZ UDPゴシック"/>
      <family val="3"/>
      <charset val="128"/>
    </font>
    <font>
      <sz val="12"/>
      <color rgb="FFFF0000"/>
      <name val="BIZ UDPゴシック"/>
      <family val="3"/>
      <charset val="128"/>
    </font>
    <font>
      <b/>
      <sz val="12"/>
      <color rgb="FFFF0000"/>
      <name val="BIZ UDPゴシック"/>
      <family val="3"/>
      <charset val="128"/>
    </font>
    <font>
      <b/>
      <sz val="12"/>
      <color theme="1"/>
      <name val="BIZ UDPゴシック"/>
      <family val="3"/>
      <charset val="128"/>
    </font>
    <font>
      <sz val="12"/>
      <color rgb="FF202124"/>
      <name val="BIZ UDPゴシック"/>
      <family val="3"/>
      <charset val="128"/>
    </font>
    <font>
      <u/>
      <sz val="12"/>
      <color rgb="FFFF0000"/>
      <name val="BIZ UDPゴシック"/>
      <family val="3"/>
      <charset val="128"/>
    </font>
    <font>
      <u/>
      <sz val="12"/>
      <color theme="1"/>
      <name val="BIZ UDPゴシック"/>
      <family val="3"/>
      <charset val="128"/>
    </font>
    <font>
      <sz val="12"/>
      <color rgb="FF002060"/>
      <name val="BIZ UDPゴシック"/>
      <family val="3"/>
      <charset val="128"/>
    </font>
    <font>
      <b/>
      <u/>
      <sz val="12"/>
      <color rgb="FFFF0000"/>
      <name val="BIZ UDPゴシック"/>
      <family val="3"/>
      <charset val="128"/>
    </font>
    <font>
      <sz val="12"/>
      <name val="BIZ UDPゴシック"/>
      <family val="3"/>
      <charset val="128"/>
    </font>
    <font>
      <sz val="10"/>
      <color theme="1"/>
      <name val="BIZ UDPゴシック"/>
      <family val="3"/>
      <charset val="128"/>
    </font>
    <font>
      <sz val="6"/>
      <color theme="1"/>
      <name val="BIZ UDPゴシック"/>
      <family val="3"/>
      <charset val="128"/>
    </font>
    <font>
      <sz val="12"/>
      <color theme="0" tint="-0.34998626667073579"/>
      <name val="BIZ UDPゴシック"/>
      <family val="3"/>
      <charset val="128"/>
    </font>
    <font>
      <sz val="7"/>
      <color theme="1"/>
      <name val="BIZ UDPゴシック"/>
      <family val="3"/>
      <charset val="128"/>
    </font>
    <font>
      <sz val="10"/>
      <color theme="0" tint="-0.34998626667073579"/>
      <name val="BIZ UDPゴシック"/>
      <family val="3"/>
      <charset val="128"/>
    </font>
    <font>
      <b/>
      <sz val="14"/>
      <color theme="1"/>
      <name val="BIZ UDPゴシック"/>
      <family val="3"/>
      <charset val="128"/>
    </font>
    <font>
      <b/>
      <sz val="12"/>
      <color rgb="FF202124"/>
      <name val="BIZ UDPゴシック"/>
      <family val="3"/>
      <charset val="128"/>
    </font>
    <font>
      <b/>
      <sz val="12"/>
      <name val="BIZ UDPゴシック"/>
      <family val="3"/>
      <charset val="128"/>
    </font>
    <font>
      <sz val="36"/>
      <color theme="8"/>
      <name val="BIZ UDPゴシック"/>
      <family val="3"/>
      <charset val="128"/>
    </font>
    <font>
      <sz val="9"/>
      <color indexed="81"/>
      <name val="BIZ UDPゴシック"/>
      <family val="3"/>
      <charset val="128"/>
    </font>
    <font>
      <u/>
      <sz val="12"/>
      <name val="BIZ UDPゴシック"/>
      <family val="3"/>
      <charset val="128"/>
    </font>
    <font>
      <b/>
      <sz val="10"/>
      <color rgb="FFFF0000"/>
      <name val="BIZ UDPゴシック"/>
      <family val="3"/>
      <charset val="128"/>
    </font>
    <font>
      <u/>
      <sz val="11"/>
      <color rgb="FFFF0000"/>
      <name val="BIZ UDPゴシック"/>
      <family val="3"/>
      <charset val="128"/>
    </font>
    <font>
      <b/>
      <sz val="10"/>
      <color theme="1"/>
      <name val="BIZ UDPゴシック"/>
      <family val="3"/>
      <charset val="128"/>
    </font>
    <font>
      <sz val="9"/>
      <color theme="1"/>
      <name val="BIZ UDPゴシック"/>
      <family val="3"/>
      <charset val="128"/>
    </font>
    <font>
      <sz val="9"/>
      <color theme="1"/>
      <name val="メイリオ"/>
      <family val="3"/>
      <charset val="128"/>
    </font>
    <font>
      <sz val="8"/>
      <color indexed="81"/>
      <name val="BIZ UDPゴシック"/>
      <family val="3"/>
      <charset val="128"/>
    </font>
    <font>
      <sz val="8"/>
      <color theme="1"/>
      <name val="Meiryo UI"/>
      <family val="3"/>
      <charset val="128"/>
    </font>
    <font>
      <b/>
      <sz val="8"/>
      <color indexed="81"/>
      <name val="BIZ UDPゴシック"/>
      <family val="3"/>
      <charset val="128"/>
    </font>
    <font>
      <sz val="10"/>
      <name val="ＭＳ ゴシック"/>
      <family val="3"/>
      <charset val="128"/>
    </font>
    <font>
      <u/>
      <sz val="9"/>
      <color rgb="FFFF0000"/>
      <name val="ＭＳ Ｐゴシック"/>
      <family val="3"/>
      <charset val="128"/>
    </font>
    <font>
      <sz val="11"/>
      <color rgb="FFFF0000"/>
      <name val="ＭＳ Ｐゴシック"/>
      <family val="3"/>
      <charset val="128"/>
    </font>
    <font>
      <u/>
      <sz val="9"/>
      <color rgb="FF000000"/>
      <name val="ＭＳ Ｐゴシック"/>
      <family val="3"/>
      <charset val="128"/>
    </font>
    <font>
      <sz val="9"/>
      <color theme="1"/>
      <name val="ＭＳ 明朝"/>
      <family val="2"/>
      <charset val="128"/>
    </font>
    <font>
      <sz val="9"/>
      <color theme="1"/>
      <name val="ＭＳ 明朝"/>
      <family val="1"/>
      <charset val="128"/>
    </font>
    <font>
      <b/>
      <sz val="9"/>
      <color theme="1"/>
      <name val="ＭＳ Ｐゴシック"/>
      <family val="3"/>
      <charset val="128"/>
    </font>
    <font>
      <sz val="9"/>
      <name val="ＭＳ Ｐゴシック"/>
      <family val="3"/>
      <charset val="128"/>
      <scheme val="minor"/>
    </font>
    <font>
      <u/>
      <sz val="11"/>
      <color theme="1"/>
      <name val="BIZ UDPゴシック"/>
      <family val="3"/>
      <charset val="128"/>
    </font>
    <font>
      <u/>
      <sz val="9"/>
      <color indexed="81"/>
      <name val="BIZ UDPゴシック"/>
      <family val="3"/>
      <charset val="128"/>
    </font>
    <font>
      <b/>
      <sz val="10"/>
      <name val="BIZ UDPゴシック"/>
      <family val="3"/>
      <charset val="128"/>
    </font>
    <font>
      <sz val="10"/>
      <name val="ＭＳ Ｐゴシック"/>
      <family val="3"/>
      <charset val="128"/>
    </font>
    <font>
      <u/>
      <sz val="10"/>
      <name val="ＭＳ Ｐゴシック"/>
      <family val="3"/>
      <charset val="128"/>
    </font>
    <font>
      <sz val="14"/>
      <name val="ＭＳ Ｐゴシック"/>
      <family val="3"/>
      <charset val="128"/>
    </font>
    <font>
      <b/>
      <sz val="9"/>
      <color indexed="81"/>
      <name val="MS P ゴシック"/>
      <family val="3"/>
      <charset val="128"/>
    </font>
    <font>
      <sz val="11"/>
      <name val="ＭＳ Ｐゴシック"/>
      <family val="3"/>
      <charset val="128"/>
      <scheme val="minor"/>
    </font>
    <font>
      <sz val="10.5"/>
      <name val="ＭＳ Ｐゴシック"/>
      <family val="3"/>
      <charset val="128"/>
      <scheme val="minor"/>
    </font>
    <font>
      <b/>
      <sz val="11"/>
      <name val="ＭＳ Ｐゴシック"/>
      <family val="3"/>
      <charset val="128"/>
      <scheme val="minor"/>
    </font>
    <font>
      <sz val="9.5"/>
      <name val="ＭＳ Ｐゴシック"/>
      <family val="3"/>
      <charset val="128"/>
      <scheme val="minor"/>
    </font>
    <font>
      <sz val="14"/>
      <name val="ＭＳ Ｐゴシック"/>
      <family val="3"/>
      <charset val="128"/>
      <scheme val="minor"/>
    </font>
    <font>
      <sz val="11"/>
      <color rgb="FFFF0000"/>
      <name val="BIZ UDPゴシック"/>
      <family val="3"/>
      <charset val="128"/>
    </font>
    <font>
      <b/>
      <sz val="11"/>
      <color theme="1"/>
      <name val="BIZ UDPゴシック"/>
      <family val="3"/>
      <charset val="128"/>
    </font>
    <font>
      <sz val="11"/>
      <name val="BIZ UDPゴシック"/>
      <family val="3"/>
      <charset val="128"/>
    </font>
    <font>
      <b/>
      <sz val="12"/>
      <color theme="9" tint="-0.499984740745262"/>
      <name val="BIZ UDPゴシック"/>
      <family val="3"/>
      <charset val="128"/>
    </font>
    <font>
      <sz val="12"/>
      <color theme="9" tint="-0.499984740745262"/>
      <name val="BIZ UDPゴシック"/>
      <family val="3"/>
      <charset val="128"/>
    </font>
    <font>
      <sz val="10"/>
      <color theme="9" tint="-0.499984740745262"/>
      <name val="BIZ UDPゴシック"/>
      <family val="3"/>
      <charset val="128"/>
    </font>
    <font>
      <sz val="9"/>
      <color theme="9" tint="-0.499984740745262"/>
      <name val="BIZ UDPゴシック"/>
      <family val="3"/>
      <charset val="128"/>
    </font>
    <font>
      <b/>
      <sz val="9"/>
      <color theme="1"/>
      <name val="BIZ UDPゴシック"/>
      <family val="3"/>
      <charset val="128"/>
    </font>
    <font>
      <b/>
      <sz val="8"/>
      <color theme="1"/>
      <name val="BIZ UDPゴシック"/>
      <family val="3"/>
      <charset val="128"/>
    </font>
    <font>
      <u/>
      <sz val="12"/>
      <color theme="10"/>
      <name val="BIZ UDPゴシック"/>
      <family val="3"/>
      <charset val="128"/>
    </font>
    <font>
      <b/>
      <u/>
      <sz val="12"/>
      <color theme="1"/>
      <name val="BIZ UDPゴシック"/>
      <family val="3"/>
      <charset val="128"/>
    </font>
    <font>
      <sz val="11"/>
      <name val="ＭＳ ゴシック"/>
      <family val="3"/>
      <charset val="128"/>
    </font>
    <font>
      <b/>
      <sz val="11"/>
      <name val="ＭＳ ゴシック"/>
      <family val="3"/>
      <charset val="128"/>
    </font>
    <font>
      <sz val="8"/>
      <name val="ＭＳ ゴシック"/>
      <family val="3"/>
      <charset val="128"/>
    </font>
    <font>
      <sz val="11"/>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hair">
        <color indexed="64"/>
      </bottom>
      <diagonal/>
    </border>
    <border>
      <left style="medium">
        <color rgb="FF000000"/>
      </left>
      <right style="medium">
        <color rgb="FF000000"/>
      </right>
      <top/>
      <bottom style="double">
        <color indexed="64"/>
      </bottom>
      <diagonal/>
    </border>
    <border>
      <left style="medium">
        <color rgb="FF000000"/>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hair">
        <color indexed="64"/>
      </bottom>
      <diagonal/>
    </border>
    <border>
      <left style="thin">
        <color rgb="FF000000"/>
      </left>
      <right style="thin">
        <color rgb="FF000000"/>
      </right>
      <top/>
      <bottom style="hair">
        <color indexed="64"/>
      </bottom>
      <diagonal/>
    </border>
    <border>
      <left style="thin">
        <color rgb="FF000000"/>
      </left>
      <right style="medium">
        <color rgb="FF000000"/>
      </right>
      <top/>
      <bottom style="hair">
        <color indexed="64"/>
      </bottom>
      <diagonal/>
    </border>
    <border>
      <left style="medium">
        <color rgb="FF000000"/>
      </left>
      <right style="thin">
        <color rgb="FF000000"/>
      </right>
      <top/>
      <bottom style="double">
        <color indexed="64"/>
      </bottom>
      <diagonal/>
    </border>
    <border>
      <left style="thin">
        <color rgb="FF000000"/>
      </left>
      <right style="medium">
        <color rgb="FF000000"/>
      </right>
      <top/>
      <bottom style="double">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hair">
        <color rgb="FF000000"/>
      </bottom>
      <diagonal/>
    </border>
    <border>
      <left style="medium">
        <color rgb="FF000000"/>
      </left>
      <right/>
      <top style="medium">
        <color indexed="64"/>
      </top>
      <bottom style="hair">
        <color rgb="FF000000"/>
      </bottom>
      <diagonal/>
    </border>
    <border>
      <left/>
      <right/>
      <top style="medium">
        <color indexed="64"/>
      </top>
      <bottom style="hair">
        <color rgb="FF000000"/>
      </bottom>
      <diagonal/>
    </border>
    <border>
      <left/>
      <right style="medium">
        <color rgb="FF000000"/>
      </right>
      <top style="medium">
        <color indexed="64"/>
      </top>
      <bottom style="hair">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hair">
        <color indexed="64"/>
      </bottom>
      <diagonal/>
    </border>
    <border>
      <left style="medium">
        <color rgb="FF000000"/>
      </left>
      <right style="medium">
        <color indexed="64"/>
      </right>
      <top/>
      <bottom style="hair">
        <color indexed="64"/>
      </bottom>
      <diagonal/>
    </border>
    <border>
      <left style="medium">
        <color indexed="64"/>
      </left>
      <right style="medium">
        <color rgb="FF000000"/>
      </right>
      <top style="hair">
        <color indexed="64"/>
      </top>
      <bottom/>
      <diagonal/>
    </border>
    <border>
      <left style="medium">
        <color indexed="64"/>
      </left>
      <right style="medium">
        <color rgb="FF000000"/>
      </right>
      <top/>
      <bottom style="double">
        <color indexed="64"/>
      </bottom>
      <diagonal/>
    </border>
    <border>
      <left style="medium">
        <color rgb="FF000000"/>
      </left>
      <right style="medium">
        <color indexed="64"/>
      </right>
      <top/>
      <bottom style="double">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thin">
        <color auto="1"/>
      </top>
      <bottom style="hair">
        <color auto="1"/>
      </bottom>
      <diagonal/>
    </border>
    <border>
      <left style="medium">
        <color indexed="64"/>
      </left>
      <right style="medium">
        <color indexed="64"/>
      </right>
      <top/>
      <bottom style="thin">
        <color indexed="64"/>
      </bottom>
      <diagonal/>
    </border>
    <border>
      <left style="medium">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rgb="FF000000"/>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style="medium">
        <color indexed="64"/>
      </right>
      <top style="thin">
        <color indexed="64"/>
      </top>
      <bottom/>
      <diagonal/>
    </border>
    <border>
      <left style="thin">
        <color rgb="FF000000"/>
      </left>
      <right/>
      <top/>
      <bottom style="double">
        <color indexed="64"/>
      </bottom>
      <diagonal/>
    </border>
    <border diagonalUp="1">
      <left style="medium">
        <color rgb="FF000000"/>
      </left>
      <right style="medium">
        <color rgb="FF000000"/>
      </right>
      <top/>
      <bottom style="hair">
        <color indexed="64"/>
      </bottom>
      <diagonal style="thin">
        <color rgb="FF000000"/>
      </diagonal>
    </border>
    <border diagonalUp="1">
      <left style="medium">
        <color rgb="FF000000"/>
      </left>
      <right/>
      <top/>
      <bottom style="hair">
        <color indexed="64"/>
      </bottom>
      <diagonal style="thin">
        <color rgb="FF000000"/>
      </diagonal>
    </border>
    <border>
      <left style="medium">
        <color rgb="FF000000"/>
      </left>
      <right style="thin">
        <color rgb="FF000000"/>
      </right>
      <top style="double">
        <color indexed="64"/>
      </top>
      <bottom style="medium">
        <color indexed="64"/>
      </bottom>
      <diagonal/>
    </border>
    <border>
      <left style="thin">
        <color rgb="FF000000"/>
      </left>
      <right style="thin">
        <color rgb="FF000000"/>
      </right>
      <top style="double">
        <color indexed="64"/>
      </top>
      <bottom style="medium">
        <color indexed="64"/>
      </bottom>
      <diagonal/>
    </border>
    <border>
      <left style="thin">
        <color rgb="FF000000"/>
      </left>
      <right style="medium">
        <color rgb="FF000000"/>
      </right>
      <top style="double">
        <color indexed="64"/>
      </top>
      <bottom style="medium">
        <color indexed="64"/>
      </bottom>
      <diagonal/>
    </border>
    <border>
      <left style="medium">
        <color indexed="64"/>
      </left>
      <right style="medium">
        <color indexed="64"/>
      </right>
      <top/>
      <bottom style="hair">
        <color indexed="64"/>
      </bottom>
      <diagonal/>
    </border>
    <border>
      <left style="medium">
        <color rgb="FF000000"/>
      </left>
      <right style="medium">
        <color rgb="FF000000"/>
      </right>
      <top/>
      <bottom style="medium">
        <color rgb="FF000000"/>
      </bottom>
      <diagonal/>
    </border>
    <border diagonalUp="1">
      <left style="medium">
        <color indexed="64"/>
      </left>
      <right/>
      <top/>
      <bottom style="thin">
        <color indexed="64"/>
      </bottom>
      <diagonal style="thin">
        <color indexed="64"/>
      </diagonal>
    </border>
    <border diagonalUp="1">
      <left style="medium">
        <color rgb="FF000000"/>
      </left>
      <right style="medium">
        <color rgb="FF000000"/>
      </right>
      <top/>
      <bottom style="thin">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diagonalUp="1">
      <left style="medium">
        <color indexed="64"/>
      </left>
      <right style="medium">
        <color rgb="FF000000"/>
      </right>
      <top style="thin">
        <color indexed="64"/>
      </top>
      <bottom style="double">
        <color indexed="64"/>
      </bottom>
      <diagonal style="thin">
        <color indexed="64"/>
      </diagonal>
    </border>
    <border diagonalUp="1">
      <left style="medium">
        <color rgb="FF000000"/>
      </left>
      <right style="medium">
        <color rgb="FF000000"/>
      </right>
      <top/>
      <bottom style="medium">
        <color indexed="64"/>
      </bottom>
      <diagonal style="thin">
        <color indexed="64"/>
      </diagonal>
    </border>
    <border>
      <left style="medium">
        <color rgb="FF000000"/>
      </left>
      <right/>
      <top/>
      <bottom style="hair">
        <color rgb="FF000000"/>
      </bottom>
      <diagonal/>
    </border>
    <border>
      <left style="medium">
        <color rgb="FF000000"/>
      </left>
      <right style="medium">
        <color rgb="FF000000"/>
      </right>
      <top/>
      <bottom style="hair">
        <color rgb="FF000000"/>
      </bottom>
      <diagonal/>
    </border>
    <border>
      <left style="medium">
        <color rgb="FF000000"/>
      </left>
      <right style="medium">
        <color indexed="64"/>
      </right>
      <top/>
      <bottom style="hair">
        <color rgb="FF000000"/>
      </bottom>
      <diagonal/>
    </border>
    <border>
      <left/>
      <right style="thin">
        <color indexed="64"/>
      </right>
      <top/>
      <bottom style="medium">
        <color indexed="64"/>
      </bottom>
      <diagonal/>
    </border>
    <border diagonalUp="1">
      <left/>
      <right style="thin">
        <color indexed="64"/>
      </right>
      <top style="hair">
        <color indexed="64"/>
      </top>
      <bottom style="thin">
        <color indexed="64"/>
      </bottom>
      <diagonal style="thin">
        <color auto="1"/>
      </diagonal>
    </border>
    <border diagonalUp="1">
      <left style="thin">
        <color auto="1"/>
      </left>
      <right/>
      <top style="hair">
        <color auto="1"/>
      </top>
      <bottom style="thin">
        <color indexed="64"/>
      </bottom>
      <diagonal style="thin">
        <color auto="1"/>
      </diagonal>
    </border>
    <border diagonalUp="1">
      <left/>
      <right style="thin">
        <color auto="1"/>
      </right>
      <top style="thin">
        <color auto="1"/>
      </top>
      <bottom style="hair">
        <color auto="1"/>
      </bottom>
      <diagonal style="thin">
        <color auto="1"/>
      </diagonal>
    </border>
    <border diagonalUp="1">
      <left style="thin">
        <color auto="1"/>
      </left>
      <right/>
      <top style="thin">
        <color auto="1"/>
      </top>
      <bottom style="hair">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diagonal style="thin">
        <color indexed="64"/>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auto="1"/>
      </top>
      <bottom/>
      <diagonal/>
    </border>
  </borders>
  <cellStyleXfs count="12">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5" fillId="0" borderId="0">
      <alignment vertical="center"/>
    </xf>
    <xf numFmtId="0" fontId="25" fillId="0" borderId="0">
      <alignment vertical="center"/>
    </xf>
    <xf numFmtId="0" fontId="33" fillId="0" borderId="0" applyNumberFormat="0" applyFill="0" applyBorder="0" applyAlignment="0" applyProtection="0">
      <alignment vertical="center"/>
    </xf>
  </cellStyleXfs>
  <cellXfs count="1475">
    <xf numFmtId="0" fontId="0" fillId="0" borderId="0" xfId="0">
      <alignment vertical="center"/>
    </xf>
    <xf numFmtId="180" fontId="10" fillId="0" borderId="0" xfId="4" applyNumberFormat="1" applyFont="1"/>
    <xf numFmtId="180" fontId="10" fillId="0" borderId="0" xfId="4" applyNumberFormat="1" applyFont="1" applyAlignment="1">
      <alignment horizontal="left"/>
    </xf>
    <xf numFmtId="180" fontId="10" fillId="0" borderId="0" xfId="4" applyNumberFormat="1" applyFont="1" applyAlignment="1"/>
    <xf numFmtId="180" fontId="16" fillId="0" borderId="0" xfId="4" applyNumberFormat="1" applyFont="1" applyAlignment="1"/>
    <xf numFmtId="180" fontId="10" fillId="0" borderId="0" xfId="4" applyNumberFormat="1" applyFont="1" applyAlignment="1">
      <alignment wrapText="1"/>
    </xf>
    <xf numFmtId="180" fontId="17" fillId="0" borderId="0" xfId="4" applyNumberFormat="1" applyFont="1"/>
    <xf numFmtId="179" fontId="10" fillId="0" borderId="0" xfId="4" applyNumberFormat="1" applyFont="1"/>
    <xf numFmtId="180" fontId="6" fillId="0" borderId="0" xfId="4" applyNumberFormat="1" applyFont="1"/>
    <xf numFmtId="180" fontId="6" fillId="0" borderId="0" xfId="4" applyNumberFormat="1" applyFont="1" applyAlignment="1">
      <alignment horizontal="right"/>
    </xf>
    <xf numFmtId="180" fontId="10" fillId="0" borderId="0" xfId="4" applyNumberFormat="1" applyFont="1" applyBorder="1"/>
    <xf numFmtId="180" fontId="10" fillId="0" borderId="0" xfId="4" applyNumberFormat="1" applyFont="1" applyBorder="1" applyAlignment="1">
      <alignment horizontal="center"/>
    </xf>
    <xf numFmtId="180" fontId="10" fillId="0" borderId="0" xfId="5" applyNumberFormat="1" applyFont="1" applyBorder="1"/>
    <xf numFmtId="180" fontId="10" fillId="0" borderId="14" xfId="4" applyNumberFormat="1" applyFont="1" applyBorder="1"/>
    <xf numFmtId="38" fontId="10" fillId="0" borderId="6" xfId="5" applyFont="1" applyBorder="1"/>
    <xf numFmtId="180" fontId="10" fillId="0" borderId="7" xfId="4" applyNumberFormat="1" applyFont="1" applyBorder="1"/>
    <xf numFmtId="180" fontId="17" fillId="0" borderId="14" xfId="4" applyNumberFormat="1" applyFont="1" applyBorder="1"/>
    <xf numFmtId="38" fontId="17" fillId="0" borderId="11" xfId="5" applyFont="1" applyBorder="1"/>
    <xf numFmtId="180" fontId="16" fillId="0" borderId="8" xfId="4" applyNumberFormat="1" applyFont="1" applyFill="1" applyBorder="1"/>
    <xf numFmtId="180" fontId="16" fillId="0" borderId="3" xfId="4" applyNumberFormat="1" applyFont="1" applyBorder="1"/>
    <xf numFmtId="180" fontId="17" fillId="0" borderId="5" xfId="4" applyNumberFormat="1" applyFont="1" applyBorder="1"/>
    <xf numFmtId="38" fontId="17" fillId="0" borderId="0" xfId="5" applyFont="1" applyBorder="1"/>
    <xf numFmtId="180" fontId="16" fillId="0" borderId="8" xfId="4" applyNumberFormat="1" applyFont="1" applyBorder="1"/>
    <xf numFmtId="180" fontId="17" fillId="0" borderId="13" xfId="4" applyNumberFormat="1" applyFont="1" applyBorder="1"/>
    <xf numFmtId="180" fontId="10" fillId="0" borderId="2" xfId="4" applyNumberFormat="1" applyFont="1" applyBorder="1" applyAlignment="1">
      <alignment horizontal="center"/>
    </xf>
    <xf numFmtId="180" fontId="19" fillId="0" borderId="0" xfId="4" applyNumberFormat="1" applyFont="1" applyAlignment="1">
      <alignment vertical="top"/>
    </xf>
    <xf numFmtId="180" fontId="21" fillId="0" borderId="8" xfId="4" applyNumberFormat="1" applyFont="1" applyBorder="1"/>
    <xf numFmtId="0" fontId="9" fillId="0" borderId="0" xfId="9" applyFont="1">
      <alignment vertical="center"/>
    </xf>
    <xf numFmtId="0" fontId="26" fillId="0" borderId="0" xfId="9" applyFont="1">
      <alignment vertical="center"/>
    </xf>
    <xf numFmtId="0" fontId="27" fillId="0" borderId="21" xfId="9" applyFont="1" applyBorder="1" applyAlignment="1">
      <alignment horizontal="center" vertical="center" wrapText="1"/>
    </xf>
    <xf numFmtId="0" fontId="9" fillId="0" borderId="21" xfId="9" applyFont="1" applyBorder="1" applyAlignment="1">
      <alignment horizontal="center" vertical="center" wrapText="1"/>
    </xf>
    <xf numFmtId="0" fontId="9" fillId="0" borderId="23" xfId="9" applyFont="1" applyBorder="1" applyAlignment="1">
      <alignment horizontal="right" vertical="top" wrapText="1"/>
    </xf>
    <xf numFmtId="182" fontId="9" fillId="0" borderId="24" xfId="9" applyNumberFormat="1" applyFont="1" applyFill="1" applyBorder="1" applyAlignment="1">
      <alignment vertical="center" shrinkToFit="1"/>
    </xf>
    <xf numFmtId="182" fontId="9" fillId="0" borderId="24" xfId="9" applyNumberFormat="1" applyFont="1" applyBorder="1" applyAlignment="1">
      <alignment vertical="center" shrinkToFit="1"/>
    </xf>
    <xf numFmtId="182" fontId="9" fillId="0" borderId="25" xfId="9" applyNumberFormat="1" applyFont="1" applyBorder="1" applyAlignment="1">
      <alignment vertical="center" shrinkToFit="1"/>
    </xf>
    <xf numFmtId="182" fontId="9" fillId="4" borderId="26" xfId="9" applyNumberFormat="1" applyFont="1" applyFill="1" applyBorder="1" applyAlignment="1">
      <alignment vertical="center" shrinkToFit="1"/>
    </xf>
    <xf numFmtId="182" fontId="9" fillId="0" borderId="25" xfId="9" applyNumberFormat="1" applyFont="1" applyFill="1" applyBorder="1" applyAlignment="1">
      <alignment vertical="center" shrinkToFit="1"/>
    </xf>
    <xf numFmtId="182" fontId="9" fillId="4" borderId="27" xfId="9" applyNumberFormat="1" applyFont="1" applyFill="1" applyBorder="1" applyAlignment="1">
      <alignment vertical="center" shrinkToFit="1"/>
    </xf>
    <xf numFmtId="0" fontId="9" fillId="0" borderId="0" xfId="9" applyFont="1" applyAlignment="1">
      <alignment horizontal="left" vertical="center" indent="1"/>
    </xf>
    <xf numFmtId="0" fontId="31" fillId="0" borderId="0" xfId="9" applyFont="1" applyAlignment="1">
      <alignment horizontal="left" vertical="center" indent="1"/>
    </xf>
    <xf numFmtId="180" fontId="10" fillId="0" borderId="1" xfId="4" applyNumberFormat="1" applyFont="1" applyBorder="1" applyAlignment="1">
      <alignment horizontal="center"/>
    </xf>
    <xf numFmtId="180" fontId="10" fillId="0" borderId="6" xfId="4" applyNumberFormat="1" applyFont="1" applyBorder="1" applyAlignment="1">
      <alignment horizontal="center"/>
    </xf>
    <xf numFmtId="180" fontId="10" fillId="0" borderId="7" xfId="4" applyNumberFormat="1" applyFont="1" applyBorder="1" applyAlignment="1">
      <alignment horizontal="center"/>
    </xf>
    <xf numFmtId="0" fontId="10" fillId="0" borderId="8" xfId="4" applyFont="1" applyBorder="1" applyAlignment="1">
      <alignment horizontal="distributed" vertical="center" shrinkToFit="1"/>
    </xf>
    <xf numFmtId="0" fontId="27" fillId="0" borderId="73" xfId="9" applyFont="1" applyBorder="1" applyAlignment="1">
      <alignment horizontal="center" vertical="center" wrapText="1"/>
    </xf>
    <xf numFmtId="0" fontId="27" fillId="0" borderId="74" xfId="9" applyFont="1" applyBorder="1" applyAlignment="1">
      <alignment horizontal="center" vertical="center" wrapText="1"/>
    </xf>
    <xf numFmtId="0" fontId="9" fillId="0" borderId="75" xfId="9" applyFont="1" applyBorder="1" applyAlignment="1">
      <alignment horizontal="center" vertical="center" wrapText="1"/>
    </xf>
    <xf numFmtId="0" fontId="9" fillId="0" borderId="76" xfId="9" applyFont="1" applyBorder="1" applyAlignment="1">
      <alignment horizontal="right" vertical="top" wrapText="1"/>
    </xf>
    <xf numFmtId="0" fontId="9" fillId="0" borderId="77" xfId="9" applyFont="1" applyBorder="1" applyAlignment="1">
      <alignment horizontal="right" vertical="top" wrapText="1"/>
    </xf>
    <xf numFmtId="0" fontId="9" fillId="0" borderId="78" xfId="9" applyFont="1" applyBorder="1" applyAlignment="1">
      <alignment horizontal="right" vertical="top" wrapText="1"/>
    </xf>
    <xf numFmtId="182" fontId="9" fillId="0" borderId="79" xfId="9" applyNumberFormat="1" applyFont="1" applyBorder="1" applyAlignment="1">
      <alignment vertical="center" shrinkToFit="1"/>
    </xf>
    <xf numFmtId="182" fontId="9" fillId="0" borderId="80" xfId="9" applyNumberFormat="1" applyFont="1" applyBorder="1" applyAlignment="1">
      <alignment vertical="center" shrinkToFit="1"/>
    </xf>
    <xf numFmtId="182" fontId="9" fillId="0" borderId="81" xfId="9" applyNumberFormat="1" applyFont="1" applyFill="1" applyBorder="1" applyAlignment="1">
      <alignment vertical="center" shrinkToFit="1"/>
    </xf>
    <xf numFmtId="182" fontId="9" fillId="4" borderId="84" xfId="9" applyNumberFormat="1" applyFont="1" applyFill="1" applyBorder="1" applyAlignment="1">
      <alignment vertical="center" shrinkToFit="1"/>
    </xf>
    <xf numFmtId="182" fontId="9" fillId="0" borderId="79" xfId="9" applyNumberFormat="1" applyFont="1" applyFill="1" applyBorder="1" applyAlignment="1">
      <alignment vertical="center" shrinkToFit="1"/>
    </xf>
    <xf numFmtId="182" fontId="9" fillId="0" borderId="80" xfId="9" applyNumberFormat="1" applyFont="1" applyFill="1" applyBorder="1" applyAlignment="1">
      <alignment vertical="center" shrinkToFit="1"/>
    </xf>
    <xf numFmtId="182" fontId="9" fillId="4" borderId="86" xfId="9" applyNumberFormat="1" applyFont="1" applyFill="1" applyBorder="1" applyAlignment="1">
      <alignment vertical="center" shrinkToFit="1"/>
    </xf>
    <xf numFmtId="0" fontId="9" fillId="0" borderId="73" xfId="9" applyFont="1" applyBorder="1" applyAlignment="1">
      <alignment horizontal="center" vertical="center" wrapText="1"/>
    </xf>
    <xf numFmtId="0" fontId="9" fillId="0" borderId="74" xfId="9" applyFont="1" applyBorder="1" applyAlignment="1">
      <alignment horizontal="center" vertical="center" wrapText="1"/>
    </xf>
    <xf numFmtId="0" fontId="27" fillId="0" borderId="75" xfId="9" applyFont="1" applyBorder="1" applyAlignment="1">
      <alignment horizontal="center" vertical="center" wrapText="1"/>
    </xf>
    <xf numFmtId="182" fontId="9" fillId="4" borderId="83" xfId="9" applyNumberFormat="1" applyFont="1" applyFill="1" applyBorder="1" applyAlignment="1">
      <alignment vertical="center" shrinkToFit="1"/>
    </xf>
    <xf numFmtId="182" fontId="9" fillId="4" borderId="85" xfId="9" applyNumberFormat="1" applyFont="1" applyFill="1" applyBorder="1" applyAlignment="1">
      <alignment vertical="center" shrinkToFit="1"/>
    </xf>
    <xf numFmtId="182" fontId="26" fillId="4" borderId="0" xfId="9" applyNumberFormat="1" applyFont="1" applyFill="1">
      <alignment vertical="center"/>
    </xf>
    <xf numFmtId="0" fontId="26" fillId="4" borderId="0" xfId="9" applyFont="1" applyFill="1">
      <alignment vertical="center"/>
    </xf>
    <xf numFmtId="0" fontId="9" fillId="0" borderId="22" xfId="9" applyFont="1" applyBorder="1" applyAlignment="1">
      <alignment horizontal="center" vertical="center" wrapText="1"/>
    </xf>
    <xf numFmtId="0" fontId="9" fillId="0" borderId="87" xfId="9" applyFont="1" applyBorder="1" applyAlignment="1">
      <alignment horizontal="right" vertical="top" wrapText="1"/>
    </xf>
    <xf numFmtId="182" fontId="9" fillId="4" borderId="28" xfId="9" applyNumberFormat="1" applyFont="1" applyFill="1" applyBorder="1" applyAlignment="1">
      <alignment vertical="center" shrinkToFit="1"/>
    </xf>
    <xf numFmtId="0" fontId="9" fillId="0" borderId="88" xfId="9" applyFont="1" applyBorder="1" applyAlignment="1">
      <alignment horizontal="right" vertical="top" wrapText="1"/>
    </xf>
    <xf numFmtId="182" fontId="9" fillId="0" borderId="89" xfId="9" applyNumberFormat="1" applyFont="1" applyFill="1" applyBorder="1" applyAlignment="1">
      <alignment vertical="center" shrinkToFit="1"/>
    </xf>
    <xf numFmtId="0" fontId="9" fillId="0" borderId="90" xfId="9" applyFont="1" applyBorder="1" applyAlignment="1">
      <alignment horizontal="center" vertical="center" wrapText="1"/>
    </xf>
    <xf numFmtId="0" fontId="9" fillId="0" borderId="91" xfId="9" applyFont="1" applyBorder="1" applyAlignment="1">
      <alignment horizontal="center" vertical="center" wrapText="1"/>
    </xf>
    <xf numFmtId="12" fontId="9" fillId="0" borderId="92" xfId="9" applyNumberFormat="1" applyFont="1" applyBorder="1" applyAlignment="1">
      <alignment horizontal="right" vertical="top" wrapText="1"/>
    </xf>
    <xf numFmtId="12" fontId="9" fillId="0" borderId="93" xfId="9" applyNumberFormat="1" applyFont="1" applyFill="1" applyBorder="1" applyAlignment="1">
      <alignment vertical="center" shrinkToFit="1"/>
    </xf>
    <xf numFmtId="182" fontId="9" fillId="4" borderId="94" xfId="9" applyNumberFormat="1" applyFont="1" applyFill="1" applyBorder="1" applyAlignment="1">
      <alignment vertical="center" shrinkToFit="1"/>
    </xf>
    <xf numFmtId="0" fontId="9" fillId="0" borderId="92" xfId="9" applyFont="1" applyBorder="1" applyAlignment="1">
      <alignment horizontal="right" vertical="top" wrapText="1"/>
    </xf>
    <xf numFmtId="182" fontId="9" fillId="0" borderId="93" xfId="9" applyNumberFormat="1" applyFont="1" applyBorder="1" applyAlignment="1">
      <alignment vertical="center" shrinkToFit="1"/>
    </xf>
    <xf numFmtId="180" fontId="6" fillId="0" borderId="58" xfId="6" applyNumberFormat="1" applyFont="1" applyFill="1" applyBorder="1" applyAlignment="1" applyProtection="1">
      <alignment horizontal="right" vertical="center"/>
    </xf>
    <xf numFmtId="180" fontId="6" fillId="0" borderId="58" xfId="6" applyNumberFormat="1" applyFont="1" applyFill="1" applyBorder="1" applyProtection="1">
      <alignment vertical="center"/>
    </xf>
    <xf numFmtId="180" fontId="17" fillId="0" borderId="0" xfId="5" applyNumberFormat="1" applyFont="1" applyBorder="1"/>
    <xf numFmtId="180" fontId="17" fillId="0" borderId="0" xfId="5" applyNumberFormat="1" applyFont="1" applyBorder="1" applyAlignment="1">
      <alignment horizontal="right" shrinkToFit="1"/>
    </xf>
    <xf numFmtId="180" fontId="17" fillId="0" borderId="0" xfId="5" applyNumberFormat="1" applyFont="1" applyBorder="1" applyAlignment="1">
      <alignment shrinkToFit="1"/>
    </xf>
    <xf numFmtId="0" fontId="27" fillId="0" borderId="0" xfId="9" applyFont="1" applyBorder="1" applyAlignment="1">
      <alignment horizontal="right" vertical="center"/>
    </xf>
    <xf numFmtId="0" fontId="9" fillId="0" borderId="96" xfId="9" applyFont="1" applyBorder="1" applyAlignment="1">
      <alignment horizontal="center" vertical="center" wrapText="1"/>
    </xf>
    <xf numFmtId="0" fontId="9" fillId="0" borderId="102" xfId="9" applyFont="1" applyBorder="1" applyAlignment="1">
      <alignment vertical="top" wrapText="1"/>
    </xf>
    <xf numFmtId="0" fontId="9" fillId="0" borderId="103" xfId="9" applyFont="1" applyBorder="1" applyAlignment="1">
      <alignment vertical="top" wrapText="1"/>
    </xf>
    <xf numFmtId="0" fontId="9" fillId="0" borderId="105" xfId="9" applyFont="1" applyBorder="1" applyAlignment="1">
      <alignment vertical="center" wrapText="1"/>
    </xf>
    <xf numFmtId="0" fontId="9" fillId="4" borderId="107" xfId="9" applyFont="1" applyFill="1" applyBorder="1" applyAlignment="1">
      <alignment vertical="center" wrapText="1"/>
    </xf>
    <xf numFmtId="0" fontId="9" fillId="0" borderId="105" xfId="9" applyFont="1" applyFill="1" applyBorder="1" applyAlignment="1">
      <alignment vertical="center" wrapText="1"/>
    </xf>
    <xf numFmtId="0" fontId="9" fillId="0" borderId="111" xfId="9" applyFont="1" applyBorder="1" applyAlignment="1">
      <alignment horizontal="right" vertical="center" shrinkToFit="1"/>
    </xf>
    <xf numFmtId="182" fontId="9" fillId="0" borderId="112" xfId="9" applyNumberFormat="1" applyFont="1" applyBorder="1" applyAlignment="1">
      <alignment vertical="center" shrinkToFit="1"/>
    </xf>
    <xf numFmtId="0" fontId="9" fillId="0" borderId="113" xfId="9" applyFont="1" applyBorder="1" applyAlignment="1">
      <alignment vertical="center" wrapText="1"/>
    </xf>
    <xf numFmtId="180" fontId="34" fillId="0" borderId="0" xfId="0" applyNumberFormat="1" applyFont="1" applyFill="1" applyBorder="1" applyAlignment="1" applyProtection="1">
      <alignment vertical="center" wrapText="1"/>
    </xf>
    <xf numFmtId="180" fontId="34" fillId="0" borderId="1" xfId="0" applyNumberFormat="1" applyFont="1" applyFill="1" applyBorder="1" applyAlignment="1" applyProtection="1">
      <alignment horizontal="center" vertical="center"/>
    </xf>
    <xf numFmtId="180" fontId="34" fillId="0" borderId="40" xfId="0" applyNumberFormat="1" applyFont="1" applyFill="1" applyBorder="1" applyAlignment="1" applyProtection="1">
      <alignment horizontal="center" vertical="center"/>
    </xf>
    <xf numFmtId="180" fontId="39" fillId="0" borderId="0" xfId="0" applyNumberFormat="1" applyFont="1" applyBorder="1" applyAlignment="1" applyProtection="1">
      <alignment horizontal="left" vertical="center"/>
    </xf>
    <xf numFmtId="179" fontId="34" fillId="3" borderId="1" xfId="0" applyNumberFormat="1" applyFont="1" applyFill="1" applyBorder="1" applyAlignment="1" applyProtection="1">
      <alignment horizontal="center" vertical="center"/>
      <protection locked="0"/>
    </xf>
    <xf numFmtId="181" fontId="34" fillId="3" borderId="1" xfId="0" applyNumberFormat="1"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wrapText="1"/>
      <protection locked="0"/>
    </xf>
    <xf numFmtId="49" fontId="34" fillId="3" borderId="1" xfId="0" applyNumberFormat="1" applyFont="1" applyFill="1" applyBorder="1" applyAlignment="1" applyProtection="1">
      <alignment horizontal="center" vertical="center" wrapText="1"/>
      <protection locked="0"/>
    </xf>
    <xf numFmtId="0" fontId="34"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51" fillId="7" borderId="0" xfId="0" applyFont="1" applyFill="1" applyBorder="1" applyAlignment="1" applyProtection="1">
      <alignment horizontal="left" vertical="center"/>
    </xf>
    <xf numFmtId="180" fontId="51" fillId="7" borderId="0" xfId="0" applyNumberFormat="1" applyFont="1" applyFill="1" applyBorder="1" applyAlignment="1" applyProtection="1">
      <alignment horizontal="left" vertical="center"/>
    </xf>
    <xf numFmtId="0" fontId="10" fillId="0" borderId="54" xfId="4" applyFont="1" applyBorder="1" applyAlignment="1">
      <alignment horizontal="distributed" vertical="center" shrinkToFit="1"/>
    </xf>
    <xf numFmtId="180" fontId="6" fillId="2" borderId="126" xfId="6" applyNumberFormat="1" applyFont="1" applyFill="1" applyBorder="1" applyAlignment="1" applyProtection="1">
      <alignment horizontal="right" vertical="center"/>
    </xf>
    <xf numFmtId="180" fontId="10" fillId="0" borderId="127" xfId="4" applyNumberFormat="1" applyFont="1" applyBorder="1" applyAlignment="1">
      <alignment horizontal="distributed" vertical="center"/>
    </xf>
    <xf numFmtId="0" fontId="10" fillId="0" borderId="127" xfId="4" applyFont="1" applyBorder="1" applyAlignment="1">
      <alignment horizontal="distributed" vertical="center" shrinkToFit="1"/>
    </xf>
    <xf numFmtId="180" fontId="18" fillId="2" borderId="54" xfId="4" applyNumberFormat="1" applyFont="1" applyFill="1" applyBorder="1" applyAlignment="1">
      <alignment vertical="center" wrapText="1" shrinkToFit="1"/>
    </xf>
    <xf numFmtId="3" fontId="6" fillId="2" borderId="128" xfId="6" applyNumberFormat="1" applyFont="1" applyFill="1" applyBorder="1" applyProtection="1">
      <alignment vertical="center"/>
    </xf>
    <xf numFmtId="180" fontId="18" fillId="2" borderId="127" xfId="4" applyNumberFormat="1" applyFont="1" applyFill="1" applyBorder="1" applyAlignment="1">
      <alignment vertical="center" wrapText="1" shrinkToFit="1"/>
    </xf>
    <xf numFmtId="38" fontId="17" fillId="0" borderId="58" xfId="5" applyFont="1" applyBorder="1"/>
    <xf numFmtId="182" fontId="9" fillId="4" borderId="131" xfId="9" applyNumberFormat="1" applyFont="1" applyFill="1" applyBorder="1" applyAlignment="1">
      <alignment vertical="center" shrinkToFit="1"/>
    </xf>
    <xf numFmtId="182" fontId="9" fillId="4" borderId="132" xfId="9" applyNumberFormat="1" applyFont="1" applyFill="1" applyBorder="1" applyAlignment="1">
      <alignment vertical="center" shrinkToFit="1"/>
    </xf>
    <xf numFmtId="182" fontId="9" fillId="4" borderId="133" xfId="9" applyNumberFormat="1" applyFont="1" applyFill="1" applyBorder="1" applyAlignment="1">
      <alignment vertical="center" shrinkToFit="1"/>
    </xf>
    <xf numFmtId="182" fontId="9" fillId="4" borderId="134" xfId="9" applyNumberFormat="1" applyFont="1" applyFill="1" applyBorder="1" applyAlignment="1">
      <alignment vertical="center" shrinkToFit="1"/>
    </xf>
    <xf numFmtId="182" fontId="9" fillId="4" borderId="135" xfId="9" applyNumberFormat="1" applyFont="1" applyFill="1" applyBorder="1" applyAlignment="1">
      <alignment vertical="center" shrinkToFit="1"/>
    </xf>
    <xf numFmtId="12" fontId="9" fillId="4" borderId="129" xfId="9" applyNumberFormat="1" applyFont="1" applyFill="1" applyBorder="1" applyAlignment="1">
      <alignment horizontal="center" vertical="center" shrinkToFit="1"/>
    </xf>
    <xf numFmtId="182" fontId="9" fillId="4" borderId="136" xfId="9" applyNumberFormat="1" applyFont="1" applyFill="1" applyBorder="1" applyAlignment="1">
      <alignment vertical="center" shrinkToFit="1"/>
    </xf>
    <xf numFmtId="182" fontId="9" fillId="4" borderId="129" xfId="9" applyNumberFormat="1" applyFont="1" applyFill="1" applyBorder="1" applyAlignment="1">
      <alignment vertical="center" shrinkToFit="1"/>
    </xf>
    <xf numFmtId="0" fontId="9" fillId="4" borderId="137" xfId="9" applyFont="1" applyFill="1" applyBorder="1" applyAlignment="1">
      <alignment vertical="center" wrapText="1"/>
    </xf>
    <xf numFmtId="0" fontId="9" fillId="4" borderId="109" xfId="9" applyFont="1" applyFill="1" applyBorder="1" applyAlignment="1">
      <alignment horizontal="right" vertical="center" wrapText="1"/>
    </xf>
    <xf numFmtId="0" fontId="9" fillId="4" borderId="110" xfId="9" applyFont="1" applyFill="1" applyBorder="1" applyAlignment="1">
      <alignment vertical="center" wrapText="1"/>
    </xf>
    <xf numFmtId="12" fontId="9" fillId="4" borderId="110" xfId="9" applyNumberFormat="1" applyFont="1" applyFill="1" applyBorder="1" applyAlignment="1">
      <alignment vertical="center" shrinkToFit="1"/>
    </xf>
    <xf numFmtId="182" fontId="9" fillId="4" borderId="139" xfId="9" applyNumberFormat="1" applyFont="1" applyFill="1" applyBorder="1" applyAlignment="1">
      <alignment vertical="center" shrinkToFit="1"/>
    </xf>
    <xf numFmtId="182" fontId="9" fillId="4" borderId="109" xfId="9" applyNumberFormat="1" applyFont="1" applyFill="1" applyBorder="1" applyAlignment="1">
      <alignment vertical="center" shrinkToFit="1"/>
    </xf>
    <xf numFmtId="182" fontId="9" fillId="0" borderId="142" xfId="9" applyNumberFormat="1" applyFont="1" applyBorder="1" applyAlignment="1">
      <alignment vertical="center" shrinkToFit="1"/>
    </xf>
    <xf numFmtId="182" fontId="9" fillId="0" borderId="143" xfId="9" applyNumberFormat="1" applyFont="1" applyBorder="1" applyAlignment="1">
      <alignment vertical="center" shrinkToFit="1"/>
    </xf>
    <xf numFmtId="182" fontId="9" fillId="0" borderId="144" xfId="9" applyNumberFormat="1" applyFont="1" applyBorder="1" applyAlignment="1">
      <alignment vertical="center" shrinkToFit="1"/>
    </xf>
    <xf numFmtId="183" fontId="9" fillId="4" borderId="82" xfId="9" applyNumberFormat="1" applyFont="1" applyFill="1" applyBorder="1" applyAlignment="1">
      <alignment vertical="center" shrinkToFit="1"/>
    </xf>
    <xf numFmtId="183" fontId="9" fillId="0" borderId="79" xfId="9" applyNumberFormat="1" applyFont="1" applyFill="1" applyBorder="1" applyAlignment="1">
      <alignment vertical="center" shrinkToFit="1"/>
    </xf>
    <xf numFmtId="183" fontId="9" fillId="4" borderId="132" xfId="9" applyNumberFormat="1" applyFont="1" applyFill="1" applyBorder="1" applyAlignment="1">
      <alignment vertical="center" shrinkToFit="1"/>
    </xf>
    <xf numFmtId="185" fontId="34" fillId="3" borderId="1" xfId="0" applyNumberFormat="1" applyFont="1" applyFill="1" applyBorder="1" applyAlignment="1" applyProtection="1">
      <alignment horizontal="center" vertical="center" wrapText="1"/>
      <protection locked="0"/>
    </xf>
    <xf numFmtId="12" fontId="9" fillId="4" borderId="145" xfId="9" applyNumberFormat="1" applyFont="1" applyFill="1" applyBorder="1" applyAlignment="1">
      <alignment vertical="center" shrinkToFit="1"/>
    </xf>
    <xf numFmtId="182" fontId="9" fillId="4" borderId="106" xfId="9" applyNumberFormat="1" applyFont="1" applyFill="1" applyBorder="1" applyAlignment="1">
      <alignment vertical="center" shrinkToFit="1"/>
    </xf>
    <xf numFmtId="12" fontId="9" fillId="4" borderId="129" xfId="9" applyNumberFormat="1" applyFont="1" applyFill="1" applyBorder="1" applyAlignment="1">
      <alignment vertical="center" shrinkToFit="1"/>
    </xf>
    <xf numFmtId="0" fontId="26" fillId="0" borderId="0" xfId="0" applyFont="1">
      <alignment vertical="center"/>
    </xf>
    <xf numFmtId="0" fontId="11" fillId="0" borderId="0" xfId="0" applyFont="1" applyAlignment="1">
      <alignment horizontal="center" vertical="center"/>
    </xf>
    <xf numFmtId="0" fontId="31" fillId="0" borderId="25"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46" xfId="0" applyFont="1" applyBorder="1" applyAlignment="1">
      <alignment horizontal="center" vertical="center" wrapText="1"/>
    </xf>
    <xf numFmtId="0" fontId="9" fillId="0" borderId="23" xfId="0" applyFont="1" applyBorder="1" applyAlignment="1">
      <alignment horizontal="right" vertical="top" wrapText="1"/>
    </xf>
    <xf numFmtId="182" fontId="9" fillId="0" borderId="25" xfId="0" applyNumberFormat="1" applyFont="1" applyBorder="1" applyAlignment="1">
      <alignment vertical="center" shrinkToFit="1"/>
    </xf>
    <xf numFmtId="182" fontId="9" fillId="0" borderId="25" xfId="0" applyNumberFormat="1" applyFont="1" applyFill="1" applyBorder="1" applyAlignment="1">
      <alignment vertical="center" shrinkToFit="1"/>
    </xf>
    <xf numFmtId="182" fontId="9" fillId="0" borderId="151" xfId="9" applyNumberFormat="1" applyFont="1" applyBorder="1" applyAlignment="1">
      <alignment vertical="center" shrinkToFit="1"/>
    </xf>
    <xf numFmtId="0" fontId="9" fillId="0" borderId="152" xfId="9" applyFont="1" applyBorder="1" applyAlignment="1">
      <alignment horizontal="center" vertical="center" wrapText="1"/>
    </xf>
    <xf numFmtId="0" fontId="9" fillId="0" borderId="93" xfId="9" applyFont="1" applyBorder="1" applyAlignment="1">
      <alignment horizontal="center" vertical="center" wrapText="1"/>
    </xf>
    <xf numFmtId="182" fontId="9" fillId="4" borderId="147" xfId="0" applyNumberFormat="1" applyFont="1" applyFill="1" applyBorder="1" applyAlignment="1">
      <alignment vertical="center" shrinkToFit="1"/>
    </xf>
    <xf numFmtId="182" fontId="9" fillId="4" borderId="148" xfId="0" applyNumberFormat="1" applyFont="1" applyFill="1" applyBorder="1" applyAlignment="1">
      <alignment vertical="center" shrinkToFit="1"/>
    </xf>
    <xf numFmtId="182" fontId="9" fillId="4" borderId="141" xfId="0" applyNumberFormat="1" applyFont="1" applyFill="1" applyBorder="1" applyAlignment="1">
      <alignment vertical="center" shrinkToFit="1"/>
    </xf>
    <xf numFmtId="182" fontId="9" fillId="4" borderId="140" xfId="0" applyNumberFormat="1" applyFont="1" applyFill="1" applyBorder="1" applyAlignment="1">
      <alignment vertical="center" shrinkToFit="1"/>
    </xf>
    <xf numFmtId="182" fontId="9" fillId="4" borderId="149" xfId="9" applyNumberFormat="1" applyFont="1" applyFill="1" applyBorder="1" applyAlignment="1">
      <alignment vertical="center" shrinkToFit="1"/>
    </xf>
    <xf numFmtId="182" fontId="9" fillId="4" borderId="150" xfId="9" applyNumberFormat="1" applyFont="1" applyFill="1" applyBorder="1" applyAlignment="1">
      <alignment vertical="center" shrinkToFit="1"/>
    </xf>
    <xf numFmtId="182" fontId="9" fillId="4" borderId="153" xfId="9" applyNumberFormat="1" applyFont="1" applyFill="1" applyBorder="1" applyAlignment="1">
      <alignment vertical="center" shrinkToFit="1"/>
    </xf>
    <xf numFmtId="0" fontId="9" fillId="4" borderId="104" xfId="9" applyFont="1" applyFill="1" applyBorder="1" applyAlignment="1">
      <alignment vertical="center" wrapText="1"/>
    </xf>
    <xf numFmtId="0" fontId="9" fillId="4" borderId="130" xfId="9" applyFont="1" applyFill="1" applyBorder="1" applyAlignment="1">
      <alignment vertical="center" wrapText="1"/>
    </xf>
    <xf numFmtId="0" fontId="9" fillId="4" borderId="138" xfId="9" applyFont="1" applyFill="1" applyBorder="1" applyAlignment="1">
      <alignment vertical="center" wrapText="1"/>
    </xf>
    <xf numFmtId="0" fontId="9" fillId="4" borderId="93" xfId="9" applyFont="1" applyFill="1" applyBorder="1" applyAlignment="1">
      <alignment vertical="center" wrapText="1"/>
    </xf>
    <xf numFmtId="0" fontId="9" fillId="4" borderId="94" xfId="9" applyFont="1" applyFill="1" applyBorder="1" applyAlignment="1">
      <alignment vertical="center" wrapText="1"/>
    </xf>
    <xf numFmtId="182" fontId="9" fillId="4" borderId="154" xfId="9" applyNumberFormat="1" applyFont="1" applyFill="1" applyBorder="1" applyAlignment="1">
      <alignment vertical="center" shrinkToFit="1"/>
    </xf>
    <xf numFmtId="0" fontId="9" fillId="0" borderId="0" xfId="0" applyFont="1" applyAlignment="1">
      <alignment horizontal="left" vertical="center" indent="1"/>
    </xf>
    <xf numFmtId="0" fontId="31" fillId="0" borderId="0" xfId="0" applyFont="1" applyAlignment="1">
      <alignment horizontal="left" vertical="center" indent="1"/>
    </xf>
    <xf numFmtId="0" fontId="11" fillId="0" borderId="0" xfId="9" applyFont="1" applyAlignment="1">
      <alignment horizontal="center" vertical="center"/>
    </xf>
    <xf numFmtId="0" fontId="9" fillId="0" borderId="97" xfId="9" applyFont="1" applyBorder="1" applyAlignment="1">
      <alignment horizontal="center" vertical="center" wrapText="1"/>
    </xf>
    <xf numFmtId="0" fontId="9" fillId="0" borderId="99" xfId="9" applyFont="1" applyBorder="1" applyAlignment="1">
      <alignment horizontal="center" vertical="center" wrapText="1"/>
    </xf>
    <xf numFmtId="0" fontId="34" fillId="2" borderId="0" xfId="0" applyFont="1" applyFill="1" applyProtection="1">
      <alignment vertical="center"/>
    </xf>
    <xf numFmtId="0" fontId="34" fillId="0" borderId="0" xfId="0" applyFont="1" applyProtection="1">
      <alignment vertical="center"/>
    </xf>
    <xf numFmtId="0" fontId="34" fillId="7" borderId="0" xfId="0" applyFont="1" applyFill="1" applyProtection="1">
      <alignment vertical="center"/>
    </xf>
    <xf numFmtId="0" fontId="34" fillId="2" borderId="0" xfId="0" applyFont="1" applyFill="1" applyAlignment="1" applyProtection="1">
      <alignment vertical="center"/>
    </xf>
    <xf numFmtId="0" fontId="0" fillId="0" borderId="0" xfId="0" applyProtection="1">
      <alignment vertical="center"/>
    </xf>
    <xf numFmtId="0" fontId="0" fillId="0" borderId="0" xfId="0" applyBorder="1" applyProtection="1">
      <alignment vertical="center"/>
    </xf>
    <xf numFmtId="0" fontId="43" fillId="2" borderId="0" xfId="0" applyFont="1" applyFill="1" applyBorder="1" applyAlignment="1" applyProtection="1">
      <alignment horizontal="left" vertical="center"/>
    </xf>
    <xf numFmtId="0" fontId="34" fillId="0" borderId="0" xfId="0" applyFont="1" applyFill="1" applyAlignment="1" applyProtection="1">
      <alignment horizontal="center" vertical="center"/>
    </xf>
    <xf numFmtId="0" fontId="34" fillId="0" borderId="0" xfId="0" applyFont="1" applyFill="1" applyAlignment="1" applyProtection="1">
      <alignment horizontal="center" vertical="center" wrapText="1"/>
    </xf>
    <xf numFmtId="0" fontId="34" fillId="0" borderId="0" xfId="0" applyFont="1" applyFill="1" applyAlignment="1" applyProtection="1">
      <alignment horizontal="left" vertical="center" wrapText="1"/>
    </xf>
    <xf numFmtId="0" fontId="34" fillId="0" borderId="0" xfId="0" applyFont="1" applyFill="1" applyProtection="1">
      <alignment vertical="center"/>
    </xf>
    <xf numFmtId="0" fontId="36" fillId="0" borderId="0" xfId="0" applyFont="1" applyFill="1" applyProtection="1">
      <alignment vertical="center"/>
    </xf>
    <xf numFmtId="0" fontId="34" fillId="0" borderId="7" xfId="0" applyFont="1" applyBorder="1" applyAlignment="1" applyProtection="1">
      <alignment vertical="center" wrapText="1"/>
    </xf>
    <xf numFmtId="0" fontId="34" fillId="0" borderId="1" xfId="0" applyFont="1" applyFill="1" applyBorder="1" applyAlignment="1" applyProtection="1">
      <alignment horizontal="center" vertical="center"/>
    </xf>
    <xf numFmtId="0" fontId="48" fillId="0" borderId="0" xfId="0" applyFont="1" applyFill="1" applyProtection="1">
      <alignment vertical="center"/>
    </xf>
    <xf numFmtId="0" fontId="34" fillId="0" borderId="1" xfId="0" applyFont="1" applyFill="1" applyBorder="1" applyAlignment="1" applyProtection="1">
      <alignment horizontal="center" vertical="center" wrapText="1"/>
    </xf>
    <xf numFmtId="0" fontId="50" fillId="0" borderId="0" xfId="0" applyFont="1" applyProtection="1">
      <alignment vertical="center"/>
    </xf>
    <xf numFmtId="0" fontId="36" fillId="0" borderId="0" xfId="0" applyFont="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51" fillId="7" borderId="0" xfId="0" applyFont="1" applyFill="1" applyAlignment="1" applyProtection="1">
      <alignment vertical="center"/>
    </xf>
    <xf numFmtId="0" fontId="34" fillId="7" borderId="0" xfId="0" applyFont="1" applyFill="1" applyAlignment="1" applyProtection="1">
      <alignment horizontal="left" vertical="center" wrapText="1"/>
    </xf>
    <xf numFmtId="0" fontId="34" fillId="0" borderId="1" xfId="0" applyFont="1" applyBorder="1" applyAlignment="1" applyProtection="1">
      <alignment horizontal="center" vertical="center"/>
    </xf>
    <xf numFmtId="0" fontId="34" fillId="0" borderId="40" xfId="0" applyFont="1" applyBorder="1" applyAlignment="1" applyProtection="1">
      <alignment horizontal="center" vertical="center"/>
    </xf>
    <xf numFmtId="0" fontId="34" fillId="0" borderId="0" xfId="0" applyFont="1" applyBorder="1" applyAlignment="1" applyProtection="1">
      <alignment horizontal="left" vertical="center" wrapText="1"/>
    </xf>
    <xf numFmtId="0" fontId="51" fillId="7" borderId="0" xfId="0" applyFont="1" applyFill="1" applyProtection="1">
      <alignment vertical="center"/>
    </xf>
    <xf numFmtId="0" fontId="39" fillId="0" borderId="0" xfId="0" applyFont="1" applyProtection="1">
      <alignment vertical="center"/>
    </xf>
    <xf numFmtId="0" fontId="34" fillId="0" borderId="0" xfId="0" applyFont="1" applyBorder="1" applyAlignment="1" applyProtection="1">
      <alignment vertical="center"/>
    </xf>
    <xf numFmtId="0" fontId="34" fillId="0" borderId="0" xfId="0" applyFont="1" applyBorder="1" applyAlignment="1" applyProtection="1"/>
    <xf numFmtId="0" fontId="34" fillId="0" borderId="0" xfId="0" applyFont="1" applyBorder="1" applyProtection="1">
      <alignment vertical="center"/>
    </xf>
    <xf numFmtId="0" fontId="34" fillId="2" borderId="0" xfId="0" applyFont="1" applyFill="1" applyBorder="1" applyAlignment="1" applyProtection="1">
      <alignment vertical="center" wrapText="1"/>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wrapText="1"/>
    </xf>
    <xf numFmtId="0" fontId="34" fillId="0" borderId="0" xfId="0" applyFont="1" applyFill="1" applyBorder="1" applyAlignment="1" applyProtection="1">
      <alignment vertical="center" wrapText="1"/>
    </xf>
    <xf numFmtId="176" fontId="34" fillId="0" borderId="0" xfId="0" applyNumberFormat="1" applyFont="1" applyFill="1" applyBorder="1" applyAlignment="1" applyProtection="1">
      <alignment vertical="center" wrapText="1"/>
    </xf>
    <xf numFmtId="176" fontId="53" fillId="0" borderId="0" xfId="0" applyNumberFormat="1" applyFont="1" applyFill="1" applyBorder="1" applyAlignment="1" applyProtection="1">
      <alignment horizontal="left" vertical="center" wrapText="1"/>
    </xf>
    <xf numFmtId="38" fontId="34" fillId="0" borderId="0" xfId="0" applyNumberFormat="1" applyFont="1" applyFill="1" applyBorder="1" applyAlignment="1" applyProtection="1">
      <alignment vertical="center"/>
    </xf>
    <xf numFmtId="38" fontId="37" fillId="0" borderId="0" xfId="0" applyNumberFormat="1" applyFont="1" applyFill="1" applyBorder="1" applyAlignment="1" applyProtection="1">
      <alignment vertical="center" wrapText="1"/>
    </xf>
    <xf numFmtId="38" fontId="40" fillId="0" borderId="0" xfId="0" applyNumberFormat="1" applyFont="1" applyFill="1" applyBorder="1" applyAlignment="1" applyProtection="1">
      <alignment vertical="center" wrapText="1"/>
    </xf>
    <xf numFmtId="176" fontId="40" fillId="0" borderId="0" xfId="0" applyNumberFormat="1" applyFont="1" applyFill="1" applyBorder="1" applyAlignment="1" applyProtection="1">
      <alignment horizontal="center" vertical="center" wrapText="1"/>
    </xf>
    <xf numFmtId="176" fontId="34" fillId="0" borderId="0" xfId="0" applyNumberFormat="1" applyFont="1" applyProtection="1">
      <alignment vertical="center"/>
    </xf>
    <xf numFmtId="38" fontId="34" fillId="0" borderId="0" xfId="0" applyNumberFormat="1" applyFont="1" applyProtection="1">
      <alignment vertical="center"/>
    </xf>
    <xf numFmtId="0" fontId="45" fillId="0" borderId="0" xfId="0" applyFont="1" applyProtection="1">
      <alignment vertical="center"/>
    </xf>
    <xf numFmtId="176" fontId="34" fillId="0" borderId="0" xfId="0" applyNumberFormat="1" applyFont="1" applyFill="1" applyBorder="1" applyAlignment="1" applyProtection="1">
      <alignment horizontal="left" vertical="center" wrapText="1"/>
    </xf>
    <xf numFmtId="176" fontId="38" fillId="0" borderId="0" xfId="0" applyNumberFormat="1" applyFont="1" applyFill="1" applyBorder="1" applyAlignment="1" applyProtection="1">
      <alignment horizontal="left" vertical="center" wrapText="1"/>
    </xf>
    <xf numFmtId="3" fontId="34" fillId="0" borderId="0" xfId="0" applyNumberFormat="1" applyFont="1" applyProtection="1">
      <alignment vertical="center"/>
    </xf>
    <xf numFmtId="176" fontId="34" fillId="0" borderId="0" xfId="0" applyNumberFormat="1" applyFont="1" applyAlignment="1" applyProtection="1">
      <alignment horizontal="center" vertical="center" wrapText="1"/>
    </xf>
    <xf numFmtId="0" fontId="34" fillId="0" borderId="0" xfId="0" applyFont="1" applyAlignment="1" applyProtection="1">
      <alignment vertical="center"/>
    </xf>
    <xf numFmtId="38" fontId="39" fillId="0" borderId="0" xfId="0" applyNumberFormat="1" applyFont="1" applyFill="1" applyBorder="1" applyAlignment="1" applyProtection="1">
      <alignment horizontal="left" vertical="center"/>
    </xf>
    <xf numFmtId="38" fontId="34" fillId="0" borderId="0" xfId="0" applyNumberFormat="1" applyFont="1" applyFill="1" applyBorder="1" applyAlignment="1" applyProtection="1">
      <alignment horizontal="center" vertical="center"/>
    </xf>
    <xf numFmtId="176" fontId="38" fillId="0" borderId="0" xfId="0" applyNumberFormat="1" applyFont="1" applyFill="1" applyBorder="1" applyAlignment="1" applyProtection="1">
      <alignment horizontal="left" vertical="center"/>
    </xf>
    <xf numFmtId="176" fontId="34" fillId="0" borderId="0" xfId="0" applyNumberFormat="1" applyFont="1" applyAlignment="1" applyProtection="1">
      <alignment vertical="center"/>
    </xf>
    <xf numFmtId="0" fontId="34" fillId="0" borderId="0" xfId="0" applyFont="1" applyAlignment="1" applyProtection="1">
      <alignment horizontal="left" vertical="center"/>
    </xf>
    <xf numFmtId="38" fontId="39" fillId="5" borderId="32" xfId="0" applyNumberFormat="1" applyFont="1" applyFill="1" applyBorder="1" applyAlignment="1" applyProtection="1">
      <alignment horizontal="center" vertical="center" shrinkToFit="1"/>
    </xf>
    <xf numFmtId="176" fontId="34" fillId="0" borderId="0" xfId="0" applyNumberFormat="1" applyFont="1" applyFill="1" applyBorder="1" applyAlignment="1" applyProtection="1">
      <alignment horizontal="left" vertical="center"/>
    </xf>
    <xf numFmtId="176" fontId="34" fillId="0" borderId="0" xfId="0" applyNumberFormat="1" applyFont="1" applyAlignment="1" applyProtection="1">
      <alignment horizontal="left" vertical="center"/>
    </xf>
    <xf numFmtId="38" fontId="34" fillId="0" borderId="35" xfId="0" applyNumberFormat="1" applyFont="1" applyFill="1" applyBorder="1" applyAlignment="1" applyProtection="1">
      <alignment horizontal="center" vertical="center"/>
    </xf>
    <xf numFmtId="38" fontId="34" fillId="0" borderId="39" xfId="0" applyNumberFormat="1" applyFont="1" applyFill="1" applyBorder="1" applyAlignment="1" applyProtection="1">
      <alignment horizontal="center" vertical="center"/>
    </xf>
    <xf numFmtId="176" fontId="46" fillId="0" borderId="0" xfId="0" applyNumberFormat="1" applyFont="1" applyFill="1" applyBorder="1" applyAlignment="1" applyProtection="1">
      <alignment horizontal="centerContinuous"/>
    </xf>
    <xf numFmtId="176" fontId="57" fillId="0" borderId="0" xfId="0" applyNumberFormat="1" applyFont="1" applyFill="1" applyBorder="1" applyAlignment="1" applyProtection="1">
      <alignment horizontal="centerContinuous"/>
    </xf>
    <xf numFmtId="176" fontId="46" fillId="0" borderId="0" xfId="0" applyNumberFormat="1" applyFont="1" applyAlignment="1" applyProtection="1">
      <alignment horizontal="centerContinuous"/>
    </xf>
    <xf numFmtId="38" fontId="34" fillId="0" borderId="50" xfId="0" applyNumberFormat="1" applyFont="1" applyFill="1" applyBorder="1" applyAlignment="1" applyProtection="1">
      <alignment horizontal="center" vertical="center"/>
    </xf>
    <xf numFmtId="38" fontId="34" fillId="0" borderId="47" xfId="0" applyNumberFormat="1" applyFont="1" applyFill="1" applyBorder="1" applyAlignment="1" applyProtection="1">
      <alignment horizontal="center" vertical="center"/>
    </xf>
    <xf numFmtId="38" fontId="34" fillId="0" borderId="0" xfId="0" applyNumberFormat="1" applyFont="1" applyFill="1" applyBorder="1" applyAlignment="1" applyProtection="1">
      <alignment horizontal="left" vertical="center"/>
    </xf>
    <xf numFmtId="0" fontId="46" fillId="0" borderId="0" xfId="0" applyFont="1" applyProtection="1">
      <alignment vertical="center"/>
    </xf>
    <xf numFmtId="176" fontId="34" fillId="0" borderId="0" xfId="0" applyNumberFormat="1" applyFont="1" applyFill="1" applyAlignment="1" applyProtection="1">
      <alignment horizontal="left" vertical="center"/>
    </xf>
    <xf numFmtId="38" fontId="39" fillId="0" borderId="0" xfId="0" applyNumberFormat="1" applyFont="1" applyFill="1" applyBorder="1" applyAlignment="1" applyProtection="1">
      <alignment horizontal="center" vertical="center"/>
    </xf>
    <xf numFmtId="176" fontId="39" fillId="0" borderId="0" xfId="0" applyNumberFormat="1" applyFont="1" applyFill="1" applyBorder="1" applyAlignment="1" applyProtection="1">
      <alignment horizontal="center" vertical="center"/>
    </xf>
    <xf numFmtId="176" fontId="52" fillId="0" borderId="0" xfId="0" applyNumberFormat="1" applyFont="1" applyFill="1" applyBorder="1" applyAlignment="1" applyProtection="1">
      <alignment horizontal="center" vertical="center"/>
    </xf>
    <xf numFmtId="38" fontId="34" fillId="0" borderId="123" xfId="0" applyNumberFormat="1" applyFont="1" applyFill="1" applyBorder="1" applyAlignment="1" applyProtection="1">
      <alignment horizontal="center" vertical="center"/>
    </xf>
    <xf numFmtId="0" fontId="34" fillId="7" borderId="0" xfId="0" applyFont="1" applyFill="1" applyBorder="1" applyAlignment="1" applyProtection="1">
      <alignment vertical="center" wrapText="1"/>
    </xf>
    <xf numFmtId="0" fontId="51" fillId="7" borderId="0" xfId="0" applyFont="1" applyFill="1" applyAlignment="1" applyProtection="1">
      <alignment horizontal="left" vertical="center"/>
    </xf>
    <xf numFmtId="0" fontId="34" fillId="7" borderId="0" xfId="0" applyFont="1" applyFill="1" applyAlignment="1" applyProtection="1">
      <alignment vertical="center"/>
    </xf>
    <xf numFmtId="176" fontId="40" fillId="0" borderId="0" xfId="0" applyNumberFormat="1" applyFont="1" applyFill="1" applyBorder="1" applyAlignment="1" applyProtection="1">
      <alignment horizontal="left" vertical="center" wrapText="1"/>
    </xf>
    <xf numFmtId="38" fontId="34" fillId="0" borderId="35" xfId="0" applyNumberFormat="1" applyFont="1" applyFill="1" applyBorder="1" applyAlignment="1" applyProtection="1">
      <alignment horizontal="center" vertical="center" shrinkToFit="1"/>
    </xf>
    <xf numFmtId="38" fontId="34" fillId="0" borderId="39" xfId="0" applyNumberFormat="1" applyFont="1" applyFill="1" applyBorder="1" applyAlignment="1" applyProtection="1">
      <alignment horizontal="center" vertical="center" shrinkToFit="1"/>
    </xf>
    <xf numFmtId="38" fontId="34" fillId="0" borderId="50" xfId="0" applyNumberFormat="1" applyFont="1" applyFill="1" applyBorder="1" applyAlignment="1" applyProtection="1">
      <alignment horizontal="center" vertical="center" shrinkToFit="1"/>
    </xf>
    <xf numFmtId="180" fontId="34" fillId="0" borderId="0" xfId="0" applyNumberFormat="1" applyFont="1" applyProtection="1">
      <alignment vertical="center"/>
    </xf>
    <xf numFmtId="180" fontId="36" fillId="0" borderId="4" xfId="0" applyNumberFormat="1" applyFont="1" applyFill="1" applyBorder="1" applyAlignment="1" applyProtection="1">
      <alignment vertical="center" wrapText="1"/>
    </xf>
    <xf numFmtId="180" fontId="36" fillId="0" borderId="0" xfId="0" applyNumberFormat="1" applyFont="1" applyFill="1" applyBorder="1" applyAlignment="1" applyProtection="1">
      <alignment vertical="center" wrapText="1"/>
    </xf>
    <xf numFmtId="180" fontId="34" fillId="7" borderId="0" xfId="0" applyNumberFormat="1" applyFont="1" applyFill="1" applyProtection="1">
      <alignment vertical="center"/>
    </xf>
    <xf numFmtId="180" fontId="35" fillId="7" borderId="0" xfId="0" applyNumberFormat="1" applyFont="1" applyFill="1" applyProtection="1">
      <alignment vertical="center"/>
    </xf>
    <xf numFmtId="180" fontId="36" fillId="7" borderId="0" xfId="0" applyNumberFormat="1" applyFont="1" applyFill="1" applyBorder="1" applyAlignment="1" applyProtection="1">
      <alignment horizontal="center" vertical="center" wrapText="1"/>
    </xf>
    <xf numFmtId="180" fontId="34" fillId="0" borderId="2" xfId="0" applyNumberFormat="1" applyFont="1" applyBorder="1" applyAlignment="1" applyProtection="1">
      <alignment horizontal="center" vertical="center"/>
    </xf>
    <xf numFmtId="180" fontId="34" fillId="0" borderId="40" xfId="0" applyNumberFormat="1" applyFont="1" applyBorder="1" applyAlignment="1" applyProtection="1">
      <alignment horizontal="center" vertical="center"/>
    </xf>
    <xf numFmtId="180" fontId="51" fillId="7" borderId="0" xfId="0" applyNumberFormat="1" applyFont="1" applyFill="1" applyProtection="1">
      <alignment vertical="center"/>
    </xf>
    <xf numFmtId="180" fontId="39" fillId="0" borderId="0" xfId="0" applyNumberFormat="1" applyFont="1" applyProtection="1">
      <alignment vertical="center"/>
    </xf>
    <xf numFmtId="180" fontId="34" fillId="0" borderId="0" xfId="0" applyNumberFormat="1" applyFont="1" applyBorder="1" applyAlignment="1" applyProtection="1">
      <alignment vertical="center"/>
    </xf>
    <xf numFmtId="180" fontId="34" fillId="2" borderId="0" xfId="0" applyNumberFormat="1" applyFont="1" applyFill="1" applyBorder="1" applyAlignment="1" applyProtection="1">
      <alignment vertical="center" wrapText="1"/>
    </xf>
    <xf numFmtId="180" fontId="34" fillId="0" borderId="0" xfId="0" applyNumberFormat="1" applyFont="1" applyFill="1" applyProtection="1">
      <alignment vertical="center"/>
    </xf>
    <xf numFmtId="180" fontId="34" fillId="0" borderId="0" xfId="0" applyNumberFormat="1" applyFont="1" applyFill="1" applyBorder="1" applyAlignment="1" applyProtection="1">
      <alignment horizontal="center" vertical="center"/>
    </xf>
    <xf numFmtId="180" fontId="34" fillId="0" borderId="0" xfId="0" applyNumberFormat="1" applyFont="1" applyFill="1" applyBorder="1" applyAlignment="1" applyProtection="1">
      <alignment horizontal="left" vertical="center"/>
    </xf>
    <xf numFmtId="180" fontId="45" fillId="0" borderId="0" xfId="0" applyNumberFormat="1" applyFont="1" applyFill="1" applyBorder="1" applyAlignment="1" applyProtection="1">
      <alignment horizontal="left" vertical="center"/>
    </xf>
    <xf numFmtId="180" fontId="53" fillId="0" borderId="0" xfId="0" applyNumberFormat="1" applyFont="1" applyFill="1" applyBorder="1" applyAlignment="1" applyProtection="1">
      <alignment horizontal="left" vertical="center"/>
    </xf>
    <xf numFmtId="180" fontId="34" fillId="0" borderId="0" xfId="0" applyNumberFormat="1" applyFont="1" applyAlignment="1" applyProtection="1">
      <alignment horizontal="left" vertical="center"/>
    </xf>
    <xf numFmtId="180" fontId="40" fillId="0" borderId="0" xfId="0" applyNumberFormat="1" applyFont="1" applyFill="1" applyBorder="1" applyAlignment="1" applyProtection="1">
      <alignment horizontal="left" vertical="center"/>
    </xf>
    <xf numFmtId="180" fontId="34" fillId="0" borderId="0" xfId="0" applyNumberFormat="1" applyFont="1" applyFill="1" applyBorder="1" applyAlignment="1" applyProtection="1">
      <alignment vertical="center"/>
    </xf>
    <xf numFmtId="180" fontId="40" fillId="0" borderId="0" xfId="0" applyNumberFormat="1" applyFont="1" applyFill="1" applyBorder="1" applyAlignment="1" applyProtection="1">
      <alignment horizontal="center" vertical="center"/>
    </xf>
    <xf numFmtId="180" fontId="34" fillId="0" borderId="0" xfId="0" applyNumberFormat="1" applyFont="1" applyAlignment="1" applyProtection="1">
      <alignment horizontal="center" vertical="center"/>
    </xf>
    <xf numFmtId="180" fontId="34" fillId="0" borderId="0" xfId="0" applyNumberFormat="1" applyFont="1" applyAlignment="1" applyProtection="1">
      <alignment horizontal="center" vertical="center" wrapText="1"/>
    </xf>
    <xf numFmtId="180" fontId="38" fillId="0" borderId="0" xfId="0" applyNumberFormat="1" applyFont="1" applyFill="1" applyBorder="1" applyAlignment="1" applyProtection="1">
      <alignment horizontal="left" vertical="center" wrapText="1"/>
    </xf>
    <xf numFmtId="38" fontId="34" fillId="0" borderId="0" xfId="1" applyFont="1" applyFill="1" applyBorder="1" applyAlignment="1" applyProtection="1">
      <alignment horizontal="left" vertical="center"/>
    </xf>
    <xf numFmtId="38" fontId="34" fillId="0" borderId="0" xfId="1" applyFont="1" applyFill="1" applyBorder="1" applyAlignment="1" applyProtection="1">
      <alignment horizontal="right" vertical="center" wrapText="1"/>
    </xf>
    <xf numFmtId="180" fontId="34" fillId="0" borderId="0" xfId="0" applyNumberFormat="1" applyFont="1" applyBorder="1" applyProtection="1">
      <alignment vertical="center"/>
    </xf>
    <xf numFmtId="180" fontId="34" fillId="0" borderId="0" xfId="0" applyNumberFormat="1" applyFont="1" applyAlignment="1" applyProtection="1">
      <alignment vertical="center"/>
    </xf>
    <xf numFmtId="180" fontId="38" fillId="0" borderId="0" xfId="0" applyNumberFormat="1" applyFont="1" applyFill="1" applyBorder="1" applyAlignment="1" applyProtection="1">
      <alignment horizontal="left" vertical="center"/>
    </xf>
    <xf numFmtId="180" fontId="39" fillId="5" borderId="32" xfId="0" applyNumberFormat="1" applyFont="1" applyFill="1" applyBorder="1" applyAlignment="1" applyProtection="1">
      <alignment horizontal="center" vertical="center" shrinkToFit="1"/>
    </xf>
    <xf numFmtId="180" fontId="34" fillId="0" borderId="35" xfId="0" applyNumberFormat="1" applyFont="1" applyFill="1" applyBorder="1" applyAlignment="1" applyProtection="1">
      <alignment horizontal="center" vertical="center"/>
    </xf>
    <xf numFmtId="180" fontId="34" fillId="0" borderId="39" xfId="0" applyNumberFormat="1" applyFont="1" applyFill="1" applyBorder="1" applyAlignment="1" applyProtection="1">
      <alignment horizontal="center" vertical="center"/>
    </xf>
    <xf numFmtId="180" fontId="34" fillId="0" borderId="50" xfId="0" applyNumberFormat="1" applyFont="1" applyFill="1" applyBorder="1" applyAlignment="1" applyProtection="1">
      <alignment horizontal="center" vertical="center"/>
    </xf>
    <xf numFmtId="180" fontId="34" fillId="0" borderId="35" xfId="0" applyNumberFormat="1" applyFont="1" applyFill="1" applyBorder="1" applyAlignment="1" applyProtection="1">
      <alignment horizontal="center" vertical="center" shrinkToFit="1"/>
    </xf>
    <xf numFmtId="180" fontId="34" fillId="0" borderId="39" xfId="0" applyNumberFormat="1" applyFont="1" applyFill="1" applyBorder="1" applyAlignment="1" applyProtection="1">
      <alignment horizontal="center" vertical="center" shrinkToFit="1"/>
    </xf>
    <xf numFmtId="180" fontId="34" fillId="0" borderId="0" xfId="0" applyNumberFormat="1" applyFont="1" applyFill="1" applyAlignment="1" applyProtection="1">
      <alignment horizontal="left" vertical="center"/>
    </xf>
    <xf numFmtId="180" fontId="34" fillId="0" borderId="50" xfId="0" applyNumberFormat="1" applyFont="1" applyFill="1" applyBorder="1" applyAlignment="1" applyProtection="1">
      <alignment horizontal="center" vertical="center" shrinkToFit="1"/>
    </xf>
    <xf numFmtId="180" fontId="34" fillId="0" borderId="48" xfId="0" applyNumberFormat="1" applyFont="1" applyBorder="1" applyProtection="1">
      <alignment vertical="center"/>
    </xf>
    <xf numFmtId="180" fontId="34" fillId="0" borderId="0" xfId="0" applyNumberFormat="1" applyFont="1" applyBorder="1" applyAlignment="1" applyProtection="1">
      <alignment horizontal="center" vertical="center"/>
    </xf>
    <xf numFmtId="180" fontId="38" fillId="0" borderId="0" xfId="0" applyNumberFormat="1" applyFont="1" applyFill="1" applyBorder="1" applyAlignment="1" applyProtection="1">
      <alignment vertical="center"/>
    </xf>
    <xf numFmtId="186" fontId="34" fillId="0" borderId="0" xfId="0" applyNumberFormat="1" applyFont="1" applyProtection="1">
      <alignment vertical="center"/>
    </xf>
    <xf numFmtId="180" fontId="34" fillId="0" borderId="1" xfId="0" applyNumberFormat="1" applyFont="1" applyBorder="1" applyAlignment="1" applyProtection="1">
      <alignment vertical="center" shrinkToFit="1"/>
    </xf>
    <xf numFmtId="180" fontId="37" fillId="0" borderId="0" xfId="0" applyNumberFormat="1" applyFont="1" applyFill="1" applyBorder="1" applyAlignment="1" applyProtection="1">
      <alignment vertical="center"/>
    </xf>
    <xf numFmtId="0" fontId="34" fillId="0" borderId="0" xfId="0" applyFont="1" applyAlignment="1" applyProtection="1">
      <alignment horizontal="right" vertical="center"/>
    </xf>
    <xf numFmtId="186" fontId="37" fillId="0" borderId="0" xfId="0" applyNumberFormat="1" applyFont="1" applyFill="1" applyBorder="1" applyAlignment="1" applyProtection="1">
      <alignment horizontal="right" vertical="center"/>
    </xf>
    <xf numFmtId="0" fontId="35" fillId="7" borderId="0" xfId="0" applyFont="1" applyFill="1" applyProtection="1">
      <alignment vertical="center"/>
    </xf>
    <xf numFmtId="180" fontId="35" fillId="7" borderId="0" xfId="0" applyNumberFormat="1" applyFont="1" applyFill="1" applyBorder="1" applyAlignment="1" applyProtection="1">
      <alignment vertical="center" wrapText="1"/>
    </xf>
    <xf numFmtId="0" fontId="9" fillId="0" borderId="0" xfId="10" applyFont="1" applyAlignment="1" applyProtection="1">
      <alignment vertical="center"/>
    </xf>
    <xf numFmtId="0" fontId="26" fillId="0" borderId="0" xfId="10" applyFont="1" applyAlignment="1" applyProtection="1">
      <alignment vertical="center"/>
    </xf>
    <xf numFmtId="0" fontId="27" fillId="0" borderId="0" xfId="9" applyFont="1" applyAlignment="1" applyProtection="1">
      <alignment vertical="center"/>
    </xf>
    <xf numFmtId="0" fontId="67" fillId="0" borderId="0" xfId="10" applyFont="1" applyAlignment="1" applyProtection="1">
      <alignment vertical="center"/>
    </xf>
    <xf numFmtId="0" fontId="27" fillId="0" borderId="0" xfId="10" applyFont="1" applyBorder="1" applyAlignment="1" applyProtection="1">
      <alignment horizontal="right" vertical="center" wrapText="1"/>
    </xf>
    <xf numFmtId="0" fontId="9" fillId="0" borderId="5" xfId="10" applyFont="1" applyBorder="1" applyAlignment="1" applyProtection="1">
      <alignment vertical="center" wrapText="1"/>
    </xf>
    <xf numFmtId="0" fontId="9" fillId="0" borderId="0" xfId="10" applyFont="1" applyBorder="1" applyAlignment="1" applyProtection="1">
      <alignment vertical="center" wrapText="1"/>
    </xf>
    <xf numFmtId="0" fontId="9" fillId="0" borderId="11" xfId="10" applyFont="1" applyBorder="1" applyAlignment="1" applyProtection="1">
      <alignment vertical="center" wrapText="1"/>
    </xf>
    <xf numFmtId="0" fontId="9" fillId="0" borderId="14" xfId="10" applyFont="1" applyBorder="1" applyAlignment="1" applyProtection="1">
      <alignment vertical="center" wrapText="1"/>
    </xf>
    <xf numFmtId="0" fontId="26" fillId="0" borderId="0" xfId="9" applyFont="1" applyAlignment="1" applyProtection="1">
      <alignment vertical="center"/>
    </xf>
    <xf numFmtId="0" fontId="9" fillId="0" borderId="6" xfId="10" applyFont="1" applyFill="1" applyBorder="1" applyAlignment="1" applyProtection="1">
      <alignment horizontal="right" vertical="center" wrapText="1"/>
    </xf>
    <xf numFmtId="0" fontId="9" fillId="0" borderId="12" xfId="10" applyFont="1" applyFill="1" applyBorder="1" applyAlignment="1" applyProtection="1">
      <alignment horizontal="center" vertical="center" wrapText="1"/>
    </xf>
    <xf numFmtId="0" fontId="9" fillId="0" borderId="12" xfId="10" applyFont="1" applyFill="1" applyBorder="1" applyAlignment="1" applyProtection="1">
      <alignment vertical="center" wrapText="1"/>
    </xf>
    <xf numFmtId="179" fontId="9" fillId="0" borderId="7" xfId="10" applyNumberFormat="1" applyFont="1" applyFill="1" applyBorder="1" applyAlignment="1" applyProtection="1">
      <alignment vertical="center" wrapText="1"/>
    </xf>
    <xf numFmtId="0" fontId="69" fillId="0" borderId="0" xfId="0" applyFont="1" applyProtection="1">
      <alignment vertical="center"/>
    </xf>
    <xf numFmtId="0" fontId="70" fillId="0" borderId="0" xfId="0" applyFont="1" applyProtection="1">
      <alignment vertical="center"/>
    </xf>
    <xf numFmtId="0" fontId="9" fillId="0" borderId="1" xfId="10" applyFont="1" applyBorder="1" applyAlignment="1" applyProtection="1">
      <alignment horizontal="center" vertical="center" wrapText="1"/>
    </xf>
    <xf numFmtId="0" fontId="9" fillId="0" borderId="7" xfId="10" applyFont="1" applyBorder="1" applyAlignment="1" applyProtection="1">
      <alignment horizontal="center" vertical="center" wrapText="1"/>
    </xf>
    <xf numFmtId="0" fontId="9" fillId="0" borderId="2" xfId="10" applyFont="1" applyBorder="1" applyAlignment="1" applyProtection="1">
      <alignment vertical="center" wrapText="1"/>
    </xf>
    <xf numFmtId="0" fontId="9" fillId="0" borderId="8" xfId="10" applyFont="1" applyBorder="1" applyAlignment="1" applyProtection="1">
      <alignment horizontal="right" vertical="top" wrapText="1"/>
    </xf>
    <xf numFmtId="186" fontId="9" fillId="0" borderId="8" xfId="10" applyNumberFormat="1" applyFont="1" applyFill="1" applyBorder="1" applyAlignment="1" applyProtection="1">
      <alignment vertical="center" wrapText="1"/>
    </xf>
    <xf numFmtId="180" fontId="9" fillId="0" borderId="8" xfId="10" applyNumberFormat="1" applyFont="1" applyFill="1" applyBorder="1" applyAlignment="1" applyProtection="1">
      <alignment vertical="center" wrapText="1"/>
    </xf>
    <xf numFmtId="0" fontId="9" fillId="0" borderId="8" xfId="10" applyFont="1" applyBorder="1" applyAlignment="1" applyProtection="1">
      <alignment horizontal="center" vertical="center" textRotation="255" wrapText="1"/>
    </xf>
    <xf numFmtId="0" fontId="27" fillId="0" borderId="3" xfId="10" applyFont="1" applyBorder="1" applyAlignment="1" applyProtection="1">
      <alignment vertical="center" wrapText="1"/>
    </xf>
    <xf numFmtId="186" fontId="9" fillId="0" borderId="1" xfId="10" applyNumberFormat="1" applyFont="1" applyBorder="1" applyAlignment="1" applyProtection="1">
      <alignment vertical="center" wrapText="1"/>
    </xf>
    <xf numFmtId="180" fontId="9" fillId="0" borderId="1" xfId="10" applyNumberFormat="1" applyFont="1" applyFill="1" applyBorder="1" applyAlignment="1" applyProtection="1">
      <alignment vertical="center" wrapText="1"/>
    </xf>
    <xf numFmtId="0" fontId="9" fillId="0" borderId="1" xfId="10" applyFont="1" applyBorder="1" applyAlignment="1" applyProtection="1">
      <alignment vertical="center" wrapText="1"/>
    </xf>
    <xf numFmtId="0" fontId="9" fillId="0" borderId="4" xfId="10" applyFont="1" applyBorder="1" applyAlignment="1" applyProtection="1">
      <alignment vertical="center" wrapText="1"/>
    </xf>
    <xf numFmtId="0" fontId="9" fillId="0" borderId="2" xfId="10" applyFont="1" applyBorder="1" applyAlignment="1" applyProtection="1">
      <alignment horizontal="right" vertical="top" wrapText="1"/>
    </xf>
    <xf numFmtId="186" fontId="9" fillId="0" borderId="8" xfId="10" applyNumberFormat="1" applyFont="1" applyBorder="1" applyAlignment="1" applyProtection="1">
      <alignment vertical="center" wrapText="1"/>
    </xf>
    <xf numFmtId="0" fontId="9" fillId="0" borderId="4" xfId="10" applyFont="1" applyBorder="1" applyAlignment="1" applyProtection="1">
      <alignment horizontal="center" vertical="center" textRotation="255" wrapText="1"/>
    </xf>
    <xf numFmtId="0" fontId="27" fillId="0" borderId="4" xfId="10" applyFont="1" applyBorder="1" applyAlignment="1" applyProtection="1">
      <alignment vertical="center" wrapText="1"/>
    </xf>
    <xf numFmtId="180" fontId="9" fillId="0" borderId="1" xfId="10" applyNumberFormat="1" applyFont="1" applyBorder="1" applyAlignment="1" applyProtection="1">
      <alignment vertical="center" wrapText="1"/>
    </xf>
    <xf numFmtId="186" fontId="27" fillId="0" borderId="1" xfId="10" applyNumberFormat="1" applyFont="1" applyBorder="1" applyAlignment="1" applyProtection="1">
      <alignment vertical="center" wrapText="1"/>
    </xf>
    <xf numFmtId="180" fontId="27" fillId="0" borderId="1" xfId="10" applyNumberFormat="1" applyFont="1" applyBorder="1" applyAlignment="1" applyProtection="1">
      <alignment vertical="center" wrapText="1"/>
    </xf>
    <xf numFmtId="0" fontId="27" fillId="0" borderId="1" xfId="10" applyFont="1" applyBorder="1" applyAlignment="1" applyProtection="1">
      <alignment vertical="center" wrapText="1"/>
    </xf>
    <xf numFmtId="49" fontId="22" fillId="0" borderId="0" xfId="4" applyNumberFormat="1" applyFont="1" applyProtection="1"/>
    <xf numFmtId="185" fontId="22" fillId="0" borderId="0" xfId="4" applyNumberFormat="1" applyFont="1" applyProtection="1"/>
    <xf numFmtId="0" fontId="27" fillId="0" borderId="10" xfId="10" applyFont="1" applyBorder="1" applyAlignment="1" applyProtection="1">
      <alignment vertical="center" wrapText="1"/>
    </xf>
    <xf numFmtId="0" fontId="27" fillId="0" borderId="11" xfId="10" applyFont="1" applyBorder="1" applyAlignment="1" applyProtection="1">
      <alignment vertical="center" wrapText="1"/>
    </xf>
    <xf numFmtId="0" fontId="27" fillId="0" borderId="14" xfId="10" applyFont="1" applyBorder="1" applyAlignment="1" applyProtection="1">
      <alignment vertical="center" wrapText="1"/>
    </xf>
    <xf numFmtId="0" fontId="27" fillId="0" borderId="10" xfId="10" applyFont="1" applyBorder="1" applyAlignment="1" applyProtection="1">
      <alignment horizontal="center" vertical="center" wrapText="1"/>
    </xf>
    <xf numFmtId="0" fontId="27" fillId="0" borderId="11" xfId="10" applyFont="1" applyBorder="1" applyAlignment="1" applyProtection="1">
      <alignment horizontal="center" vertical="center" wrapText="1"/>
    </xf>
    <xf numFmtId="0" fontId="27" fillId="0" borderId="14" xfId="10" applyFont="1" applyBorder="1" applyAlignment="1" applyProtection="1">
      <alignment horizontal="center" vertical="center" wrapText="1"/>
    </xf>
    <xf numFmtId="49" fontId="9" fillId="0" borderId="0" xfId="10" applyNumberFormat="1" applyFont="1" applyAlignment="1" applyProtection="1">
      <alignment vertical="top"/>
    </xf>
    <xf numFmtId="0" fontId="27" fillId="0" borderId="0" xfId="10" applyFont="1" applyAlignment="1" applyProtection="1">
      <alignment vertical="top" wrapText="1"/>
    </xf>
    <xf numFmtId="0" fontId="27" fillId="0" borderId="0" xfId="10" applyFont="1" applyAlignment="1" applyProtection="1">
      <alignment vertical="center" wrapText="1"/>
    </xf>
    <xf numFmtId="38" fontId="22" fillId="0" borderId="0" xfId="4" applyNumberFormat="1" applyFont="1" applyProtection="1"/>
    <xf numFmtId="0" fontId="22" fillId="0" borderId="0" xfId="4" applyNumberFormat="1" applyFont="1" applyProtection="1"/>
    <xf numFmtId="38" fontId="26" fillId="0" borderId="0" xfId="10" applyNumberFormat="1" applyFont="1" applyAlignment="1" applyProtection="1">
      <alignment vertical="center"/>
    </xf>
    <xf numFmtId="0" fontId="0" fillId="0" borderId="0" xfId="0" applyFont="1" applyProtection="1">
      <alignment vertical="center"/>
    </xf>
    <xf numFmtId="0" fontId="0" fillId="0" borderId="0" xfId="0" applyFont="1" applyAlignment="1" applyProtection="1">
      <alignment horizontal="left" vertical="center"/>
    </xf>
    <xf numFmtId="0" fontId="14" fillId="0" borderId="0" xfId="0" applyFont="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3" fillId="0" borderId="0" xfId="0" applyFont="1" applyProtection="1">
      <alignment vertical="center"/>
    </xf>
    <xf numFmtId="0" fontId="24" fillId="0" borderId="0" xfId="0" applyFont="1" applyProtection="1">
      <alignment vertical="center"/>
    </xf>
    <xf numFmtId="0" fontId="15" fillId="0" borderId="0" xfId="0" applyFont="1" applyFill="1" applyProtection="1">
      <alignment vertical="center"/>
    </xf>
    <xf numFmtId="0" fontId="24" fillId="0" borderId="0" xfId="0" applyFont="1" applyFill="1" applyProtection="1">
      <alignment vertical="center"/>
    </xf>
    <xf numFmtId="0" fontId="15" fillId="0" borderId="0" xfId="0" applyFont="1" applyFill="1" applyAlignment="1" applyProtection="1">
      <alignment vertical="center"/>
    </xf>
    <xf numFmtId="0" fontId="10" fillId="0" borderId="0" xfId="0" applyFont="1" applyFill="1" applyAlignment="1" applyProtection="1">
      <alignment vertical="center"/>
    </xf>
    <xf numFmtId="0" fontId="10" fillId="2" borderId="0" xfId="0" applyFont="1" applyFill="1" applyAlignment="1" applyProtection="1">
      <alignment vertical="center"/>
    </xf>
    <xf numFmtId="0" fontId="24" fillId="0" borderId="0" xfId="0" applyFont="1" applyFill="1" applyAlignment="1" applyProtection="1">
      <alignment vertical="center"/>
    </xf>
    <xf numFmtId="180" fontId="34" fillId="0" borderId="48" xfId="0" applyNumberFormat="1" applyFont="1" applyFill="1" applyBorder="1" applyAlignment="1" applyProtection="1">
      <alignment vertical="center" wrapText="1"/>
    </xf>
    <xf numFmtId="0" fontId="34" fillId="0" borderId="0" xfId="0" applyFont="1" applyAlignment="1" applyProtection="1">
      <alignment horizontal="centerContinuous" vertical="center"/>
    </xf>
    <xf numFmtId="176" fontId="75" fillId="0" borderId="48" xfId="0" applyNumberFormat="1" applyFont="1" applyFill="1" applyBorder="1" applyAlignment="1" applyProtection="1">
      <alignment horizontal="centerContinuous"/>
    </xf>
    <xf numFmtId="176" fontId="75" fillId="0" borderId="0" xfId="0" applyNumberFormat="1" applyFont="1" applyFill="1" applyBorder="1" applyAlignment="1" applyProtection="1">
      <alignment horizontal="centerContinuous"/>
    </xf>
    <xf numFmtId="0" fontId="34" fillId="0" borderId="0" xfId="0" applyFont="1" applyAlignment="1" applyProtection="1">
      <alignment horizontal="right" vertical="center" wrapText="1"/>
    </xf>
    <xf numFmtId="0" fontId="60" fillId="0" borderId="0" xfId="0" applyFont="1" applyAlignment="1" applyProtection="1">
      <alignment horizontal="left" vertical="top" indent="3"/>
    </xf>
    <xf numFmtId="180" fontId="60" fillId="0" borderId="0" xfId="0" applyNumberFormat="1" applyFont="1" applyBorder="1" applyAlignment="1" applyProtection="1">
      <alignment vertical="center"/>
    </xf>
    <xf numFmtId="0" fontId="76" fillId="0" borderId="11" xfId="4" applyFont="1" applyBorder="1" applyAlignment="1">
      <alignment vertical="center"/>
    </xf>
    <xf numFmtId="189" fontId="76" fillId="0" borderId="1" xfId="4" applyNumberFormat="1" applyFont="1" applyBorder="1" applyAlignment="1">
      <alignment vertical="center"/>
    </xf>
    <xf numFmtId="189" fontId="76" fillId="0" borderId="8" xfId="4" applyNumberFormat="1" applyFont="1" applyBorder="1" applyAlignment="1">
      <alignment vertical="center"/>
    </xf>
    <xf numFmtId="190" fontId="76" fillId="0" borderId="2" xfId="4" applyNumberFormat="1" applyFont="1" applyBorder="1" applyAlignment="1">
      <alignment vertical="center"/>
    </xf>
    <xf numFmtId="0" fontId="25" fillId="9" borderId="0" xfId="10" applyFill="1">
      <alignment vertical="center"/>
    </xf>
    <xf numFmtId="0" fontId="76" fillId="0" borderId="1" xfId="4" applyFont="1" applyBorder="1" applyAlignment="1">
      <alignment horizontal="right" vertical="center"/>
    </xf>
    <xf numFmtId="192" fontId="77" fillId="0" borderId="7" xfId="4" applyNumberFormat="1" applyFont="1" applyBorder="1" applyAlignment="1">
      <alignment horizontal="center" vertical="center" shrinkToFit="1"/>
    </xf>
    <xf numFmtId="0" fontId="76" fillId="0" borderId="12" xfId="4" applyFont="1" applyBorder="1" applyAlignment="1">
      <alignment horizontal="right" vertical="center" shrinkToFit="1"/>
    </xf>
    <xf numFmtId="192" fontId="76" fillId="0" borderId="12" xfId="4" applyNumberFormat="1" applyFont="1" applyBorder="1" applyAlignment="1">
      <alignment horizontal="right" vertical="center" shrinkToFit="1"/>
    </xf>
    <xf numFmtId="0" fontId="76" fillId="0" borderId="0" xfId="4" applyFont="1" applyAlignment="1">
      <alignment horizontal="right" vertical="center"/>
    </xf>
    <xf numFmtId="0" fontId="76" fillId="0" borderId="6" xfId="4" applyFont="1" applyBorder="1" applyAlignment="1">
      <alignment horizontal="right" vertical="center" shrinkToFit="1"/>
    </xf>
    <xf numFmtId="0" fontId="76" fillId="0" borderId="0" xfId="4" applyFont="1" applyAlignment="1">
      <alignment vertical="center" shrinkToFit="1"/>
    </xf>
    <xf numFmtId="0" fontId="76" fillId="0" borderId="0" xfId="4" applyFont="1" applyAlignment="1">
      <alignment horizontal="left" vertical="center"/>
    </xf>
    <xf numFmtId="0" fontId="76" fillId="0" borderId="0" xfId="4" applyFont="1" applyAlignment="1">
      <alignment horizontal="center" vertical="center"/>
    </xf>
    <xf numFmtId="180" fontId="22" fillId="0" borderId="8" xfId="4" applyNumberFormat="1" applyFont="1" applyFill="1" applyBorder="1" applyAlignment="1" applyProtection="1">
      <alignment vertical="center" shrinkToFit="1"/>
      <protection locked="0"/>
    </xf>
    <xf numFmtId="0" fontId="39" fillId="0" borderId="0" xfId="0" applyFont="1" applyFill="1" applyBorder="1" applyAlignment="1" applyProtection="1">
      <alignment vertical="center" wrapText="1"/>
    </xf>
    <xf numFmtId="0" fontId="34" fillId="0" borderId="0" xfId="0" applyFont="1" applyFill="1" applyBorder="1" applyAlignment="1" applyProtection="1">
      <alignment horizontal="center" vertical="center" wrapText="1"/>
    </xf>
    <xf numFmtId="180" fontId="34" fillId="0" borderId="0" xfId="0" applyNumberFormat="1" applyFont="1" applyBorder="1" applyAlignment="1" applyProtection="1">
      <alignment vertical="center" wrapText="1"/>
    </xf>
    <xf numFmtId="0" fontId="9" fillId="0" borderId="0" xfId="10" applyNumberFormat="1" applyFont="1" applyFill="1" applyBorder="1" applyAlignment="1" applyProtection="1">
      <alignment vertical="center" wrapText="1"/>
      <protection locked="0"/>
    </xf>
    <xf numFmtId="188" fontId="68" fillId="0" borderId="0" xfId="10" applyNumberFormat="1" applyFont="1" applyFill="1" applyBorder="1" applyAlignment="1" applyProtection="1">
      <alignment horizontal="left" vertical="center" wrapText="1"/>
      <protection locked="0"/>
    </xf>
    <xf numFmtId="188" fontId="68" fillId="0" borderId="11" xfId="10" applyNumberFormat="1" applyFont="1" applyFill="1" applyBorder="1" applyAlignment="1" applyProtection="1">
      <alignment horizontal="left" vertical="center" wrapText="1"/>
      <protection locked="0"/>
    </xf>
    <xf numFmtId="180" fontId="72" fillId="0" borderId="8" xfId="4" applyNumberFormat="1" applyFont="1" applyFill="1" applyBorder="1" applyAlignment="1" applyProtection="1">
      <alignment vertical="center" shrinkToFit="1"/>
      <protection locked="0"/>
    </xf>
    <xf numFmtId="0" fontId="76" fillId="0" borderId="0" xfId="4" applyFont="1" applyFill="1" applyAlignment="1">
      <alignment vertical="center"/>
    </xf>
    <xf numFmtId="0" fontId="34" fillId="2" borderId="11" xfId="0" applyFont="1" applyFill="1" applyBorder="1" applyProtection="1">
      <alignment vertical="center"/>
    </xf>
    <xf numFmtId="0" fontId="43" fillId="2" borderId="11" xfId="0" applyFont="1" applyFill="1" applyBorder="1" applyProtection="1">
      <alignment vertical="center"/>
    </xf>
    <xf numFmtId="0" fontId="39" fillId="2" borderId="0" xfId="0" applyFont="1" applyFill="1" applyAlignment="1" applyProtection="1">
      <alignment horizontal="left" vertical="center"/>
    </xf>
    <xf numFmtId="0" fontId="0" fillId="0" borderId="0" xfId="0" applyAlignment="1" applyProtection="1">
      <alignment horizontal="left" vertical="top" indent="1"/>
    </xf>
    <xf numFmtId="0" fontId="34" fillId="2" borderId="0" xfId="0" applyFont="1" applyFill="1" applyAlignment="1" applyProtection="1">
      <alignment horizontal="left" vertical="top" indent="1"/>
    </xf>
    <xf numFmtId="0" fontId="39" fillId="0" borderId="0" xfId="0" applyFont="1" applyFill="1" applyAlignment="1" applyProtection="1">
      <alignment horizontal="left" vertical="center" wrapText="1"/>
    </xf>
    <xf numFmtId="0" fontId="34" fillId="0" borderId="0" xfId="0" applyFont="1" applyFill="1" applyBorder="1" applyProtection="1">
      <alignment vertical="center"/>
    </xf>
    <xf numFmtId="0" fontId="34" fillId="4" borderId="0" xfId="0" applyFont="1" applyFill="1" applyProtection="1">
      <alignment vertical="center"/>
    </xf>
    <xf numFmtId="0" fontId="39" fillId="7" borderId="0" xfId="0" applyFont="1" applyFill="1" applyProtection="1">
      <alignment vertical="center"/>
    </xf>
    <xf numFmtId="0" fontId="88" fillId="2" borderId="11" xfId="0" applyFont="1" applyFill="1" applyBorder="1" applyProtection="1">
      <alignment vertical="center"/>
    </xf>
    <xf numFmtId="0" fontId="89" fillId="2" borderId="16" xfId="0" applyFont="1" applyFill="1" applyBorder="1" applyProtection="1">
      <alignment vertical="center"/>
    </xf>
    <xf numFmtId="0" fontId="89" fillId="2" borderId="19" xfId="0" applyFont="1" applyFill="1" applyBorder="1" applyProtection="1">
      <alignment vertical="center"/>
    </xf>
    <xf numFmtId="0" fontId="89" fillId="2" borderId="20" xfId="0" applyFont="1" applyFill="1" applyBorder="1" applyProtection="1">
      <alignment vertical="center"/>
    </xf>
    <xf numFmtId="0" fontId="89" fillId="2" borderId="17" xfId="0" applyFont="1" applyFill="1" applyBorder="1" applyProtection="1">
      <alignment vertical="center"/>
    </xf>
    <xf numFmtId="0" fontId="89" fillId="2" borderId="70" xfId="0" applyFont="1" applyFill="1" applyBorder="1" applyAlignment="1" applyProtection="1">
      <alignment vertical="center"/>
    </xf>
    <xf numFmtId="0" fontId="89" fillId="2" borderId="70" xfId="0" applyFont="1" applyFill="1" applyBorder="1" applyProtection="1">
      <alignment vertical="center"/>
    </xf>
    <xf numFmtId="0" fontId="89" fillId="2" borderId="71" xfId="0" applyFont="1" applyFill="1" applyBorder="1" applyProtection="1">
      <alignment vertical="center"/>
    </xf>
    <xf numFmtId="14" fontId="34" fillId="0" borderId="0" xfId="0" applyNumberFormat="1" applyFont="1" applyProtection="1">
      <alignment vertical="center"/>
    </xf>
    <xf numFmtId="0" fontId="36" fillId="2" borderId="0" xfId="0" applyFont="1" applyFill="1" applyAlignment="1" applyProtection="1">
      <alignment horizontal="left" vertical="center" indent="1"/>
    </xf>
    <xf numFmtId="0" fontId="34" fillId="2" borderId="0" xfId="0" applyFont="1" applyFill="1" applyAlignment="1" applyProtection="1">
      <alignment horizontal="left" vertical="center"/>
    </xf>
    <xf numFmtId="0" fontId="41"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34" fillId="0" borderId="7" xfId="0" applyFont="1" applyFill="1" applyBorder="1" applyAlignment="1" applyProtection="1">
      <alignment horizontal="center" vertical="center" wrapText="1"/>
    </xf>
    <xf numFmtId="0" fontId="34" fillId="0" borderId="7" xfId="0" applyFont="1" applyBorder="1" applyAlignment="1" applyProtection="1">
      <alignment vertical="center"/>
    </xf>
    <xf numFmtId="0" fontId="34" fillId="0" borderId="7" xfId="0" applyFont="1" applyFill="1" applyBorder="1" applyAlignment="1" applyProtection="1">
      <alignment vertical="center" wrapText="1"/>
    </xf>
    <xf numFmtId="0" fontId="34" fillId="0" borderId="0" xfId="0" applyFont="1" applyFill="1" applyBorder="1" applyAlignment="1" applyProtection="1">
      <alignment horizontal="left" vertical="center" wrapText="1"/>
    </xf>
    <xf numFmtId="0" fontId="39" fillId="0" borderId="0" xfId="0" applyFont="1" applyAlignment="1" applyProtection="1">
      <alignment horizontal="left" vertical="center" wrapText="1"/>
    </xf>
    <xf numFmtId="0" fontId="34" fillId="0" borderId="0" xfId="0" applyFont="1" applyFill="1" applyBorder="1" applyAlignment="1" applyProtection="1">
      <alignment horizontal="center" vertical="center"/>
    </xf>
    <xf numFmtId="0" fontId="34" fillId="0" borderId="0" xfId="0" applyFont="1" applyAlignment="1" applyProtection="1">
      <alignment horizontal="left" vertical="center" wrapText="1"/>
    </xf>
    <xf numFmtId="176" fontId="40" fillId="0" borderId="0" xfId="0" applyNumberFormat="1" applyFont="1" applyFill="1" applyBorder="1" applyAlignment="1" applyProtection="1">
      <alignment horizontal="center" vertical="center"/>
    </xf>
    <xf numFmtId="176" fontId="34" fillId="0" borderId="0" xfId="0" applyNumberFormat="1" applyFont="1" applyFill="1" applyBorder="1" applyAlignment="1" applyProtection="1">
      <alignment horizontal="center" vertical="center"/>
    </xf>
    <xf numFmtId="0" fontId="34" fillId="0" borderId="0" xfId="0" applyFont="1" applyAlignment="1" applyProtection="1">
      <alignment vertical="center" wrapText="1"/>
    </xf>
    <xf numFmtId="0" fontId="36" fillId="0" borderId="0" xfId="0" applyFont="1" applyAlignment="1" applyProtection="1">
      <alignment horizontal="left" vertical="center" wrapText="1"/>
    </xf>
    <xf numFmtId="176" fontId="34" fillId="0" borderId="0" xfId="0" applyNumberFormat="1" applyFont="1" applyFill="1" applyBorder="1" applyAlignment="1" applyProtection="1">
      <alignment horizontal="center" vertical="center" wrapText="1"/>
    </xf>
    <xf numFmtId="180" fontId="34" fillId="0" borderId="0" xfId="0" applyNumberFormat="1" applyFont="1" applyFill="1" applyBorder="1" applyAlignment="1" applyProtection="1">
      <alignment horizontal="left" vertical="center" wrapText="1"/>
    </xf>
    <xf numFmtId="0" fontId="34" fillId="0" borderId="0" xfId="0" applyFont="1" applyBorder="1" applyAlignment="1" applyProtection="1">
      <alignment horizontal="center" vertical="center"/>
    </xf>
    <xf numFmtId="180" fontId="34" fillId="0" borderId="65" xfId="0" applyNumberFormat="1" applyFont="1" applyBorder="1" applyAlignment="1" applyProtection="1">
      <alignment horizontal="left" vertical="center" wrapText="1"/>
    </xf>
    <xf numFmtId="180" fontId="34" fillId="0" borderId="1" xfId="0" applyNumberFormat="1" applyFont="1" applyBorder="1" applyAlignment="1" applyProtection="1">
      <alignment horizontal="center" vertical="center"/>
    </xf>
    <xf numFmtId="180" fontId="34" fillId="0" borderId="0" xfId="0" applyNumberFormat="1" applyFont="1" applyAlignment="1" applyProtection="1">
      <alignment horizontal="left" vertical="center" wrapText="1"/>
    </xf>
    <xf numFmtId="180" fontId="39" fillId="0" borderId="0" xfId="0" applyNumberFormat="1" applyFont="1" applyFill="1" applyBorder="1" applyAlignment="1" applyProtection="1">
      <alignment horizontal="left" vertical="center"/>
    </xf>
    <xf numFmtId="180" fontId="34" fillId="0" borderId="0" xfId="0" applyNumberFormat="1" applyFont="1" applyAlignment="1" applyProtection="1">
      <alignment vertical="center" wrapText="1"/>
    </xf>
    <xf numFmtId="180" fontId="34" fillId="0" borderId="0" xfId="0" applyNumberFormat="1" applyFont="1" applyBorder="1" applyAlignment="1" applyProtection="1">
      <alignment horizontal="left" vertical="center" wrapText="1"/>
    </xf>
    <xf numFmtId="180" fontId="39" fillId="0" borderId="0" xfId="0" applyNumberFormat="1" applyFont="1" applyAlignment="1" applyProtection="1">
      <alignment horizontal="left" vertical="center" wrapText="1"/>
    </xf>
    <xf numFmtId="180" fontId="36" fillId="0" borderId="0" xfId="0" applyNumberFormat="1" applyFont="1" applyAlignment="1" applyProtection="1">
      <alignment horizontal="left" vertical="center" wrapText="1"/>
    </xf>
    <xf numFmtId="180" fontId="34" fillId="0" borderId="0" xfId="0" applyNumberFormat="1" applyFont="1" applyFill="1" applyBorder="1" applyAlignment="1" applyProtection="1">
      <alignment horizontal="center" vertical="center" wrapText="1"/>
    </xf>
    <xf numFmtId="0" fontId="76" fillId="0" borderId="0" xfId="4" applyFont="1" applyAlignment="1">
      <alignment vertical="center"/>
    </xf>
    <xf numFmtId="0" fontId="76" fillId="0" borderId="3" xfId="4" applyFont="1" applyBorder="1" applyAlignment="1">
      <alignment horizontal="center" vertical="center"/>
    </xf>
    <xf numFmtId="0" fontId="76" fillId="0" borderId="1" xfId="4" applyFont="1" applyBorder="1" applyAlignment="1">
      <alignment horizontal="center" vertical="center"/>
    </xf>
    <xf numFmtId="0" fontId="76" fillId="0" borderId="6" xfId="4" applyFont="1" applyBorder="1" applyAlignment="1">
      <alignment horizontal="center" vertical="center"/>
    </xf>
    <xf numFmtId="0" fontId="76" fillId="0" borderId="12" xfId="4" applyFont="1" applyBorder="1" applyAlignment="1">
      <alignment horizontal="center" vertical="center"/>
    </xf>
    <xf numFmtId="197" fontId="34" fillId="3"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xf>
    <xf numFmtId="57" fontId="76" fillId="4" borderId="12" xfId="4" applyNumberFormat="1" applyFont="1" applyFill="1" applyBorder="1" applyAlignment="1">
      <alignment horizontal="center" vertical="center" shrinkToFit="1"/>
    </xf>
    <xf numFmtId="57" fontId="76" fillId="4" borderId="7" xfId="4" applyNumberFormat="1" applyFont="1" applyFill="1" applyBorder="1" applyAlignment="1">
      <alignment horizontal="center" vertical="center" shrinkToFit="1"/>
    </xf>
    <xf numFmtId="192" fontId="32" fillId="4" borderId="0" xfId="4" applyNumberFormat="1" applyFont="1" applyFill="1" applyAlignment="1">
      <alignment horizontal="center" vertical="center"/>
    </xf>
    <xf numFmtId="192" fontId="76" fillId="4" borderId="12" xfId="4" applyNumberFormat="1" applyFont="1" applyFill="1" applyBorder="1" applyAlignment="1">
      <alignment horizontal="center" vertical="center" shrinkToFit="1"/>
    </xf>
    <xf numFmtId="0" fontId="76" fillId="4" borderId="1" xfId="4" applyNumberFormat="1" applyFont="1" applyFill="1" applyBorder="1" applyAlignment="1">
      <alignment horizontal="center" vertical="center"/>
    </xf>
    <xf numFmtId="189" fontId="76" fillId="4" borderId="1" xfId="4" applyNumberFormat="1" applyFont="1" applyFill="1" applyBorder="1" applyAlignment="1">
      <alignment vertical="center"/>
    </xf>
    <xf numFmtId="191" fontId="76" fillId="4" borderId="1" xfId="4" applyNumberFormat="1" applyFont="1" applyFill="1" applyBorder="1" applyAlignment="1">
      <alignment vertical="center"/>
    </xf>
    <xf numFmtId="0" fontId="76" fillId="4" borderId="1" xfId="4" applyFont="1" applyFill="1" applyBorder="1" applyAlignment="1">
      <alignment horizontal="center" vertical="center" shrinkToFit="1"/>
    </xf>
    <xf numFmtId="0" fontId="76" fillId="4" borderId="1" xfId="4" applyFont="1" applyFill="1" applyBorder="1" applyAlignment="1">
      <alignment horizontal="center" vertical="center"/>
    </xf>
    <xf numFmtId="0" fontId="76" fillId="4" borderId="2" xfId="4" applyFont="1" applyFill="1" applyBorder="1" applyAlignment="1">
      <alignment vertical="center"/>
    </xf>
    <xf numFmtId="192" fontId="76" fillId="4" borderId="0" xfId="4" applyNumberFormat="1" applyFont="1" applyFill="1" applyAlignment="1">
      <alignment horizontal="center" vertical="center"/>
    </xf>
    <xf numFmtId="0" fontId="34" fillId="3" borderId="7"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left" vertical="top" wrapText="1"/>
    </xf>
    <xf numFmtId="0" fontId="34" fillId="0" borderId="0" xfId="0" applyFont="1" applyFill="1" applyBorder="1" applyAlignment="1" applyProtection="1">
      <alignment vertical="top" wrapText="1"/>
    </xf>
    <xf numFmtId="0" fontId="34" fillId="0" borderId="0" xfId="0" applyFont="1" applyFill="1" applyBorder="1" applyAlignment="1" applyProtection="1">
      <alignment horizontal="center" vertical="top" wrapText="1"/>
    </xf>
    <xf numFmtId="186" fontId="34" fillId="0" borderId="48" xfId="0" applyNumberFormat="1" applyFont="1" applyFill="1" applyBorder="1" applyAlignment="1" applyProtection="1">
      <alignment vertical="center"/>
    </xf>
    <xf numFmtId="186" fontId="34" fillId="0" borderId="0" xfId="0" applyNumberFormat="1" applyFont="1" applyFill="1" applyBorder="1" applyAlignment="1" applyProtection="1">
      <alignment vertical="center"/>
    </xf>
    <xf numFmtId="186" fontId="34" fillId="0" borderId="0" xfId="0" applyNumberFormat="1" applyFont="1" applyFill="1" applyBorder="1" applyAlignment="1" applyProtection="1">
      <alignment horizontal="centerContinuous" vertical="center"/>
    </xf>
    <xf numFmtId="0" fontId="76" fillId="0" borderId="0" xfId="4" applyFont="1" applyAlignment="1" applyProtection="1">
      <alignment vertical="center"/>
    </xf>
    <xf numFmtId="0" fontId="76" fillId="0" borderId="1" xfId="4" applyFont="1" applyBorder="1" applyAlignment="1" applyProtection="1">
      <alignment horizontal="center" vertical="center"/>
    </xf>
    <xf numFmtId="0" fontId="76" fillId="0" borderId="0" xfId="4" applyFont="1" applyAlignment="1" applyProtection="1">
      <alignment horizontal="center" vertical="center"/>
    </xf>
    <xf numFmtId="0" fontId="76" fillId="0" borderId="0" xfId="4" applyFont="1" applyAlignment="1" applyProtection="1">
      <alignment horizontal="left" vertical="center"/>
    </xf>
    <xf numFmtId="0" fontId="76" fillId="0" borderId="0" xfId="4" applyFont="1" applyAlignment="1" applyProtection="1">
      <alignment vertical="center" shrinkToFit="1"/>
    </xf>
    <xf numFmtId="0" fontId="76" fillId="0" borderId="6" xfId="4" applyFont="1" applyBorder="1" applyAlignment="1" applyProtection="1">
      <alignment horizontal="center" vertical="center"/>
    </xf>
    <xf numFmtId="57" fontId="76" fillId="4" borderId="12" xfId="4" applyNumberFormat="1" applyFont="1" applyFill="1" applyBorder="1" applyAlignment="1" applyProtection="1">
      <alignment horizontal="center" vertical="center" shrinkToFit="1"/>
    </xf>
    <xf numFmtId="0" fontId="76" fillId="0" borderId="12" xfId="4" applyFont="1" applyBorder="1" applyAlignment="1" applyProtection="1">
      <alignment horizontal="center" vertical="center"/>
    </xf>
    <xf numFmtId="57" fontId="76" fillId="4" borderId="7" xfId="4" applyNumberFormat="1" applyFont="1" applyFill="1" applyBorder="1" applyAlignment="1" applyProtection="1">
      <alignment horizontal="center" vertical="center" shrinkToFit="1"/>
    </xf>
    <xf numFmtId="0" fontId="25" fillId="9" borderId="0" xfId="10" applyFill="1" applyProtection="1">
      <alignment vertical="center"/>
    </xf>
    <xf numFmtId="0" fontId="76" fillId="0" borderId="3" xfId="4" applyFont="1" applyBorder="1" applyAlignment="1" applyProtection="1">
      <alignment horizontal="center" vertical="center"/>
    </xf>
    <xf numFmtId="0" fontId="76" fillId="0" borderId="6" xfId="4" applyFont="1" applyBorder="1" applyAlignment="1" applyProtection="1">
      <alignment horizontal="right" vertical="center" shrinkToFit="1"/>
    </xf>
    <xf numFmtId="192" fontId="32" fillId="4" borderId="0" xfId="4" applyNumberFormat="1" applyFont="1" applyFill="1" applyAlignment="1" applyProtection="1">
      <alignment horizontal="center" vertical="center"/>
    </xf>
    <xf numFmtId="0" fontId="76" fillId="0" borderId="0" xfId="4" applyFont="1" applyAlignment="1" applyProtection="1">
      <alignment horizontal="right" vertical="center"/>
    </xf>
    <xf numFmtId="192" fontId="76" fillId="4" borderId="12" xfId="4" applyNumberFormat="1" applyFont="1" applyFill="1" applyBorder="1" applyAlignment="1" applyProtection="1">
      <alignment horizontal="center" vertical="center" shrinkToFit="1"/>
    </xf>
    <xf numFmtId="192" fontId="76" fillId="0" borderId="12" xfId="4" applyNumberFormat="1" applyFont="1" applyBorder="1" applyAlignment="1" applyProtection="1">
      <alignment horizontal="right" vertical="center" shrinkToFit="1"/>
    </xf>
    <xf numFmtId="0" fontId="76" fillId="0" borderId="12" xfId="4" applyFont="1" applyBorder="1" applyAlignment="1" applyProtection="1">
      <alignment horizontal="right" vertical="center" shrinkToFit="1"/>
    </xf>
    <xf numFmtId="192" fontId="77" fillId="0" borderId="7" xfId="4" applyNumberFormat="1" applyFont="1" applyBorder="1" applyAlignment="1" applyProtection="1">
      <alignment horizontal="center" vertical="center" shrinkToFit="1"/>
    </xf>
    <xf numFmtId="0" fontId="76" fillId="4" borderId="1" xfId="4" applyNumberFormat="1" applyFont="1" applyFill="1" applyBorder="1" applyAlignment="1" applyProtection="1">
      <alignment horizontal="center" vertical="center"/>
    </xf>
    <xf numFmtId="189" fontId="76" fillId="4" borderId="1" xfId="4" applyNumberFormat="1" applyFont="1" applyFill="1" applyBorder="1" applyAlignment="1" applyProtection="1">
      <alignment vertical="center"/>
    </xf>
    <xf numFmtId="191" fontId="76" fillId="4" borderId="1" xfId="4" applyNumberFormat="1" applyFont="1" applyFill="1" applyBorder="1" applyAlignment="1" applyProtection="1">
      <alignment vertical="center"/>
    </xf>
    <xf numFmtId="0" fontId="76" fillId="0" borderId="1" xfId="4" applyFont="1" applyBorder="1" applyAlignment="1" applyProtection="1">
      <alignment horizontal="right" vertical="center"/>
    </xf>
    <xf numFmtId="0" fontId="76" fillId="4" borderId="1" xfId="4" applyFont="1" applyFill="1" applyBorder="1" applyAlignment="1" applyProtection="1">
      <alignment horizontal="center" vertical="center" shrinkToFit="1"/>
    </xf>
    <xf numFmtId="0" fontId="76" fillId="4" borderId="1" xfId="4" applyFont="1" applyFill="1" applyBorder="1" applyAlignment="1" applyProtection="1">
      <alignment horizontal="center" vertical="center"/>
    </xf>
    <xf numFmtId="0" fontId="76" fillId="0" borderId="15" xfId="4" applyFont="1" applyBorder="1" applyAlignment="1" applyProtection="1">
      <alignment horizontal="left" vertical="center" shrinkToFit="1"/>
    </xf>
    <xf numFmtId="0" fontId="76" fillId="0" borderId="13" xfId="4" applyFont="1" applyBorder="1" applyAlignment="1" applyProtection="1">
      <alignment vertical="center" wrapText="1" shrinkToFit="1"/>
    </xf>
    <xf numFmtId="0" fontId="76" fillId="0" borderId="2" xfId="4" applyFont="1" applyBorder="1" applyAlignment="1" applyProtection="1">
      <alignment horizontal="center" vertical="center" wrapText="1" shrinkToFit="1"/>
    </xf>
    <xf numFmtId="189" fontId="76" fillId="0" borderId="1" xfId="4" applyNumberFormat="1" applyFont="1" applyBorder="1" applyAlignment="1" applyProtection="1">
      <alignment vertical="center"/>
    </xf>
    <xf numFmtId="190" fontId="76" fillId="0" borderId="2" xfId="4" applyNumberFormat="1" applyFont="1" applyBorder="1" applyAlignment="1" applyProtection="1">
      <alignment vertical="center"/>
    </xf>
    <xf numFmtId="189" fontId="76" fillId="0" borderId="8" xfId="4" applyNumberFormat="1" applyFont="1" applyBorder="1" applyAlignment="1" applyProtection="1">
      <alignment vertical="center"/>
    </xf>
    <xf numFmtId="0" fontId="76" fillId="0" borderId="11" xfId="4" applyFont="1" applyBorder="1" applyAlignment="1" applyProtection="1">
      <alignment vertical="center"/>
    </xf>
    <xf numFmtId="0" fontId="76" fillId="4" borderId="2" xfId="4" applyFont="1" applyFill="1" applyBorder="1" applyAlignment="1" applyProtection="1">
      <alignment vertical="center"/>
    </xf>
    <xf numFmtId="189" fontId="76" fillId="3" borderId="1" xfId="4" applyNumberFormat="1" applyFont="1" applyFill="1" applyBorder="1" applyAlignment="1" applyProtection="1">
      <alignment vertical="center"/>
      <protection locked="0"/>
    </xf>
    <xf numFmtId="189" fontId="76" fillId="3" borderId="7" xfId="4" applyNumberFormat="1" applyFont="1" applyFill="1" applyBorder="1" applyAlignment="1" applyProtection="1">
      <alignment vertical="center"/>
      <protection locked="0"/>
    </xf>
    <xf numFmtId="190" fontId="76" fillId="3" borderId="54" xfId="4" applyNumberFormat="1" applyFont="1" applyFill="1" applyBorder="1" applyAlignment="1" applyProtection="1">
      <alignment vertical="center"/>
      <protection locked="0"/>
    </xf>
    <xf numFmtId="190" fontId="76" fillId="3" borderId="20" xfId="4" applyNumberFormat="1" applyFont="1" applyFill="1" applyBorder="1" applyAlignment="1" applyProtection="1">
      <alignment vertical="center"/>
      <protection locked="0"/>
    </xf>
    <xf numFmtId="189" fontId="76" fillId="3" borderId="8" xfId="4" applyNumberFormat="1" applyFont="1" applyFill="1" applyBorder="1" applyAlignment="1" applyProtection="1">
      <alignment vertical="center"/>
      <protection locked="0"/>
    </xf>
    <xf numFmtId="0" fontId="84" fillId="0" borderId="0" xfId="4" applyFont="1" applyAlignment="1" applyProtection="1">
      <alignment vertical="center"/>
    </xf>
    <xf numFmtId="0" fontId="80" fillId="0" borderId="0" xfId="4" applyFont="1" applyProtection="1"/>
    <xf numFmtId="0" fontId="84" fillId="0" borderId="0" xfId="4" applyFont="1" applyAlignment="1" applyProtection="1">
      <alignment horizontal="center" vertical="center"/>
    </xf>
    <xf numFmtId="0" fontId="83" fillId="0" borderId="0" xfId="4" applyFont="1" applyAlignment="1" applyProtection="1">
      <alignment vertical="center"/>
    </xf>
    <xf numFmtId="0" fontId="22" fillId="5" borderId="174" xfId="4" applyFont="1" applyFill="1" applyBorder="1" applyAlignment="1" applyProtection="1">
      <alignment vertical="center" wrapText="1"/>
    </xf>
    <xf numFmtId="0" fontId="22" fillId="0" borderId="174" xfId="4" applyFont="1" applyBorder="1" applyAlignment="1" applyProtection="1">
      <alignment horizontal="center" vertical="center" wrapText="1"/>
    </xf>
    <xf numFmtId="0" fontId="22" fillId="0" borderId="0" xfId="4" applyFont="1" applyProtection="1"/>
    <xf numFmtId="0" fontId="22" fillId="0" borderId="0" xfId="4" applyFont="1" applyAlignment="1" applyProtection="1">
      <alignment vertical="center"/>
    </xf>
    <xf numFmtId="196" fontId="22" fillId="0" borderId="7" xfId="4" applyNumberFormat="1" applyFont="1" applyBorder="1" applyAlignment="1" applyProtection="1">
      <alignment horizontal="left" vertical="center" wrapText="1"/>
    </xf>
    <xf numFmtId="196" fontId="22" fillId="0" borderId="38" xfId="4" applyNumberFormat="1" applyFont="1" applyBorder="1" applyAlignment="1" applyProtection="1">
      <alignment horizontal="left" vertical="center" wrapText="1"/>
    </xf>
    <xf numFmtId="0" fontId="22" fillId="0" borderId="39" xfId="4" applyFont="1" applyBorder="1" applyAlignment="1" applyProtection="1">
      <alignment horizontal="center" vertical="center" wrapText="1"/>
    </xf>
    <xf numFmtId="0" fontId="22" fillId="0" borderId="40" xfId="4" applyFont="1" applyBorder="1" applyAlignment="1" applyProtection="1">
      <alignment horizontal="center" vertical="center" wrapText="1"/>
    </xf>
    <xf numFmtId="0" fontId="22" fillId="0" borderId="41" xfId="4" applyFont="1" applyBorder="1" applyAlignment="1" applyProtection="1">
      <alignment horizontal="center" vertical="center" wrapText="1"/>
    </xf>
    <xf numFmtId="0" fontId="22" fillId="0" borderId="42" xfId="4" applyFont="1" applyBorder="1" applyAlignment="1" applyProtection="1">
      <alignment vertical="center" wrapText="1"/>
    </xf>
    <xf numFmtId="0" fontId="22" fillId="0" borderId="173" xfId="4" applyFont="1" applyBorder="1" applyAlignment="1" applyProtection="1">
      <alignment horizontal="right" vertical="center" wrapText="1"/>
    </xf>
    <xf numFmtId="0" fontId="22" fillId="0" borderId="43" xfId="4" applyFont="1" applyBorder="1" applyAlignment="1" applyProtection="1">
      <alignment horizontal="right" vertical="center" wrapText="1"/>
    </xf>
    <xf numFmtId="0" fontId="22" fillId="0" borderId="168" xfId="4" applyFont="1" applyBorder="1" applyAlignment="1" applyProtection="1">
      <alignment horizontal="right" vertical="center" wrapText="1"/>
    </xf>
    <xf numFmtId="0" fontId="22" fillId="0" borderId="44" xfId="0" applyFont="1" applyBorder="1" applyAlignment="1" applyProtection="1">
      <alignment vertical="center" wrapText="1"/>
    </xf>
    <xf numFmtId="183" fontId="22" fillId="0" borderId="172" xfId="0" applyNumberFormat="1" applyFont="1" applyBorder="1" applyAlignment="1" applyProtection="1">
      <alignment horizontal="right" vertical="center" shrinkToFit="1"/>
    </xf>
    <xf numFmtId="183" fontId="22" fillId="0" borderId="8" xfId="0" applyNumberFormat="1" applyFont="1" applyBorder="1" applyAlignment="1" applyProtection="1">
      <alignment horizontal="right" vertical="center" shrinkToFit="1"/>
    </xf>
    <xf numFmtId="176" fontId="22" fillId="0" borderId="45" xfId="0" applyNumberFormat="1" applyFont="1" applyBorder="1" applyAlignment="1" applyProtection="1">
      <alignment horizontal="right" vertical="center" shrinkToFit="1"/>
    </xf>
    <xf numFmtId="182" fontId="22" fillId="0" borderId="8" xfId="0" applyNumberFormat="1" applyFont="1" applyBorder="1" applyAlignment="1" applyProtection="1">
      <alignment horizontal="right" vertical="center" shrinkToFit="1"/>
    </xf>
    <xf numFmtId="182" fontId="22" fillId="0" borderId="45" xfId="0" applyNumberFormat="1" applyFont="1" applyBorder="1" applyAlignment="1" applyProtection="1">
      <alignment horizontal="right" vertical="center" shrinkToFit="1"/>
    </xf>
    <xf numFmtId="0" fontId="22" fillId="0" borderId="0" xfId="0" applyFont="1" applyAlignment="1" applyProtection="1"/>
    <xf numFmtId="0" fontId="22" fillId="5" borderId="44" xfId="0" applyFont="1" applyFill="1" applyBorder="1" applyAlignment="1" applyProtection="1">
      <alignment vertical="center" wrapText="1"/>
    </xf>
    <xf numFmtId="184" fontId="22" fillId="5" borderId="172" xfId="0" applyNumberFormat="1" applyFont="1" applyFill="1" applyBorder="1" applyAlignment="1" applyProtection="1">
      <alignment vertical="center" shrinkToFit="1"/>
    </xf>
    <xf numFmtId="3" fontId="22" fillId="0" borderId="8" xfId="0" applyNumberFormat="1" applyFont="1" applyBorder="1" applyAlignment="1" applyProtection="1">
      <alignment horizontal="right" vertical="center" shrinkToFit="1"/>
    </xf>
    <xf numFmtId="194" fontId="22" fillId="5" borderId="45" xfId="0" applyNumberFormat="1" applyFont="1" applyFill="1" applyBorder="1" applyAlignment="1" applyProtection="1">
      <alignment horizontal="right" vertical="center" shrinkToFit="1"/>
    </xf>
    <xf numFmtId="184" fontId="22" fillId="5" borderId="172" xfId="0" applyNumberFormat="1" applyFont="1" applyFill="1" applyBorder="1" applyAlignment="1" applyProtection="1">
      <alignment horizontal="right" vertical="center" shrinkToFit="1"/>
    </xf>
    <xf numFmtId="194" fontId="22" fillId="0" borderId="8" xfId="0" applyNumberFormat="1" applyFont="1" applyBorder="1" applyAlignment="1" applyProtection="1">
      <alignment horizontal="right" vertical="center" shrinkToFit="1"/>
    </xf>
    <xf numFmtId="194" fontId="22" fillId="5" borderId="8" xfId="0" applyNumberFormat="1" applyFont="1" applyFill="1" applyBorder="1" applyAlignment="1" applyProtection="1">
      <alignment horizontal="right" vertical="center" shrinkToFit="1"/>
    </xf>
    <xf numFmtId="184" fontId="22" fillId="5" borderId="8" xfId="0" applyNumberFormat="1" applyFont="1" applyFill="1" applyBorder="1" applyAlignment="1" applyProtection="1">
      <alignment horizontal="right" vertical="center" shrinkToFit="1"/>
    </xf>
    <xf numFmtId="194" fontId="22" fillId="5" borderId="172" xfId="0" applyNumberFormat="1" applyFont="1" applyFill="1" applyBorder="1" applyAlignment="1" applyProtection="1">
      <alignment horizontal="right" vertical="center" shrinkToFit="1"/>
    </xf>
    <xf numFmtId="194" fontId="22" fillId="0" borderId="172" xfId="0" applyNumberFormat="1" applyFont="1" applyBorder="1" applyAlignment="1" applyProtection="1">
      <alignment horizontal="right" vertical="center" shrinkToFit="1"/>
    </xf>
    <xf numFmtId="194" fontId="22" fillId="0" borderId="45" xfId="0" applyNumberFormat="1" applyFont="1" applyBorder="1" applyAlignment="1" applyProtection="1">
      <alignment horizontal="right" vertical="center" shrinkToFit="1"/>
    </xf>
    <xf numFmtId="194" fontId="22" fillId="0" borderId="8" xfId="0" applyNumberFormat="1" applyFont="1" applyBorder="1" applyAlignment="1" applyProtection="1">
      <alignment vertical="center" shrinkToFit="1"/>
    </xf>
    <xf numFmtId="195" fontId="22" fillId="5" borderId="172" xfId="0" applyNumberFormat="1" applyFont="1" applyFill="1" applyBorder="1" applyAlignment="1" applyProtection="1">
      <alignment horizontal="right" vertical="center" shrinkToFit="1"/>
    </xf>
    <xf numFmtId="195" fontId="22" fillId="0" borderId="0" xfId="0" applyNumberFormat="1" applyFont="1" applyAlignment="1" applyProtection="1">
      <alignment vertical="center" shrinkToFit="1"/>
    </xf>
    <xf numFmtId="195" fontId="22" fillId="0" borderId="8" xfId="0" applyNumberFormat="1" applyFont="1" applyBorder="1" applyAlignment="1" applyProtection="1">
      <alignment horizontal="right" vertical="center" shrinkToFit="1"/>
    </xf>
    <xf numFmtId="194" fontId="22" fillId="5" borderId="8" xfId="0" applyNumberFormat="1" applyFont="1" applyFill="1" applyBorder="1" applyAlignment="1" applyProtection="1">
      <alignment vertical="center" shrinkToFit="1"/>
    </xf>
    <xf numFmtId="40" fontId="22" fillId="5" borderId="172" xfId="5" applyNumberFormat="1" applyFont="1" applyFill="1" applyBorder="1" applyAlignment="1" applyProtection="1">
      <alignment horizontal="right" vertical="center" shrinkToFit="1"/>
    </xf>
    <xf numFmtId="184" fontId="22" fillId="5" borderId="8" xfId="0" applyNumberFormat="1" applyFont="1" applyFill="1" applyBorder="1" applyAlignment="1" applyProtection="1">
      <alignment vertical="center" shrinkToFit="1"/>
    </xf>
    <xf numFmtId="0" fontId="22" fillId="0" borderId="44" xfId="4" applyFont="1" applyBorder="1" applyAlignment="1" applyProtection="1">
      <alignment vertical="center" wrapText="1"/>
    </xf>
    <xf numFmtId="183" fontId="22" fillId="0" borderId="172" xfId="4" applyNumberFormat="1" applyFont="1" applyBorder="1" applyAlignment="1" applyProtection="1">
      <alignment horizontal="right" vertical="center" shrinkToFit="1"/>
    </xf>
    <xf numFmtId="183" fontId="22" fillId="0" borderId="8" xfId="4" applyNumberFormat="1" applyFont="1" applyBorder="1" applyAlignment="1" applyProtection="1">
      <alignment horizontal="right" vertical="center" shrinkToFit="1"/>
    </xf>
    <xf numFmtId="176" fontId="22" fillId="0" borderId="45" xfId="4" applyNumberFormat="1" applyFont="1" applyBorder="1" applyAlignment="1" applyProtection="1">
      <alignment horizontal="right" vertical="center" shrinkToFit="1"/>
    </xf>
    <xf numFmtId="182" fontId="22" fillId="0" borderId="8" xfId="4" applyNumberFormat="1" applyFont="1" applyBorder="1" applyAlignment="1" applyProtection="1">
      <alignment horizontal="right" vertical="center" shrinkToFit="1"/>
    </xf>
    <xf numFmtId="182" fontId="22" fillId="0" borderId="45" xfId="4" applyNumberFormat="1" applyFont="1" applyBorder="1" applyAlignment="1" applyProtection="1">
      <alignment horizontal="right" vertical="center" shrinkToFit="1"/>
    </xf>
    <xf numFmtId="0" fontId="22" fillId="5" borderId="44" xfId="4" applyFont="1" applyFill="1" applyBorder="1" applyAlignment="1" applyProtection="1">
      <alignment vertical="center" wrapText="1"/>
    </xf>
    <xf numFmtId="176" fontId="22" fillId="5" borderId="172" xfId="4" applyNumberFormat="1" applyFont="1" applyFill="1" applyBorder="1" applyAlignment="1" applyProtection="1">
      <alignment vertical="center" shrinkToFit="1"/>
    </xf>
    <xf numFmtId="176" fontId="22" fillId="0" borderId="8" xfId="4" applyNumberFormat="1" applyFont="1" applyBorder="1" applyAlignment="1" applyProtection="1">
      <alignment horizontal="right" vertical="center" shrinkToFit="1"/>
    </xf>
    <xf numFmtId="176" fontId="22" fillId="5" borderId="45" xfId="4" applyNumberFormat="1" applyFont="1" applyFill="1" applyBorder="1" applyAlignment="1" applyProtection="1">
      <alignment horizontal="right" vertical="center" shrinkToFit="1"/>
    </xf>
    <xf numFmtId="176" fontId="22" fillId="5" borderId="172" xfId="4" applyNumberFormat="1" applyFont="1" applyFill="1" applyBorder="1" applyAlignment="1" applyProtection="1">
      <alignment horizontal="right" vertical="center" shrinkToFit="1"/>
    </xf>
    <xf numFmtId="176" fontId="22" fillId="5" borderId="8" xfId="4" applyNumberFormat="1" applyFont="1" applyFill="1" applyBorder="1" applyAlignment="1" applyProtection="1">
      <alignment horizontal="right" vertical="center" shrinkToFit="1"/>
    </xf>
    <xf numFmtId="184" fontId="22" fillId="5" borderId="8" xfId="4" applyNumberFormat="1" applyFont="1" applyFill="1" applyBorder="1" applyAlignment="1" applyProtection="1">
      <alignment horizontal="right" vertical="center" shrinkToFit="1"/>
    </xf>
    <xf numFmtId="194" fontId="22" fillId="0" borderId="8" xfId="4" applyNumberFormat="1" applyFont="1" applyBorder="1" applyAlignment="1" applyProtection="1">
      <alignment horizontal="right" vertical="center" shrinkToFit="1"/>
    </xf>
    <xf numFmtId="194" fontId="22" fillId="5" borderId="45" xfId="4" applyNumberFormat="1" applyFont="1" applyFill="1" applyBorder="1" applyAlignment="1" applyProtection="1">
      <alignment horizontal="right" vertical="center" shrinkToFit="1"/>
    </xf>
    <xf numFmtId="194" fontId="22" fillId="5" borderId="172" xfId="4" applyNumberFormat="1" applyFont="1" applyFill="1" applyBorder="1" applyAlignment="1" applyProtection="1">
      <alignment horizontal="right" vertical="center" shrinkToFit="1"/>
    </xf>
    <xf numFmtId="194" fontId="22" fillId="5" borderId="8" xfId="4" applyNumberFormat="1" applyFont="1" applyFill="1" applyBorder="1" applyAlignment="1" applyProtection="1">
      <alignment horizontal="right" vertical="center" shrinkToFit="1"/>
    </xf>
    <xf numFmtId="176" fontId="22" fillId="0" borderId="172" xfId="4" applyNumberFormat="1" applyFont="1" applyBorder="1" applyAlignment="1" applyProtection="1">
      <alignment horizontal="right" vertical="center" shrinkToFit="1"/>
    </xf>
    <xf numFmtId="176" fontId="22" fillId="0" borderId="8" xfId="4" applyNumberFormat="1" applyFont="1" applyBorder="1" applyAlignment="1" applyProtection="1">
      <alignment vertical="center" shrinkToFit="1"/>
    </xf>
    <xf numFmtId="194" fontId="22" fillId="0" borderId="45" xfId="4" applyNumberFormat="1" applyFont="1" applyBorder="1" applyAlignment="1" applyProtection="1">
      <alignment horizontal="right" vertical="center" shrinkToFit="1"/>
    </xf>
    <xf numFmtId="194" fontId="22" fillId="0" borderId="172" xfId="4" applyNumberFormat="1" applyFont="1" applyBorder="1" applyAlignment="1" applyProtection="1">
      <alignment horizontal="right" vertical="center" shrinkToFit="1"/>
    </xf>
    <xf numFmtId="194" fontId="22" fillId="0" borderId="8" xfId="4" applyNumberFormat="1" applyFont="1" applyBorder="1" applyAlignment="1" applyProtection="1">
      <alignment vertical="center" shrinkToFit="1"/>
    </xf>
    <xf numFmtId="176" fontId="22" fillId="0" borderId="0" xfId="4" applyNumberFormat="1" applyFont="1" applyAlignment="1" applyProtection="1">
      <alignment vertical="center" shrinkToFit="1"/>
    </xf>
    <xf numFmtId="176" fontId="22" fillId="5" borderId="8" xfId="4" applyNumberFormat="1" applyFont="1" applyFill="1" applyBorder="1" applyAlignment="1" applyProtection="1">
      <alignment vertical="center" shrinkToFit="1"/>
    </xf>
    <xf numFmtId="194" fontId="22" fillId="5" borderId="8" xfId="4" applyNumberFormat="1" applyFont="1" applyFill="1" applyBorder="1" applyAlignment="1" applyProtection="1">
      <alignment vertical="center" shrinkToFit="1"/>
    </xf>
    <xf numFmtId="176" fontId="22" fillId="5" borderId="4" xfId="4" applyNumberFormat="1" applyFont="1" applyFill="1" applyBorder="1" applyAlignment="1" applyProtection="1">
      <alignment horizontal="right" vertical="center" shrinkToFit="1"/>
    </xf>
    <xf numFmtId="38" fontId="22" fillId="5" borderId="44" xfId="4" applyNumberFormat="1" applyFont="1" applyFill="1" applyBorder="1" applyAlignment="1" applyProtection="1">
      <alignment vertical="center" wrapText="1"/>
    </xf>
    <xf numFmtId="176" fontId="22" fillId="5" borderId="172" xfId="5" applyNumberFormat="1" applyFont="1" applyFill="1" applyBorder="1" applyAlignment="1" applyProtection="1">
      <alignment horizontal="right" vertical="center" shrinkToFit="1"/>
    </xf>
    <xf numFmtId="184" fontId="22" fillId="5" borderId="8" xfId="4" applyNumberFormat="1" applyFont="1" applyFill="1" applyBorder="1" applyAlignment="1" applyProtection="1">
      <alignment vertical="center" shrinkToFit="1"/>
    </xf>
    <xf numFmtId="0" fontId="22" fillId="0" borderId="36" xfId="4" applyFont="1" applyBorder="1" applyAlignment="1" applyProtection="1">
      <alignment horizontal="center" vertical="center" wrapText="1"/>
    </xf>
    <xf numFmtId="194" fontId="22" fillId="5" borderId="35" xfId="4" applyNumberFormat="1" applyFont="1" applyFill="1" applyBorder="1" applyAlignment="1" applyProtection="1">
      <alignment vertical="center" shrinkToFit="1"/>
    </xf>
    <xf numFmtId="194" fontId="22" fillId="0" borderId="1" xfId="4" applyNumberFormat="1" applyFont="1" applyBorder="1" applyAlignment="1" applyProtection="1">
      <alignment vertical="center" shrinkToFit="1"/>
    </xf>
    <xf numFmtId="194" fontId="22" fillId="0" borderId="36" xfId="4" applyNumberFormat="1" applyFont="1" applyBorder="1" applyAlignment="1" applyProtection="1">
      <alignment vertical="center" shrinkToFit="1"/>
    </xf>
    <xf numFmtId="194" fontId="22" fillId="5" borderId="1" xfId="4" applyNumberFormat="1" applyFont="1" applyFill="1" applyBorder="1" applyAlignment="1" applyProtection="1">
      <alignment vertical="center" shrinkToFit="1"/>
    </xf>
    <xf numFmtId="180" fontId="22" fillId="5" borderId="46" xfId="4" applyNumberFormat="1" applyFont="1" applyFill="1" applyBorder="1" applyAlignment="1" applyProtection="1">
      <alignment vertical="center" wrapText="1"/>
    </xf>
    <xf numFmtId="180" fontId="22" fillId="5" borderId="172" xfId="4" applyNumberFormat="1" applyFont="1" applyFill="1" applyBorder="1" applyAlignment="1" applyProtection="1">
      <alignment horizontal="right" vertical="center" shrinkToFit="1"/>
    </xf>
    <xf numFmtId="180" fontId="22" fillId="0" borderId="8" xfId="4" applyNumberFormat="1" applyFont="1" applyBorder="1" applyAlignment="1" applyProtection="1">
      <alignment horizontal="right" vertical="center" shrinkToFit="1"/>
    </xf>
    <xf numFmtId="180" fontId="22" fillId="5" borderId="45" xfId="4" applyNumberFormat="1" applyFont="1" applyFill="1" applyBorder="1" applyAlignment="1" applyProtection="1">
      <alignment horizontal="right" vertical="center" shrinkToFit="1"/>
    </xf>
    <xf numFmtId="180" fontId="22" fillId="0" borderId="2" xfId="4" applyNumberFormat="1" applyFont="1" applyBorder="1" applyAlignment="1" applyProtection="1">
      <alignment vertical="center" shrinkToFit="1"/>
    </xf>
    <xf numFmtId="180" fontId="22" fillId="5" borderId="2" xfId="4" applyNumberFormat="1" applyFont="1" applyFill="1" applyBorder="1" applyAlignment="1" applyProtection="1">
      <alignment vertical="center" shrinkToFit="1"/>
    </xf>
    <xf numFmtId="180" fontId="22" fillId="5" borderId="46" xfId="4" applyNumberFormat="1" applyFont="1" applyFill="1" applyBorder="1" applyAlignment="1" applyProtection="1">
      <alignment vertical="center" shrinkToFit="1"/>
    </xf>
    <xf numFmtId="194" fontId="22" fillId="5" borderId="47" xfId="4" applyNumberFormat="1" applyFont="1" applyFill="1" applyBorder="1" applyAlignment="1" applyProtection="1">
      <alignment vertical="center" shrinkToFit="1"/>
    </xf>
    <xf numFmtId="194" fontId="22" fillId="0" borderId="2" xfId="4" applyNumberFormat="1" applyFont="1" applyBorder="1" applyAlignment="1" applyProtection="1">
      <alignment vertical="center" shrinkToFit="1"/>
    </xf>
    <xf numFmtId="194" fontId="22" fillId="5" borderId="2" xfId="4" applyNumberFormat="1" applyFont="1" applyFill="1" applyBorder="1" applyAlignment="1" applyProtection="1">
      <alignment vertical="center" shrinkToFit="1"/>
    </xf>
    <xf numFmtId="194" fontId="22" fillId="5" borderId="46" xfId="4" applyNumberFormat="1" applyFont="1" applyFill="1" applyBorder="1" applyAlignment="1" applyProtection="1">
      <alignment vertical="center" shrinkToFit="1"/>
    </xf>
    <xf numFmtId="180" fontId="22" fillId="5" borderId="45" xfId="4" applyNumberFormat="1" applyFont="1" applyFill="1" applyBorder="1" applyAlignment="1" applyProtection="1">
      <alignment vertical="center" wrapText="1"/>
    </xf>
    <xf numFmtId="180" fontId="22" fillId="5" borderId="172" xfId="4" applyNumberFormat="1" applyFont="1" applyFill="1" applyBorder="1" applyAlignment="1" applyProtection="1">
      <alignment vertical="center" shrinkToFit="1"/>
    </xf>
    <xf numFmtId="180" fontId="22" fillId="0" borderId="8" xfId="4" applyNumberFormat="1" applyFont="1" applyBorder="1" applyAlignment="1" applyProtection="1">
      <alignment vertical="center" shrinkToFit="1"/>
    </xf>
    <xf numFmtId="180" fontId="22" fillId="5" borderId="45" xfId="4" applyNumberFormat="1" applyFont="1" applyFill="1" applyBorder="1" applyAlignment="1" applyProtection="1">
      <alignment vertical="center" shrinkToFit="1"/>
    </xf>
    <xf numFmtId="180" fontId="22" fillId="5" borderId="8" xfId="4" applyNumberFormat="1" applyFont="1" applyFill="1" applyBorder="1" applyAlignment="1" applyProtection="1">
      <alignment vertical="center" shrinkToFit="1"/>
    </xf>
    <xf numFmtId="194" fontId="22" fillId="5" borderId="172" xfId="4" applyNumberFormat="1" applyFont="1" applyFill="1" applyBorder="1" applyAlignment="1" applyProtection="1">
      <alignment vertical="center" shrinkToFit="1"/>
    </xf>
    <xf numFmtId="194" fontId="22" fillId="5" borderId="45" xfId="4" applyNumberFormat="1" applyFont="1" applyFill="1" applyBorder="1" applyAlignment="1" applyProtection="1">
      <alignment vertical="center" shrinkToFit="1"/>
    </xf>
    <xf numFmtId="194" fontId="22" fillId="5" borderId="50" xfId="4" applyNumberFormat="1" applyFont="1" applyFill="1" applyBorder="1" applyAlignment="1" applyProtection="1">
      <alignment vertical="center" shrinkToFit="1"/>
    </xf>
    <xf numFmtId="194" fontId="22" fillId="0" borderId="3" xfId="4" applyNumberFormat="1" applyFont="1" applyBorder="1" applyAlignment="1" applyProtection="1">
      <alignment vertical="center" shrinkToFit="1"/>
    </xf>
    <xf numFmtId="194" fontId="22" fillId="5" borderId="3" xfId="4" applyNumberFormat="1" applyFont="1" applyFill="1" applyBorder="1" applyAlignment="1" applyProtection="1">
      <alignment vertical="center" shrinkToFit="1"/>
    </xf>
    <xf numFmtId="194" fontId="22" fillId="5" borderId="49" xfId="4" applyNumberFormat="1" applyFont="1" applyFill="1" applyBorder="1" applyAlignment="1" applyProtection="1">
      <alignment vertical="center" shrinkToFit="1"/>
    </xf>
    <xf numFmtId="49" fontId="22" fillId="0" borderId="0" xfId="4" applyNumberFormat="1" applyFont="1" applyBorder="1" applyAlignment="1" applyProtection="1">
      <alignment vertical="center" wrapText="1"/>
    </xf>
    <xf numFmtId="49" fontId="22" fillId="0" borderId="0" xfId="4" applyNumberFormat="1" applyFont="1" applyAlignment="1" applyProtection="1">
      <alignment vertical="center" wrapText="1"/>
    </xf>
    <xf numFmtId="0" fontId="22" fillId="0" borderId="38" xfId="4" applyFont="1" applyBorder="1" applyAlignment="1" applyProtection="1">
      <alignment horizontal="center" vertical="center" wrapText="1"/>
    </xf>
    <xf numFmtId="194" fontId="22" fillId="0" borderId="36" xfId="0" applyNumberFormat="1" applyFont="1" applyBorder="1" applyAlignment="1" applyProtection="1">
      <alignment vertical="center" shrinkToFit="1"/>
    </xf>
    <xf numFmtId="194" fontId="22" fillId="0" borderId="47" xfId="4" applyNumberFormat="1" applyFont="1" applyBorder="1" applyAlignment="1" applyProtection="1">
      <alignment vertical="center" shrinkToFit="1"/>
    </xf>
    <xf numFmtId="194" fontId="22" fillId="0" borderId="46" xfId="4" applyNumberFormat="1" applyFont="1" applyBorder="1" applyAlignment="1" applyProtection="1">
      <alignment vertical="center" shrinkToFit="1"/>
    </xf>
    <xf numFmtId="194" fontId="22" fillId="0" borderId="9" xfId="4" applyNumberFormat="1" applyFont="1" applyBorder="1" applyAlignment="1" applyProtection="1">
      <alignment vertical="center" shrinkToFit="1"/>
    </xf>
    <xf numFmtId="194" fontId="22" fillId="0" borderId="172" xfId="4" applyNumberFormat="1" applyFont="1" applyBorder="1" applyAlignment="1" applyProtection="1">
      <alignment vertical="center" shrinkToFit="1"/>
    </xf>
    <xf numFmtId="194" fontId="22" fillId="0" borderId="45" xfId="4" applyNumberFormat="1" applyFont="1" applyBorder="1" applyAlignment="1" applyProtection="1">
      <alignment vertical="center" shrinkToFit="1"/>
    </xf>
    <xf numFmtId="194" fontId="22" fillId="0" borderId="4" xfId="4" applyNumberFormat="1" applyFont="1" applyBorder="1" applyAlignment="1" applyProtection="1">
      <alignment vertical="center" shrinkToFit="1"/>
    </xf>
    <xf numFmtId="194" fontId="22" fillId="0" borderId="172" xfId="4" applyNumberFormat="1" applyFont="1" applyFill="1" applyBorder="1" applyAlignment="1" applyProtection="1">
      <alignment vertical="center" shrinkToFit="1"/>
    </xf>
    <xf numFmtId="194" fontId="22" fillId="0" borderId="8" xfId="4" applyNumberFormat="1" applyFont="1" applyFill="1" applyBorder="1" applyAlignment="1" applyProtection="1">
      <alignment vertical="center" shrinkToFit="1"/>
    </xf>
    <xf numFmtId="194" fontId="22" fillId="0" borderId="45" xfId="4" applyNumberFormat="1" applyFont="1" applyFill="1" applyBorder="1" applyAlignment="1" applyProtection="1">
      <alignment vertical="center" shrinkToFit="1"/>
    </xf>
    <xf numFmtId="194" fontId="22" fillId="0" borderId="50" xfId="4" applyNumberFormat="1" applyFont="1" applyFill="1" applyBorder="1" applyAlignment="1" applyProtection="1">
      <alignment vertical="center" shrinkToFit="1"/>
    </xf>
    <xf numFmtId="194" fontId="22" fillId="0" borderId="3" xfId="4" applyNumberFormat="1" applyFont="1" applyFill="1" applyBorder="1" applyAlignment="1" applyProtection="1">
      <alignment vertical="center" shrinkToFit="1"/>
    </xf>
    <xf numFmtId="194" fontId="22" fillId="0" borderId="49" xfId="4" applyNumberFormat="1" applyFont="1" applyFill="1" applyBorder="1" applyAlignment="1" applyProtection="1">
      <alignment vertical="center" shrinkToFit="1"/>
    </xf>
    <xf numFmtId="193" fontId="22" fillId="0" borderId="0" xfId="4" applyNumberFormat="1" applyFont="1" applyProtection="1"/>
    <xf numFmtId="194" fontId="22" fillId="0" borderId="6" xfId="4" applyNumberFormat="1" applyFont="1" applyBorder="1" applyAlignment="1" applyProtection="1">
      <alignment vertical="center" shrinkToFit="1"/>
    </xf>
    <xf numFmtId="194" fontId="22" fillId="0" borderId="35" xfId="4" applyNumberFormat="1" applyFont="1" applyFill="1" applyBorder="1" applyAlignment="1" applyProtection="1">
      <alignment vertical="center" shrinkToFit="1"/>
    </xf>
    <xf numFmtId="194" fontId="22" fillId="5" borderId="39" xfId="4" applyNumberFormat="1" applyFont="1" applyFill="1" applyBorder="1" applyAlignment="1" applyProtection="1">
      <alignment vertical="center" shrinkToFit="1"/>
    </xf>
    <xf numFmtId="194" fontId="22" fillId="0" borderId="40" xfId="4" applyNumberFormat="1" applyFont="1" applyBorder="1" applyAlignment="1" applyProtection="1">
      <alignment vertical="center" shrinkToFit="1"/>
    </xf>
    <xf numFmtId="194" fontId="22" fillId="0" borderId="41" xfId="4" applyNumberFormat="1" applyFont="1" applyBorder="1" applyAlignment="1" applyProtection="1">
      <alignment vertical="center" shrinkToFit="1"/>
    </xf>
    <xf numFmtId="194" fontId="22" fillId="0" borderId="52" xfId="4" applyNumberFormat="1" applyFont="1" applyBorder="1" applyAlignment="1" applyProtection="1">
      <alignment vertical="center" shrinkToFit="1"/>
    </xf>
    <xf numFmtId="194" fontId="22" fillId="0" borderId="39" xfId="4" applyNumberFormat="1" applyFont="1" applyFill="1" applyBorder="1" applyAlignment="1" applyProtection="1">
      <alignment vertical="center" shrinkToFit="1"/>
    </xf>
    <xf numFmtId="194" fontId="22" fillId="5" borderId="40" xfId="4" applyNumberFormat="1" applyFont="1" applyFill="1" applyBorder="1" applyAlignment="1" applyProtection="1">
      <alignment vertical="center" shrinkToFit="1"/>
    </xf>
    <xf numFmtId="38" fontId="22" fillId="5" borderId="168" xfId="1" applyFont="1" applyFill="1" applyBorder="1" applyAlignment="1" applyProtection="1">
      <alignment vertical="center" shrinkToFit="1"/>
    </xf>
    <xf numFmtId="194" fontId="22" fillId="5" borderId="168" xfId="4" applyNumberFormat="1" applyFont="1" applyFill="1" applyBorder="1" applyAlignment="1" applyProtection="1">
      <alignment vertical="center" shrinkToFit="1"/>
    </xf>
    <xf numFmtId="194" fontId="22" fillId="5" borderId="43" xfId="4" applyNumberFormat="1" applyFont="1" applyFill="1" applyBorder="1" applyAlignment="1" applyProtection="1">
      <alignment vertical="center" shrinkToFit="1"/>
    </xf>
    <xf numFmtId="38" fontId="22" fillId="5" borderId="45" xfId="1" applyFont="1" applyFill="1" applyBorder="1" applyAlignment="1" applyProtection="1">
      <alignment vertical="center" shrinkToFit="1"/>
    </xf>
    <xf numFmtId="194" fontId="22" fillId="0" borderId="163" xfId="4" applyNumberFormat="1" applyFont="1" applyBorder="1" applyAlignment="1" applyProtection="1">
      <alignment vertical="center" shrinkToFit="1"/>
    </xf>
    <xf numFmtId="194" fontId="22" fillId="0" borderId="162" xfId="4" applyNumberFormat="1" applyFont="1" applyBorder="1" applyAlignment="1" applyProtection="1">
      <alignment vertical="center" shrinkToFit="1"/>
    </xf>
    <xf numFmtId="38" fontId="22" fillId="0" borderId="41" xfId="1" applyFont="1" applyBorder="1" applyAlignment="1" applyProtection="1">
      <alignment vertical="center" shrinkToFit="1"/>
    </xf>
    <xf numFmtId="38" fontId="22" fillId="0" borderId="40" xfId="1" applyFont="1" applyBorder="1" applyAlignment="1" applyProtection="1">
      <alignment vertical="center" shrinkToFit="1"/>
    </xf>
    <xf numFmtId="0" fontId="82" fillId="0" borderId="0" xfId="4" applyFont="1" applyProtection="1"/>
    <xf numFmtId="193" fontId="80" fillId="0" borderId="0" xfId="4" applyNumberFormat="1" applyFont="1" applyProtection="1"/>
    <xf numFmtId="0" fontId="81" fillId="0" borderId="0" xfId="4" applyFont="1" applyAlignment="1" applyProtection="1">
      <alignment vertical="center"/>
    </xf>
    <xf numFmtId="49" fontId="81" fillId="0" borderId="0" xfId="4" applyNumberFormat="1" applyFont="1" applyAlignment="1" applyProtection="1">
      <alignment horizontal="right" vertical="center"/>
    </xf>
    <xf numFmtId="0" fontId="80" fillId="4" borderId="0" xfId="4" applyFont="1" applyFill="1" applyProtection="1"/>
    <xf numFmtId="49" fontId="80" fillId="0" borderId="0" xfId="4" applyNumberFormat="1" applyFont="1" applyAlignment="1" applyProtection="1">
      <alignment horizontal="right"/>
    </xf>
    <xf numFmtId="0" fontId="22" fillId="0" borderId="4" xfId="4" applyFont="1" applyBorder="1" applyAlignment="1" applyProtection="1">
      <alignment horizontal="right" vertical="center" wrapText="1"/>
      <protection locked="0"/>
    </xf>
    <xf numFmtId="0" fontId="22" fillId="3" borderId="44" xfId="4" applyFont="1" applyFill="1" applyBorder="1" applyAlignment="1" applyProtection="1">
      <alignment vertical="center" wrapText="1"/>
      <protection locked="0"/>
    </xf>
    <xf numFmtId="194" fontId="22" fillId="3" borderId="172" xfId="4" applyNumberFormat="1" applyFont="1" applyFill="1" applyBorder="1" applyAlignment="1" applyProtection="1">
      <alignment vertical="center" shrinkToFit="1"/>
      <protection locked="0"/>
    </xf>
    <xf numFmtId="194" fontId="22" fillId="0" borderId="8" xfId="4" applyNumberFormat="1" applyFont="1" applyBorder="1" applyAlignment="1" applyProtection="1">
      <alignment vertical="center" shrinkToFit="1"/>
      <protection locked="0"/>
    </xf>
    <xf numFmtId="194" fontId="22" fillId="3" borderId="45" xfId="4" applyNumberFormat="1" applyFont="1" applyFill="1" applyBorder="1" applyAlignment="1" applyProtection="1">
      <alignment vertical="center" shrinkToFit="1"/>
      <protection locked="0"/>
    </xf>
    <xf numFmtId="194" fontId="22" fillId="3" borderId="4" xfId="4" applyNumberFormat="1" applyFont="1" applyFill="1" applyBorder="1" applyAlignment="1" applyProtection="1">
      <alignment vertical="center" shrinkToFit="1"/>
      <protection locked="0"/>
    </xf>
    <xf numFmtId="0" fontId="22" fillId="0" borderId="0" xfId="4" applyFont="1" applyAlignment="1" applyProtection="1">
      <alignment horizontal="right" vertical="center" wrapText="1"/>
      <protection locked="0"/>
    </xf>
    <xf numFmtId="194" fontId="22" fillId="0" borderId="172" xfId="4" applyNumberFormat="1" applyFont="1" applyBorder="1" applyAlignment="1" applyProtection="1">
      <alignment vertical="center" shrinkToFit="1"/>
      <protection locked="0"/>
    </xf>
    <xf numFmtId="194" fontId="22" fillId="0" borderId="45" xfId="4" applyNumberFormat="1" applyFont="1" applyBorder="1" applyAlignment="1" applyProtection="1">
      <alignment vertical="center" shrinkToFit="1"/>
      <protection locked="0"/>
    </xf>
    <xf numFmtId="194" fontId="22" fillId="0" borderId="4" xfId="4" applyNumberFormat="1" applyFont="1" applyBorder="1" applyAlignment="1" applyProtection="1">
      <alignment vertical="center" shrinkToFit="1"/>
      <protection locked="0"/>
    </xf>
    <xf numFmtId="0" fontId="22" fillId="0" borderId="10" xfId="4" applyFont="1" applyBorder="1" applyAlignment="1" applyProtection="1">
      <alignment horizontal="right" vertical="center" wrapText="1"/>
      <protection locked="0"/>
    </xf>
    <xf numFmtId="0" fontId="22" fillId="3" borderId="171" xfId="4" applyFont="1" applyFill="1" applyBorder="1" applyAlignment="1" applyProtection="1">
      <alignment vertical="center" wrapText="1"/>
      <protection locked="0"/>
    </xf>
    <xf numFmtId="194" fontId="22" fillId="3" borderId="50" xfId="4" applyNumberFormat="1" applyFont="1" applyFill="1" applyBorder="1" applyAlignment="1" applyProtection="1">
      <alignment vertical="center" shrinkToFit="1"/>
      <protection locked="0"/>
    </xf>
    <xf numFmtId="194" fontId="22" fillId="0" borderId="3" xfId="4" applyNumberFormat="1" applyFont="1" applyBorder="1" applyAlignment="1" applyProtection="1">
      <alignment vertical="center" shrinkToFit="1"/>
      <protection locked="0"/>
    </xf>
    <xf numFmtId="194" fontId="22" fillId="3" borderId="49" xfId="4" applyNumberFormat="1" applyFont="1" applyFill="1" applyBorder="1" applyAlignment="1" applyProtection="1">
      <alignment vertical="center" shrinkToFit="1"/>
      <protection locked="0"/>
    </xf>
    <xf numFmtId="194" fontId="22" fillId="3" borderId="10" xfId="4" applyNumberFormat="1" applyFont="1" applyFill="1" applyBorder="1" applyAlignment="1" applyProtection="1">
      <alignment vertical="center" shrinkToFit="1"/>
      <protection locked="0"/>
    </xf>
    <xf numFmtId="184" fontId="22" fillId="5" borderId="172" xfId="4" applyNumberFormat="1" applyFont="1" applyFill="1" applyBorder="1" applyAlignment="1" applyProtection="1">
      <alignment vertical="center" shrinkToFit="1"/>
    </xf>
    <xf numFmtId="184" fontId="22" fillId="5" borderId="172" xfId="4" applyNumberFormat="1" applyFont="1" applyFill="1" applyBorder="1" applyAlignment="1" applyProtection="1">
      <alignment horizontal="right" vertical="center" shrinkToFit="1"/>
    </xf>
    <xf numFmtId="195" fontId="22" fillId="5" borderId="35" xfId="4" applyNumberFormat="1" applyFont="1" applyFill="1" applyBorder="1" applyAlignment="1" applyProtection="1">
      <alignment vertical="center" shrinkToFit="1"/>
    </xf>
    <xf numFmtId="195" fontId="22" fillId="5" borderId="39" xfId="4" applyNumberFormat="1" applyFont="1" applyFill="1" applyBorder="1" applyAlignment="1" applyProtection="1">
      <alignment vertical="center" shrinkToFit="1"/>
    </xf>
    <xf numFmtId="196" fontId="22" fillId="0" borderId="12" xfId="4" applyNumberFormat="1" applyFont="1" applyBorder="1" applyAlignment="1" applyProtection="1">
      <alignment horizontal="left" vertical="center" wrapText="1"/>
    </xf>
    <xf numFmtId="0" fontId="22" fillId="0" borderId="52" xfId="4" applyFont="1" applyBorder="1" applyAlignment="1" applyProtection="1">
      <alignment horizontal="center" vertical="center" wrapText="1"/>
    </xf>
    <xf numFmtId="0" fontId="22" fillId="0" borderId="68" xfId="4" applyFont="1" applyBorder="1" applyAlignment="1" applyProtection="1">
      <alignment horizontal="right" vertical="center" wrapText="1"/>
    </xf>
    <xf numFmtId="182" fontId="22" fillId="0" borderId="4" xfId="0" applyNumberFormat="1" applyFont="1" applyBorder="1" applyAlignment="1" applyProtection="1">
      <alignment horizontal="right" vertical="center" shrinkToFit="1"/>
    </xf>
    <xf numFmtId="194" fontId="22" fillId="5" borderId="4" xfId="0" applyNumberFormat="1" applyFont="1" applyFill="1" applyBorder="1" applyAlignment="1" applyProtection="1">
      <alignment horizontal="right" vertical="center" shrinkToFit="1"/>
    </xf>
    <xf numFmtId="194" fontId="22" fillId="0" borderId="4" xfId="0" applyNumberFormat="1" applyFont="1" applyBorder="1" applyAlignment="1" applyProtection="1">
      <alignment vertical="center" shrinkToFit="1"/>
    </xf>
    <xf numFmtId="194" fontId="22" fillId="5" borderId="4" xfId="0" applyNumberFormat="1" applyFont="1" applyFill="1" applyBorder="1" applyAlignment="1" applyProtection="1">
      <alignment vertical="center" shrinkToFit="1"/>
    </xf>
    <xf numFmtId="182" fontId="22" fillId="0" borderId="4" xfId="4" applyNumberFormat="1" applyFont="1" applyBorder="1" applyAlignment="1" applyProtection="1">
      <alignment horizontal="right" vertical="center" shrinkToFit="1"/>
    </xf>
    <xf numFmtId="176" fontId="22" fillId="5" borderId="4" xfId="4" applyNumberFormat="1" applyFont="1" applyFill="1" applyBorder="1" applyAlignment="1" applyProtection="1">
      <alignment horizontal="center" vertical="center" shrinkToFit="1"/>
    </xf>
    <xf numFmtId="176" fontId="22" fillId="0" borderId="4" xfId="4" applyNumberFormat="1" applyFont="1" applyBorder="1" applyAlignment="1" applyProtection="1">
      <alignment vertical="center" shrinkToFit="1"/>
    </xf>
    <xf numFmtId="176" fontId="22" fillId="5" borderId="4" xfId="4" applyNumberFormat="1" applyFont="1" applyFill="1" applyBorder="1" applyAlignment="1" applyProtection="1">
      <alignment vertical="center" shrinkToFit="1"/>
    </xf>
    <xf numFmtId="180" fontId="22" fillId="5" borderId="4" xfId="4" applyNumberFormat="1" applyFont="1" applyFill="1" applyBorder="1" applyAlignment="1" applyProtection="1">
      <alignment horizontal="right" vertical="center" shrinkToFit="1"/>
    </xf>
    <xf numFmtId="180" fontId="22" fillId="5" borderId="47" xfId="4" applyNumberFormat="1" applyFont="1" applyFill="1" applyBorder="1" applyAlignment="1" applyProtection="1">
      <alignment vertical="center" shrinkToFit="1"/>
    </xf>
    <xf numFmtId="180" fontId="22" fillId="5" borderId="4" xfId="4" applyNumberFormat="1" applyFont="1" applyFill="1" applyBorder="1" applyAlignment="1" applyProtection="1">
      <alignment vertical="center" shrinkToFit="1"/>
    </xf>
    <xf numFmtId="194" fontId="22" fillId="0" borderId="1" xfId="4" applyNumberFormat="1" applyFont="1" applyFill="1" applyBorder="1" applyAlignment="1" applyProtection="1">
      <alignment vertical="center" shrinkToFit="1"/>
    </xf>
    <xf numFmtId="194" fontId="22" fillId="0" borderId="36" xfId="4" applyNumberFormat="1" applyFont="1" applyFill="1" applyBorder="1" applyAlignment="1" applyProtection="1">
      <alignment vertical="center" shrinkToFit="1"/>
    </xf>
    <xf numFmtId="194" fontId="22" fillId="0" borderId="40" xfId="4" applyNumberFormat="1" applyFont="1" applyFill="1" applyBorder="1" applyAlignment="1" applyProtection="1">
      <alignment vertical="center" shrinkToFit="1"/>
    </xf>
    <xf numFmtId="194" fontId="22" fillId="0" borderId="41" xfId="4" applyNumberFormat="1" applyFont="1" applyFill="1" applyBorder="1" applyAlignment="1" applyProtection="1">
      <alignment vertical="center" shrinkToFit="1"/>
    </xf>
    <xf numFmtId="38" fontId="22" fillId="5" borderId="68" xfId="1" applyFont="1" applyFill="1" applyBorder="1" applyAlignment="1" applyProtection="1">
      <alignment vertical="center" shrinkToFit="1"/>
    </xf>
    <xf numFmtId="180" fontId="22" fillId="5" borderId="168" xfId="4" applyNumberFormat="1" applyFont="1" applyFill="1" applyBorder="1" applyAlignment="1" applyProtection="1">
      <alignment vertical="center" shrinkToFit="1"/>
    </xf>
    <xf numFmtId="38" fontId="22" fillId="5" borderId="4" xfId="1" applyFont="1" applyFill="1" applyBorder="1" applyAlignment="1" applyProtection="1">
      <alignment vertical="center" shrinkToFit="1"/>
    </xf>
    <xf numFmtId="180" fontId="22" fillId="5" borderId="49" xfId="4" applyNumberFormat="1" applyFont="1" applyFill="1" applyBorder="1" applyAlignment="1" applyProtection="1">
      <alignment vertical="center" shrinkToFit="1"/>
    </xf>
    <xf numFmtId="180" fontId="22" fillId="0" borderId="163" xfId="4" applyNumberFormat="1" applyFont="1" applyBorder="1" applyAlignment="1" applyProtection="1">
      <alignment vertical="center" shrinkToFit="1"/>
    </xf>
    <xf numFmtId="180" fontId="22" fillId="0" borderId="162" xfId="4" applyNumberFormat="1" applyFont="1" applyBorder="1" applyAlignment="1" applyProtection="1">
      <alignment vertical="center" shrinkToFit="1"/>
    </xf>
    <xf numFmtId="38" fontId="22" fillId="0" borderId="52" xfId="1" applyFont="1" applyBorder="1" applyAlignment="1" applyProtection="1">
      <alignment vertical="center" shrinkToFit="1"/>
    </xf>
    <xf numFmtId="180" fontId="22" fillId="0" borderId="41" xfId="4" applyNumberFormat="1" applyFont="1" applyBorder="1" applyAlignment="1" applyProtection="1">
      <alignment vertical="center" shrinkToFit="1"/>
    </xf>
    <xf numFmtId="0" fontId="94" fillId="3" borderId="0" xfId="11" applyFont="1" applyFill="1" applyAlignment="1" applyProtection="1">
      <alignment horizontal="center" vertical="center" wrapText="1"/>
      <protection locked="0"/>
    </xf>
    <xf numFmtId="176" fontId="22" fillId="5" borderId="45" xfId="4" applyNumberFormat="1" applyFont="1" applyFill="1" applyBorder="1" applyAlignment="1" applyProtection="1">
      <alignment horizontal="left" vertical="center" shrinkToFit="1"/>
    </xf>
    <xf numFmtId="57" fontId="96" fillId="0" borderId="2" xfId="5" applyNumberFormat="1" applyFont="1" applyBorder="1" applyAlignment="1">
      <alignment horizontal="center" vertical="center"/>
    </xf>
    <xf numFmtId="57" fontId="96" fillId="0" borderId="9" xfId="5" applyNumberFormat="1" applyFont="1" applyFill="1" applyBorder="1" applyAlignment="1">
      <alignment horizontal="center" vertical="center"/>
    </xf>
    <xf numFmtId="57" fontId="96" fillId="0" borderId="15" xfId="5" applyNumberFormat="1" applyFont="1" applyFill="1" applyBorder="1" applyAlignment="1">
      <alignment horizontal="center" vertical="center"/>
    </xf>
    <xf numFmtId="57" fontId="96" fillId="0" borderId="9" xfId="5" applyNumberFormat="1" applyFont="1" applyBorder="1" applyAlignment="1">
      <alignment horizontal="center" vertical="center"/>
    </xf>
    <xf numFmtId="57" fontId="96" fillId="0" borderId="15" xfId="5" applyNumberFormat="1" applyFont="1" applyBorder="1" applyAlignment="1">
      <alignment horizontal="center" vertical="center"/>
    </xf>
    <xf numFmtId="38" fontId="96" fillId="0" borderId="2" xfId="5" applyFont="1" applyBorder="1" applyAlignment="1">
      <alignment horizontal="center" vertical="center"/>
    </xf>
    <xf numFmtId="38" fontId="96" fillId="0" borderId="2" xfId="5" applyFont="1" applyBorder="1" applyAlignment="1">
      <alignment vertical="center"/>
    </xf>
    <xf numFmtId="38" fontId="96" fillId="0" borderId="9" xfId="5" applyFont="1" applyFill="1" applyBorder="1" applyAlignment="1">
      <alignment horizontal="center" vertical="center"/>
    </xf>
    <xf numFmtId="198" fontId="96" fillId="0" borderId="9" xfId="0" applyNumberFormat="1" applyFont="1" applyBorder="1" applyAlignment="1">
      <alignment horizontal="right" vertical="center"/>
    </xf>
    <xf numFmtId="198" fontId="96" fillId="0" borderId="9" xfId="0" applyNumberFormat="1" applyFont="1" applyBorder="1" applyAlignment="1">
      <alignment vertical="center"/>
    </xf>
    <xf numFmtId="198" fontId="96" fillId="0" borderId="15" xfId="0" applyNumberFormat="1" applyFont="1" applyBorder="1" applyAlignment="1">
      <alignment vertical="center"/>
    </xf>
    <xf numFmtId="198" fontId="96" fillId="0" borderId="2" xfId="0" applyNumberFormat="1" applyFont="1" applyBorder="1" applyAlignment="1">
      <alignment horizontal="right" vertical="center"/>
    </xf>
    <xf numFmtId="57" fontId="96" fillId="0" borderId="9" xfId="5" applyNumberFormat="1" applyFont="1" applyBorder="1" applyAlignment="1">
      <alignment vertical="center"/>
    </xf>
    <xf numFmtId="38" fontId="96" fillId="0" borderId="13" xfId="5" applyFont="1" applyBorder="1" applyAlignment="1">
      <alignment vertical="center"/>
    </xf>
    <xf numFmtId="57" fontId="96" fillId="0" borderId="4" xfId="5" applyNumberFormat="1" applyFont="1" applyBorder="1" applyAlignment="1">
      <alignment horizontal="center" vertical="center"/>
    </xf>
    <xf numFmtId="57" fontId="96" fillId="0" borderId="8" xfId="5" applyNumberFormat="1" applyFont="1" applyBorder="1" applyAlignment="1">
      <alignment horizontal="center" vertical="center"/>
    </xf>
    <xf numFmtId="38" fontId="96" fillId="0" borderId="8" xfId="5" applyFont="1" applyBorder="1" applyAlignment="1">
      <alignment horizontal="center" vertical="center"/>
    </xf>
    <xf numFmtId="38" fontId="96" fillId="0" borderId="8" xfId="5" applyFont="1" applyBorder="1" applyAlignment="1">
      <alignment horizontal="center" vertical="center" wrapText="1"/>
    </xf>
    <xf numFmtId="38" fontId="96" fillId="0" borderId="4" xfId="5" applyFont="1" applyFill="1" applyBorder="1" applyAlignment="1">
      <alignment horizontal="center" vertical="center"/>
    </xf>
    <xf numFmtId="38" fontId="96" fillId="0" borderId="4" xfId="5" applyFont="1" applyBorder="1" applyAlignment="1">
      <alignment horizontal="center" vertical="center"/>
    </xf>
    <xf numFmtId="38" fontId="96" fillId="0" borderId="4" xfId="5" applyFont="1" applyBorder="1" applyAlignment="1">
      <alignment horizontal="center" vertical="center" wrapText="1"/>
    </xf>
    <xf numFmtId="57" fontId="96" fillId="0" borderId="4" xfId="5" applyNumberFormat="1" applyFont="1" applyBorder="1" applyAlignment="1">
      <alignment horizontal="centerContinuous" vertical="center"/>
    </xf>
    <xf numFmtId="38" fontId="96" fillId="0" borderId="5" xfId="5" applyFont="1" applyBorder="1" applyAlignment="1">
      <alignment horizontal="centerContinuous" vertical="center"/>
    </xf>
    <xf numFmtId="57" fontId="96" fillId="0" borderId="3" xfId="5" applyNumberFormat="1" applyFont="1" applyFill="1" applyBorder="1" applyAlignment="1">
      <alignment horizontal="center" vertical="center"/>
    </xf>
    <xf numFmtId="57" fontId="96" fillId="0" borderId="10" xfId="5" applyNumberFormat="1" applyFont="1" applyFill="1" applyBorder="1" applyAlignment="1">
      <alignment horizontal="center" vertical="center"/>
    </xf>
    <xf numFmtId="57" fontId="96" fillId="0" borderId="11" xfId="5" applyNumberFormat="1" applyFont="1" applyFill="1" applyBorder="1" applyAlignment="1">
      <alignment horizontal="center" vertical="center"/>
    </xf>
    <xf numFmtId="38" fontId="96" fillId="0" borderId="3" xfId="5" applyFont="1" applyFill="1" applyBorder="1" applyAlignment="1">
      <alignment vertical="center"/>
    </xf>
    <xf numFmtId="38" fontId="96" fillId="0" borderId="10" xfId="5" applyFont="1" applyFill="1" applyBorder="1" applyAlignment="1">
      <alignment vertical="center"/>
    </xf>
    <xf numFmtId="38" fontId="96" fillId="0" borderId="10" xfId="5" applyFont="1" applyFill="1" applyBorder="1" applyAlignment="1">
      <alignment horizontal="center" vertical="center"/>
    </xf>
    <xf numFmtId="40" fontId="96" fillId="0" borderId="10" xfId="5" applyNumberFormat="1" applyFont="1" applyFill="1" applyBorder="1" applyAlignment="1">
      <alignment horizontal="center" vertical="center"/>
    </xf>
    <xf numFmtId="40" fontId="96" fillId="0" borderId="6" xfId="5" applyNumberFormat="1" applyFont="1" applyFill="1" applyBorder="1" applyAlignment="1">
      <alignment horizontal="center" vertical="center"/>
    </xf>
    <xf numFmtId="38" fontId="96" fillId="0" borderId="3" xfId="5" applyFont="1" applyFill="1" applyBorder="1" applyAlignment="1">
      <alignment horizontal="center" vertical="center"/>
    </xf>
    <xf numFmtId="0" fontId="96" fillId="0" borderId="10" xfId="0" applyFont="1" applyBorder="1" applyAlignment="1">
      <alignment horizontal="right" vertical="center"/>
    </xf>
    <xf numFmtId="0" fontId="96" fillId="0" borderId="14" xfId="0" applyFont="1" applyBorder="1" applyAlignment="1">
      <alignment vertical="center"/>
    </xf>
    <xf numFmtId="0" fontId="97" fillId="0" borderId="3" xfId="0" applyFont="1" applyBorder="1" applyAlignment="1">
      <alignment horizontal="center" vertical="center"/>
    </xf>
    <xf numFmtId="0" fontId="96" fillId="0" borderId="4" xfId="0" applyFont="1" applyBorder="1" applyAlignment="1">
      <alignment horizontal="left"/>
    </xf>
    <xf numFmtId="57" fontId="96" fillId="0" borderId="4" xfId="5" applyNumberFormat="1" applyFont="1" applyFill="1" applyBorder="1" applyAlignment="1">
      <alignment horizontal="center"/>
    </xf>
    <xf numFmtId="38" fontId="96" fillId="0" borderId="8" xfId="5" applyFont="1" applyFill="1" applyBorder="1" applyAlignment="1">
      <alignment horizontal="center"/>
    </xf>
    <xf numFmtId="38" fontId="96" fillId="0" borderId="8" xfId="5" applyFont="1" applyFill="1" applyBorder="1"/>
    <xf numFmtId="38" fontId="96" fillId="0" borderId="4" xfId="5" applyFont="1" applyFill="1" applyBorder="1" applyAlignment="1">
      <alignment horizontal="center"/>
    </xf>
    <xf numFmtId="38" fontId="96" fillId="0" borderId="4" xfId="5" applyFont="1" applyFill="1" applyBorder="1" applyAlignment="1">
      <alignment horizontal="right"/>
    </xf>
    <xf numFmtId="38" fontId="96" fillId="0" borderId="8" xfId="5" applyFont="1" applyFill="1" applyBorder="1" applyAlignment="1">
      <alignment horizontal="right"/>
    </xf>
    <xf numFmtId="57" fontId="96" fillId="0" borderId="8" xfId="5" applyNumberFormat="1" applyFont="1" applyFill="1" applyBorder="1"/>
    <xf numFmtId="38" fontId="96" fillId="0" borderId="5" xfId="5" applyFont="1" applyFill="1" applyBorder="1"/>
    <xf numFmtId="38" fontId="96" fillId="0" borderId="8" xfId="5" applyFont="1" applyFill="1" applyBorder="1" applyAlignment="1">
      <alignment wrapText="1"/>
    </xf>
    <xf numFmtId="0" fontId="96" fillId="10" borderId="10" xfId="0" applyFont="1" applyFill="1" applyBorder="1" applyAlignment="1">
      <alignment horizontal="left" vertical="center" wrapText="1"/>
    </xf>
    <xf numFmtId="57" fontId="96" fillId="10" borderId="10" xfId="0" applyNumberFormat="1" applyFont="1" applyFill="1" applyBorder="1" applyAlignment="1">
      <alignment horizontal="right" vertical="center" wrapText="1"/>
    </xf>
    <xf numFmtId="57" fontId="96" fillId="10" borderId="10" xfId="0" applyNumberFormat="1" applyFont="1" applyFill="1" applyBorder="1" applyAlignment="1">
      <alignment horizontal="left" vertical="center" wrapText="1"/>
    </xf>
    <xf numFmtId="38" fontId="98" fillId="10" borderId="3" xfId="5" applyFont="1" applyFill="1" applyBorder="1" applyAlignment="1">
      <alignment horizontal="left" vertical="center" wrapText="1"/>
    </xf>
    <xf numFmtId="38" fontId="96" fillId="10" borderId="3" xfId="5" applyFont="1" applyFill="1" applyBorder="1" applyAlignment="1">
      <alignment horizontal="left" vertical="center" shrinkToFit="1"/>
    </xf>
    <xf numFmtId="38" fontId="96" fillId="10" borderId="11" xfId="5" applyFont="1" applyFill="1" applyBorder="1" applyAlignment="1">
      <alignment horizontal="left" vertical="center" shrinkToFit="1"/>
    </xf>
    <xf numFmtId="182" fontId="96" fillId="10" borderId="10" xfId="5" applyNumberFormat="1" applyFont="1" applyFill="1" applyBorder="1" applyAlignment="1">
      <alignment vertical="center" shrinkToFit="1"/>
    </xf>
    <xf numFmtId="182" fontId="96" fillId="0" borderId="10" xfId="5" applyNumberFormat="1" applyFont="1" applyFill="1" applyBorder="1" applyAlignment="1">
      <alignment vertical="center" shrinkToFit="1"/>
    </xf>
    <xf numFmtId="183" fontId="96" fillId="10" borderId="10" xfId="5" applyNumberFormat="1" applyFont="1" applyFill="1" applyBorder="1" applyAlignment="1">
      <alignment vertical="center" shrinkToFit="1"/>
    </xf>
    <xf numFmtId="182" fontId="96" fillId="0" borderId="3" xfId="5" applyNumberFormat="1" applyFont="1" applyFill="1" applyBorder="1" applyAlignment="1">
      <alignment vertical="center" shrinkToFit="1"/>
    </xf>
    <xf numFmtId="182" fontId="26" fillId="10" borderId="3" xfId="0" applyNumberFormat="1" applyFont="1" applyFill="1" applyBorder="1" applyAlignment="1">
      <alignment vertical="center" shrinkToFit="1"/>
    </xf>
    <xf numFmtId="182" fontId="96" fillId="0" borderId="14" xfId="5" applyNumberFormat="1" applyFont="1" applyFill="1" applyBorder="1" applyAlignment="1">
      <alignment vertical="center" shrinkToFit="1"/>
    </xf>
    <xf numFmtId="182" fontId="96" fillId="0" borderId="3" xfId="5" applyNumberFormat="1" applyFont="1" applyFill="1" applyBorder="1" applyAlignment="1">
      <alignment vertical="center" wrapText="1"/>
    </xf>
    <xf numFmtId="182" fontId="96" fillId="0" borderId="10" xfId="5" applyNumberFormat="1" applyFont="1" applyFill="1" applyBorder="1" applyAlignment="1">
      <alignment vertical="center" wrapText="1"/>
    </xf>
    <xf numFmtId="57" fontId="96" fillId="0" borderId="3" xfId="5" applyNumberFormat="1" applyFont="1" applyFill="1" applyBorder="1" applyAlignment="1">
      <alignment horizontal="left" vertical="center" wrapText="1"/>
    </xf>
    <xf numFmtId="57" fontId="96" fillId="0" borderId="14" xfId="5" applyNumberFormat="1" applyFont="1" applyFill="1" applyBorder="1" applyAlignment="1">
      <alignment horizontal="left" vertical="center" wrapText="1"/>
    </xf>
    <xf numFmtId="57" fontId="96" fillId="10" borderId="3" xfId="5" applyNumberFormat="1" applyFont="1" applyFill="1" applyBorder="1" applyAlignment="1">
      <alignment horizontal="left" vertical="center" wrapText="1"/>
    </xf>
    <xf numFmtId="182" fontId="96" fillId="10" borderId="3" xfId="5" applyNumberFormat="1" applyFont="1" applyFill="1" applyBorder="1" applyAlignment="1">
      <alignment vertical="center" shrinkToFit="1"/>
    </xf>
    <xf numFmtId="0" fontId="96" fillId="10" borderId="10" xfId="0" applyFont="1" applyFill="1" applyBorder="1" applyAlignment="1">
      <alignment horizontal="right" vertical="center" wrapText="1"/>
    </xf>
    <xf numFmtId="182" fontId="96" fillId="0" borderId="1" xfId="5" applyNumberFormat="1" applyFont="1" applyFill="1" applyBorder="1" applyAlignment="1">
      <alignment vertical="center" wrapText="1"/>
    </xf>
    <xf numFmtId="0" fontId="96" fillId="10" borderId="3" xfId="5" applyNumberFormat="1" applyFont="1" applyFill="1" applyBorder="1" applyAlignment="1">
      <alignment horizontal="left" vertical="center" shrinkToFit="1"/>
    </xf>
    <xf numFmtId="0" fontId="96" fillId="10" borderId="3" xfId="5" applyNumberFormat="1" applyFont="1" applyFill="1" applyBorder="1" applyAlignment="1">
      <alignment horizontal="left" vertical="center" wrapText="1"/>
    </xf>
    <xf numFmtId="0" fontId="34" fillId="2" borderId="0" xfId="0" applyFont="1" applyFill="1" applyBorder="1" applyAlignment="1" applyProtection="1">
      <alignment horizontal="left" vertical="center"/>
    </xf>
    <xf numFmtId="0" fontId="34" fillId="2" borderId="0" xfId="0" applyFont="1" applyFill="1" applyAlignment="1" applyProtection="1">
      <alignment horizontal="left" vertical="center" wrapText="1" indent="1"/>
    </xf>
    <xf numFmtId="0" fontId="36" fillId="2" borderId="0" xfId="0" applyFont="1" applyFill="1" applyAlignment="1" applyProtection="1">
      <alignment horizontal="left" vertical="top" indent="1"/>
    </xf>
    <xf numFmtId="0" fontId="39" fillId="4" borderId="0" xfId="0" applyFont="1" applyFill="1" applyAlignment="1" applyProtection="1">
      <alignment horizontal="center" vertical="center" wrapText="1"/>
    </xf>
    <xf numFmtId="0" fontId="34" fillId="2" borderId="0" xfId="0" applyFont="1" applyFill="1" applyAlignment="1" applyProtection="1">
      <alignment horizontal="left" vertical="center"/>
    </xf>
    <xf numFmtId="0" fontId="45" fillId="2" borderId="114" xfId="0" applyFont="1" applyFill="1" applyBorder="1" applyAlignment="1" applyProtection="1">
      <alignment horizontal="left" vertical="center" wrapText="1"/>
    </xf>
    <xf numFmtId="0" fontId="45" fillId="2" borderId="115" xfId="0" applyFont="1" applyFill="1" applyBorder="1" applyAlignment="1" applyProtection="1">
      <alignment horizontal="left" vertical="center" wrapText="1"/>
    </xf>
    <xf numFmtId="0" fontId="45" fillId="2" borderId="116"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5" fillId="2" borderId="117"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118" xfId="0" applyFont="1" applyFill="1" applyBorder="1" applyAlignment="1" applyProtection="1">
      <alignment horizontal="left" vertical="center" wrapText="1"/>
    </xf>
    <xf numFmtId="0" fontId="36" fillId="2" borderId="0" xfId="0" applyFont="1" applyFill="1" applyAlignment="1" applyProtection="1">
      <alignment horizontal="left" vertical="center" indent="1"/>
    </xf>
    <xf numFmtId="0" fontId="36" fillId="2" borderId="0" xfId="0" applyFont="1" applyFill="1" applyAlignment="1" applyProtection="1">
      <alignment horizontal="left" vertical="top" wrapText="1" indent="1"/>
    </xf>
    <xf numFmtId="0" fontId="34" fillId="2" borderId="0" xfId="0" applyFont="1" applyFill="1" applyAlignment="1" applyProtection="1">
      <alignment horizontal="left" vertical="center" wrapText="1"/>
    </xf>
    <xf numFmtId="0" fontId="34" fillId="2" borderId="119" xfId="0" applyFont="1" applyFill="1" applyBorder="1" applyAlignment="1" applyProtection="1">
      <alignment horizontal="left" vertical="center"/>
    </xf>
    <xf numFmtId="0" fontId="34" fillId="2" borderId="120" xfId="0" applyFont="1" applyFill="1" applyBorder="1" applyAlignment="1" applyProtection="1">
      <alignment horizontal="left" vertical="center"/>
    </xf>
    <xf numFmtId="0" fontId="34" fillId="2" borderId="121" xfId="0" applyFont="1" applyFill="1" applyBorder="1" applyAlignment="1" applyProtection="1">
      <alignment horizontal="left" vertical="center"/>
    </xf>
    <xf numFmtId="0" fontId="89" fillId="0" borderId="1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wrapText="1"/>
    </xf>
    <xf numFmtId="0" fontId="89" fillId="0" borderId="55" xfId="0" applyFont="1" applyFill="1" applyBorder="1" applyAlignment="1" applyProtection="1">
      <alignment horizontal="left" vertical="center" wrapText="1"/>
    </xf>
    <xf numFmtId="0" fontId="45" fillId="0" borderId="0" xfId="0" applyFont="1" applyFill="1" applyAlignment="1" applyProtection="1">
      <alignment horizontal="left" vertical="center" wrapText="1"/>
    </xf>
    <xf numFmtId="0" fontId="34" fillId="2" borderId="0" xfId="0" applyFont="1" applyFill="1" applyAlignment="1" applyProtection="1">
      <alignment horizontal="left" vertical="center" indent="1"/>
    </xf>
    <xf numFmtId="0" fontId="87" fillId="2" borderId="0" xfId="0" applyFont="1" applyFill="1" applyAlignment="1" applyProtection="1">
      <alignment horizontal="left" vertical="top" indent="1"/>
    </xf>
    <xf numFmtId="0" fontId="89" fillId="2" borderId="17" xfId="0" applyFont="1" applyFill="1" applyBorder="1" applyAlignment="1" applyProtection="1">
      <alignment horizontal="left" vertical="center" wrapText="1"/>
    </xf>
    <xf numFmtId="0" fontId="89" fillId="2" borderId="70" xfId="0" applyFont="1" applyFill="1" applyBorder="1" applyAlignment="1" applyProtection="1">
      <alignment horizontal="left" vertical="center" wrapText="1"/>
    </xf>
    <xf numFmtId="0" fontId="89" fillId="2" borderId="71" xfId="0" applyFont="1" applyFill="1" applyBorder="1" applyAlignment="1" applyProtection="1">
      <alignment horizontal="left" vertical="center" wrapText="1"/>
    </xf>
    <xf numFmtId="0" fontId="36" fillId="0" borderId="4"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34" fillId="0" borderId="6" xfId="0" applyFont="1" applyFill="1" applyBorder="1" applyAlignment="1" applyProtection="1">
      <alignment vertical="center" wrapText="1"/>
    </xf>
    <xf numFmtId="0" fontId="34" fillId="0" borderId="7" xfId="0" applyFont="1" applyFill="1" applyBorder="1" applyAlignment="1" applyProtection="1">
      <alignment vertical="center" wrapText="1"/>
    </xf>
    <xf numFmtId="0" fontId="34" fillId="0" borderId="6" xfId="0" applyFont="1" applyFill="1" applyBorder="1" applyAlignment="1" applyProtection="1">
      <alignment wrapText="1"/>
    </xf>
    <xf numFmtId="0" fontId="34" fillId="0" borderId="12" xfId="0" applyFont="1" applyFill="1" applyBorder="1" applyAlignment="1" applyProtection="1">
      <alignment wrapText="1"/>
    </xf>
    <xf numFmtId="0" fontId="34" fillId="0" borderId="7" xfId="0" applyFont="1" applyFill="1" applyBorder="1" applyAlignment="1" applyProtection="1">
      <alignment wrapText="1"/>
    </xf>
    <xf numFmtId="0" fontId="36" fillId="0" borderId="0" xfId="0" applyFont="1" applyFill="1" applyAlignment="1" applyProtection="1">
      <alignment horizontal="left" vertical="center" wrapText="1"/>
    </xf>
    <xf numFmtId="0" fontId="34" fillId="0" borderId="4"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3"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xf>
    <xf numFmtId="0" fontId="39" fillId="5" borderId="1" xfId="0" applyFont="1" applyFill="1" applyBorder="1" applyAlignment="1" applyProtection="1">
      <alignment vertical="center"/>
    </xf>
    <xf numFmtId="0" fontId="34" fillId="0" borderId="6"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6" xfId="0" applyFont="1" applyFill="1" applyBorder="1" applyAlignment="1" applyProtection="1">
      <alignment horizontal="center" vertical="center"/>
    </xf>
    <xf numFmtId="0" fontId="34" fillId="0" borderId="7" xfId="0" applyFont="1" applyBorder="1" applyAlignment="1" applyProtection="1">
      <alignment vertical="center"/>
    </xf>
    <xf numFmtId="0" fontId="34" fillId="0" borderId="8" xfId="0" applyFont="1" applyBorder="1" applyAlignment="1" applyProtection="1">
      <alignment horizontal="center" vertical="center"/>
    </xf>
    <xf numFmtId="0" fontId="34" fillId="0" borderId="3" xfId="0" applyFont="1" applyBorder="1" applyAlignment="1" applyProtection="1">
      <alignment horizontal="center" vertical="center"/>
    </xf>
    <xf numFmtId="0" fontId="36" fillId="0" borderId="0" xfId="0" applyFont="1" applyFill="1" applyAlignment="1" applyProtection="1">
      <alignment horizontal="left" vertical="center"/>
    </xf>
    <xf numFmtId="38" fontId="39" fillId="5" borderId="69" xfId="0" applyNumberFormat="1" applyFont="1" applyFill="1" applyBorder="1" applyAlignment="1" applyProtection="1">
      <alignment horizontal="center" vertical="center"/>
    </xf>
    <xf numFmtId="38" fontId="39" fillId="5" borderId="60" xfId="0" applyNumberFormat="1" applyFont="1" applyFill="1" applyBorder="1" applyAlignment="1" applyProtection="1">
      <alignment horizontal="center" vertical="center"/>
    </xf>
    <xf numFmtId="38" fontId="39" fillId="5" borderId="67" xfId="0" applyNumberFormat="1" applyFont="1" applyFill="1" applyBorder="1" applyAlignment="1" applyProtection="1">
      <alignment horizontal="center" vertical="center"/>
    </xf>
    <xf numFmtId="38" fontId="34" fillId="3" borderId="6" xfId="0" applyNumberFormat="1" applyFont="1" applyFill="1" applyBorder="1" applyAlignment="1" applyProtection="1">
      <alignment horizontal="center" vertical="center"/>
      <protection locked="0"/>
    </xf>
    <xf numFmtId="38" fontId="34" fillId="3" borderId="12" xfId="0" applyNumberFormat="1" applyFont="1" applyFill="1" applyBorder="1" applyAlignment="1" applyProtection="1">
      <alignment horizontal="center" vertical="center"/>
      <protection locked="0"/>
    </xf>
    <xf numFmtId="38" fontId="34" fillId="3" borderId="7" xfId="0" applyNumberFormat="1" applyFont="1" applyFill="1" applyBorder="1" applyAlignment="1" applyProtection="1">
      <alignment horizontal="center" vertical="center"/>
      <protection locked="0"/>
    </xf>
    <xf numFmtId="38" fontId="34" fillId="3" borderId="52" xfId="0" applyNumberFormat="1" applyFont="1" applyFill="1" applyBorder="1" applyAlignment="1" applyProtection="1">
      <alignment horizontal="center" vertical="center"/>
      <protection locked="0"/>
    </xf>
    <xf numFmtId="38" fontId="34" fillId="3" borderId="62" xfId="0" applyNumberFormat="1" applyFont="1" applyFill="1" applyBorder="1" applyAlignment="1" applyProtection="1">
      <alignment horizontal="center" vertical="center"/>
      <protection locked="0"/>
    </xf>
    <xf numFmtId="38" fontId="34" fillId="3" borderId="56" xfId="0" applyNumberFormat="1" applyFont="1" applyFill="1" applyBorder="1" applyAlignment="1" applyProtection="1">
      <alignment horizontal="center" vertical="center"/>
      <protection locked="0"/>
    </xf>
    <xf numFmtId="176" fontId="52" fillId="5" borderId="33" xfId="0" applyNumberFormat="1" applyFont="1" applyFill="1" applyBorder="1" applyAlignment="1" applyProtection="1">
      <alignment horizontal="center" vertical="center"/>
    </xf>
    <xf numFmtId="176" fontId="52" fillId="5" borderId="34" xfId="0" applyNumberFormat="1" applyFont="1" applyFill="1" applyBorder="1" applyAlignment="1" applyProtection="1">
      <alignment horizontal="center" vertical="center"/>
    </xf>
    <xf numFmtId="38" fontId="34" fillId="3" borderId="1" xfId="1" applyFont="1" applyFill="1" applyBorder="1" applyAlignment="1" applyProtection="1">
      <alignment horizontal="right" vertical="center"/>
      <protection locked="0"/>
    </xf>
    <xf numFmtId="38" fontId="34" fillId="3" borderId="36" xfId="1" applyFont="1" applyFill="1" applyBorder="1" applyAlignment="1" applyProtection="1">
      <alignment horizontal="right" vertical="center"/>
      <protection locked="0"/>
    </xf>
    <xf numFmtId="38" fontId="34" fillId="3" borderId="40" xfId="1" applyFont="1" applyFill="1" applyBorder="1" applyAlignment="1" applyProtection="1">
      <alignment horizontal="right" vertical="center"/>
      <protection locked="0"/>
    </xf>
    <xf numFmtId="38" fontId="34" fillId="3" borderId="41" xfId="1" applyFont="1" applyFill="1" applyBorder="1" applyAlignment="1" applyProtection="1">
      <alignment horizontal="right" vertical="center"/>
      <protection locked="0"/>
    </xf>
    <xf numFmtId="38" fontId="34" fillId="3" borderId="69" xfId="0" applyNumberFormat="1" applyFont="1" applyFill="1" applyBorder="1" applyAlignment="1" applyProtection="1">
      <alignment horizontal="center" vertical="center"/>
    </xf>
    <xf numFmtId="38" fontId="34" fillId="3" borderId="60" xfId="0" applyNumberFormat="1" applyFont="1" applyFill="1" applyBorder="1" applyAlignment="1" applyProtection="1">
      <alignment horizontal="center" vertical="center"/>
    </xf>
    <xf numFmtId="38" fontId="34" fillId="3" borderId="67" xfId="0" applyNumberFormat="1" applyFont="1" applyFill="1" applyBorder="1" applyAlignment="1" applyProtection="1">
      <alignment horizontal="center" vertical="center"/>
    </xf>
    <xf numFmtId="38" fontId="34" fillId="3" borderId="3" xfId="1" applyFont="1" applyFill="1" applyBorder="1" applyAlignment="1" applyProtection="1">
      <alignment horizontal="right" vertical="center"/>
    </xf>
    <xf numFmtId="38" fontId="34" fillId="3" borderId="49" xfId="1" applyFont="1" applyFill="1" applyBorder="1" applyAlignment="1" applyProtection="1">
      <alignment horizontal="right" vertical="center"/>
    </xf>
    <xf numFmtId="38" fontId="34" fillId="3" borderId="6" xfId="0" applyNumberFormat="1" applyFont="1" applyFill="1" applyBorder="1" applyAlignment="1" applyProtection="1">
      <alignment horizontal="center" vertical="center"/>
    </xf>
    <xf numFmtId="38" fontId="34" fillId="3" borderId="12" xfId="0" applyNumberFormat="1" applyFont="1" applyFill="1" applyBorder="1" applyAlignment="1" applyProtection="1">
      <alignment horizontal="center" vertical="center"/>
    </xf>
    <xf numFmtId="38" fontId="34" fillId="3" borderId="7" xfId="0" applyNumberFormat="1" applyFont="1" applyFill="1" applyBorder="1" applyAlignment="1" applyProtection="1">
      <alignment horizontal="center" vertical="center"/>
    </xf>
    <xf numFmtId="38" fontId="34" fillId="3" borderId="1" xfId="1" applyFont="1" applyFill="1" applyBorder="1" applyAlignment="1" applyProtection="1">
      <alignment horizontal="right" vertical="center"/>
    </xf>
    <xf numFmtId="38" fontId="34" fillId="3" borderId="36" xfId="1" applyFont="1" applyFill="1" applyBorder="1" applyAlignment="1" applyProtection="1">
      <alignment horizontal="right" vertical="center"/>
    </xf>
    <xf numFmtId="176" fontId="34" fillId="0" borderId="48" xfId="0" applyNumberFormat="1" applyFont="1" applyFill="1" applyBorder="1" applyAlignment="1" applyProtection="1">
      <alignment horizontal="center" vertical="center"/>
    </xf>
    <xf numFmtId="176" fontId="34" fillId="0" borderId="0" xfId="0" applyNumberFormat="1" applyFont="1" applyFill="1" applyBorder="1" applyAlignment="1" applyProtection="1">
      <alignment horizontal="center" vertical="center"/>
    </xf>
    <xf numFmtId="38" fontId="34" fillId="0" borderId="64" xfId="1" applyFont="1" applyFill="1" applyBorder="1" applyAlignment="1" applyProtection="1">
      <alignment horizontal="right" vertical="center"/>
    </xf>
    <xf numFmtId="38" fontId="34" fillId="0" borderId="65" xfId="1" applyFont="1" applyFill="1" applyBorder="1" applyAlignment="1" applyProtection="1">
      <alignment horizontal="right" vertical="center"/>
    </xf>
    <xf numFmtId="38" fontId="34" fillId="0" borderId="66" xfId="1" applyFont="1" applyFill="1" applyBorder="1" applyAlignment="1" applyProtection="1">
      <alignment horizontal="right" vertical="center"/>
    </xf>
    <xf numFmtId="176" fontId="40" fillId="0" borderId="51" xfId="0" applyNumberFormat="1" applyFont="1" applyFill="1" applyBorder="1" applyAlignment="1" applyProtection="1">
      <alignment horizontal="center" vertical="center"/>
    </xf>
    <xf numFmtId="0" fontId="86" fillId="5" borderId="69" xfId="0" applyFont="1" applyFill="1" applyBorder="1" applyAlignment="1" applyProtection="1">
      <alignment horizontal="center" vertical="center" wrapText="1"/>
    </xf>
    <xf numFmtId="0" fontId="86" fillId="5" borderId="60" xfId="0" applyFont="1" applyFill="1" applyBorder="1" applyAlignment="1" applyProtection="1">
      <alignment horizontal="center" vertical="center" wrapText="1"/>
    </xf>
    <xf numFmtId="0" fontId="86" fillId="5" borderId="61" xfId="0" applyFont="1" applyFill="1" applyBorder="1" applyAlignment="1" applyProtection="1">
      <alignment horizontal="center" vertical="center" wrapText="1"/>
    </xf>
    <xf numFmtId="0" fontId="36" fillId="3" borderId="6" xfId="0" applyFont="1" applyFill="1" applyBorder="1" applyAlignment="1" applyProtection="1">
      <alignment horizontal="center" vertical="center" wrapText="1"/>
      <protection locked="0"/>
    </xf>
    <xf numFmtId="0" fontId="36" fillId="3" borderId="7" xfId="0" applyFont="1" applyFill="1" applyBorder="1" applyAlignment="1" applyProtection="1">
      <alignment horizontal="center" vertical="center" wrapText="1"/>
      <protection locked="0"/>
    </xf>
    <xf numFmtId="0" fontId="36" fillId="0" borderId="6" xfId="0" applyFont="1" applyFill="1" applyBorder="1" applyAlignment="1" applyProtection="1">
      <alignment horizontal="center" vertical="center" wrapText="1"/>
    </xf>
    <xf numFmtId="0" fontId="36" fillId="0" borderId="7" xfId="0" applyFont="1" applyFill="1" applyBorder="1" applyAlignment="1" applyProtection="1">
      <alignment horizontal="center" vertical="center" wrapText="1"/>
    </xf>
    <xf numFmtId="0" fontId="34" fillId="3" borderId="6" xfId="0" applyFont="1" applyFill="1" applyBorder="1" applyAlignment="1" applyProtection="1">
      <alignment horizontal="center" vertical="center" wrapText="1"/>
      <protection locked="0"/>
    </xf>
    <xf numFmtId="0" fontId="34" fillId="3" borderId="12" xfId="0" applyFont="1" applyFill="1" applyBorder="1" applyAlignment="1" applyProtection="1">
      <alignment horizontal="center" vertical="center" wrapText="1"/>
      <protection locked="0"/>
    </xf>
    <xf numFmtId="0" fontId="34" fillId="3" borderId="38" xfId="0" applyFont="1" applyFill="1" applyBorder="1" applyAlignment="1" applyProtection="1">
      <alignment horizontal="center" vertical="center" wrapText="1"/>
      <protection locked="0"/>
    </xf>
    <xf numFmtId="2" fontId="34" fillId="3" borderId="37" xfId="0" applyNumberFormat="1" applyFont="1" applyFill="1" applyBorder="1" applyAlignment="1" applyProtection="1">
      <alignment horizontal="center" vertical="center" shrinkToFit="1"/>
      <protection locked="0"/>
    </xf>
    <xf numFmtId="2" fontId="34" fillId="3" borderId="12" xfId="0" applyNumberFormat="1" applyFont="1" applyFill="1" applyBorder="1" applyAlignment="1" applyProtection="1">
      <alignment horizontal="center" vertical="center" shrinkToFit="1"/>
      <protection locked="0"/>
    </xf>
    <xf numFmtId="2" fontId="34" fillId="3" borderId="38" xfId="0" applyNumberFormat="1" applyFont="1" applyFill="1" applyBorder="1" applyAlignment="1" applyProtection="1">
      <alignment horizontal="center" vertical="center" shrinkToFit="1"/>
      <protection locked="0"/>
    </xf>
    <xf numFmtId="38" fontId="34" fillId="3" borderId="37" xfId="1" applyFont="1" applyFill="1" applyBorder="1" applyAlignment="1" applyProtection="1">
      <alignment horizontal="center" vertical="center" shrinkToFit="1"/>
      <protection locked="0"/>
    </xf>
    <xf numFmtId="38" fontId="34" fillId="3" borderId="12" xfId="1" applyFont="1" applyFill="1" applyBorder="1" applyAlignment="1" applyProtection="1">
      <alignment horizontal="center" vertical="center" shrinkToFit="1"/>
      <protection locked="0"/>
    </xf>
    <xf numFmtId="38" fontId="34" fillId="3" borderId="38" xfId="1" applyFont="1" applyFill="1" applyBorder="1" applyAlignment="1" applyProtection="1">
      <alignment horizontal="center" vertical="center" shrinkToFit="1"/>
      <protection locked="0"/>
    </xf>
    <xf numFmtId="0" fontId="34" fillId="3" borderId="52"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39" fillId="5" borderId="60"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2" fontId="34" fillId="3" borderId="57" xfId="0" applyNumberFormat="1" applyFont="1" applyFill="1" applyBorder="1" applyAlignment="1" applyProtection="1">
      <alignment horizontal="center" vertical="center" shrinkToFit="1"/>
      <protection locked="0"/>
    </xf>
    <xf numFmtId="2" fontId="34" fillId="3" borderId="62" xfId="0" applyNumberFormat="1" applyFont="1" applyFill="1" applyBorder="1" applyAlignment="1" applyProtection="1">
      <alignment horizontal="center" vertical="center" shrinkToFit="1"/>
      <protection locked="0"/>
    </xf>
    <xf numFmtId="2" fontId="34" fillId="3" borderId="53" xfId="0" applyNumberFormat="1" applyFont="1" applyFill="1" applyBorder="1" applyAlignment="1" applyProtection="1">
      <alignment horizontal="center" vertical="center" shrinkToFit="1"/>
      <protection locked="0"/>
    </xf>
    <xf numFmtId="38" fontId="34" fillId="3" borderId="57" xfId="1" applyFont="1" applyFill="1" applyBorder="1" applyAlignment="1" applyProtection="1">
      <alignment horizontal="center" vertical="center" shrinkToFit="1"/>
      <protection locked="0"/>
    </xf>
    <xf numFmtId="38" fontId="34" fillId="3" borderId="62" xfId="1" applyFont="1" applyFill="1" applyBorder="1" applyAlignment="1" applyProtection="1">
      <alignment horizontal="center" vertical="center" shrinkToFit="1"/>
      <protection locked="0"/>
    </xf>
    <xf numFmtId="38" fontId="34" fillId="3" borderId="53" xfId="1" applyFont="1" applyFill="1" applyBorder="1" applyAlignment="1" applyProtection="1">
      <alignment horizontal="center" vertical="center" shrinkToFit="1"/>
      <protection locked="0"/>
    </xf>
    <xf numFmtId="0" fontId="34" fillId="3" borderId="57" xfId="0" applyFont="1" applyFill="1" applyBorder="1" applyAlignment="1" applyProtection="1">
      <alignment horizontal="center" vertical="center" wrapText="1"/>
      <protection locked="0"/>
    </xf>
    <xf numFmtId="0" fontId="34" fillId="3" borderId="62" xfId="0" applyFont="1" applyFill="1" applyBorder="1" applyAlignment="1" applyProtection="1">
      <alignment horizontal="center" vertical="center" wrapText="1"/>
      <protection locked="0"/>
    </xf>
    <xf numFmtId="0" fontId="34" fillId="3" borderId="56" xfId="0" applyFont="1" applyFill="1" applyBorder="1" applyAlignment="1" applyProtection="1">
      <alignment horizontal="center" vertical="center" wrapText="1"/>
      <protection locked="0"/>
    </xf>
    <xf numFmtId="0" fontId="34" fillId="0" borderId="52" xfId="0" applyFont="1" applyFill="1" applyBorder="1" applyAlignment="1" applyProtection="1">
      <alignment horizontal="center" vertical="center" wrapText="1"/>
    </xf>
    <xf numFmtId="0" fontId="34" fillId="0" borderId="56" xfId="0" applyFont="1" applyFill="1" applyBorder="1" applyAlignment="1" applyProtection="1">
      <alignment horizontal="center" vertical="center" wrapText="1"/>
    </xf>
    <xf numFmtId="0" fontId="36" fillId="3" borderId="52" xfId="0" applyFont="1" applyFill="1" applyBorder="1" applyAlignment="1" applyProtection="1">
      <alignment horizontal="center" vertical="center" wrapText="1"/>
      <protection locked="0"/>
    </xf>
    <xf numFmtId="0" fontId="36" fillId="3" borderId="56" xfId="0" applyFont="1" applyFill="1" applyBorder="1" applyAlignment="1" applyProtection="1">
      <alignment horizontal="center" vertical="center" wrapText="1"/>
      <protection locked="0"/>
    </xf>
    <xf numFmtId="0" fontId="36" fillId="0" borderId="52" xfId="0" applyFont="1" applyFill="1" applyBorder="1" applyAlignment="1" applyProtection="1">
      <alignment horizontal="center" vertical="center" wrapText="1"/>
    </xf>
    <xf numFmtId="0" fontId="36" fillId="0" borderId="56" xfId="0" applyFont="1" applyFill="1" applyBorder="1" applyAlignment="1" applyProtection="1">
      <alignment horizontal="center" vertical="center" wrapText="1"/>
    </xf>
    <xf numFmtId="176" fontId="34" fillId="0" borderId="65" xfId="0" applyNumberFormat="1" applyFont="1" applyBorder="1" applyAlignment="1" applyProtection="1">
      <alignment horizontal="center" vertical="center" wrapText="1"/>
    </xf>
    <xf numFmtId="38" fontId="34" fillId="0" borderId="29" xfId="1" applyFont="1" applyFill="1" applyBorder="1" applyAlignment="1" applyProtection="1">
      <alignment horizontal="right" vertical="center" shrinkToFit="1"/>
    </xf>
    <xf numFmtId="38" fontId="34" fillId="0" borderId="30" xfId="1" applyFont="1" applyFill="1" applyBorder="1" applyAlignment="1" applyProtection="1">
      <alignment horizontal="right" vertical="center" shrinkToFit="1"/>
    </xf>
    <xf numFmtId="38" fontId="34" fillId="0" borderId="31" xfId="1" applyFont="1" applyFill="1" applyBorder="1" applyAlignment="1" applyProtection="1">
      <alignment horizontal="right" vertical="center" shrinkToFit="1"/>
    </xf>
    <xf numFmtId="176" fontId="34" fillId="0" borderId="0" xfId="0" applyNumberFormat="1" applyFont="1" applyFill="1" applyBorder="1" applyAlignment="1" applyProtection="1">
      <alignment horizontal="center" vertical="center" wrapText="1"/>
    </xf>
    <xf numFmtId="176" fontId="45" fillId="0" borderId="0" xfId="0" applyNumberFormat="1" applyFont="1" applyBorder="1" applyAlignment="1" applyProtection="1">
      <alignment horizontal="center" vertical="center" wrapText="1"/>
    </xf>
    <xf numFmtId="0" fontId="34" fillId="3" borderId="37"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7" xfId="0" applyFont="1" applyFill="1" applyBorder="1" applyAlignment="1" applyProtection="1">
      <alignment horizontal="center" vertical="center"/>
      <protection locked="0"/>
    </xf>
    <xf numFmtId="38" fontId="34" fillId="3" borderId="29" xfId="1" applyFont="1" applyFill="1" applyBorder="1" applyAlignment="1" applyProtection="1">
      <alignment horizontal="right" vertical="center" shrinkToFit="1"/>
      <protection locked="0"/>
    </xf>
    <xf numFmtId="38" fontId="34" fillId="3" borderId="30" xfId="1" applyFont="1" applyFill="1" applyBorder="1" applyAlignment="1" applyProtection="1">
      <alignment horizontal="right" vertical="center" shrinkToFit="1"/>
      <protection locked="0"/>
    </xf>
    <xf numFmtId="38" fontId="34" fillId="3" borderId="31" xfId="1" applyFont="1" applyFill="1" applyBorder="1" applyAlignment="1" applyProtection="1">
      <alignment horizontal="right" vertical="center" shrinkToFit="1"/>
      <protection locked="0"/>
    </xf>
    <xf numFmtId="0" fontId="45" fillId="0" borderId="0" xfId="0" applyFont="1" applyAlignment="1" applyProtection="1">
      <alignment horizontal="center" vertical="center" wrapText="1"/>
    </xf>
    <xf numFmtId="0" fontId="34" fillId="0" borderId="1" xfId="0" applyFont="1" applyBorder="1" applyAlignment="1" applyProtection="1">
      <alignment horizontal="left" vertical="center" wrapText="1"/>
    </xf>
    <xf numFmtId="0" fontId="34" fillId="0" borderId="36" xfId="0" applyFont="1" applyBorder="1" applyAlignment="1" applyProtection="1">
      <alignment horizontal="left" vertical="center" wrapText="1"/>
    </xf>
    <xf numFmtId="0" fontId="39" fillId="0" borderId="0" xfId="0" applyFont="1" applyFill="1" applyBorder="1" applyAlignment="1" applyProtection="1">
      <alignment horizontal="left" vertical="center"/>
    </xf>
    <xf numFmtId="176" fontId="34" fillId="0" borderId="30" xfId="0" applyNumberFormat="1" applyFont="1" applyBorder="1" applyAlignment="1" applyProtection="1">
      <alignment horizontal="center" vertical="center" wrapText="1"/>
    </xf>
    <xf numFmtId="176" fontId="34" fillId="3" borderId="29" xfId="0" applyNumberFormat="1" applyFont="1" applyFill="1" applyBorder="1" applyAlignment="1" applyProtection="1">
      <alignment horizontal="right" vertical="center" shrinkToFit="1"/>
      <protection locked="0"/>
    </xf>
    <xf numFmtId="176" fontId="34" fillId="3" borderId="30" xfId="0" applyNumberFormat="1" applyFont="1" applyFill="1" applyBorder="1" applyAlignment="1" applyProtection="1">
      <alignment horizontal="right" vertical="center" shrinkToFit="1"/>
      <protection locked="0"/>
    </xf>
    <xf numFmtId="176" fontId="34" fillId="3" borderId="31" xfId="0" applyNumberFormat="1" applyFont="1" applyFill="1" applyBorder="1" applyAlignment="1" applyProtection="1">
      <alignment horizontal="right" vertical="center" shrinkToFit="1"/>
      <protection locked="0"/>
    </xf>
    <xf numFmtId="176" fontId="38" fillId="0" borderId="0" xfId="0" applyNumberFormat="1" applyFont="1" applyFill="1" applyBorder="1" applyAlignment="1" applyProtection="1">
      <alignment horizontal="center" vertical="center" wrapText="1"/>
    </xf>
    <xf numFmtId="38" fontId="40" fillId="3" borderId="29" xfId="1" applyFont="1" applyFill="1" applyBorder="1" applyAlignment="1" applyProtection="1">
      <alignment horizontal="right" vertical="center" shrinkToFit="1"/>
      <protection locked="0"/>
    </xf>
    <xf numFmtId="38" fontId="40" fillId="3" borderId="30" xfId="1" applyFont="1" applyFill="1" applyBorder="1" applyAlignment="1" applyProtection="1">
      <alignment horizontal="right" vertical="center" shrinkToFit="1"/>
      <protection locked="0"/>
    </xf>
    <xf numFmtId="38" fontId="40" fillId="3" borderId="31" xfId="1" applyFont="1" applyFill="1" applyBorder="1" applyAlignment="1" applyProtection="1">
      <alignment horizontal="right" vertical="center" shrinkToFit="1"/>
      <protection locked="0"/>
    </xf>
    <xf numFmtId="0" fontId="53" fillId="0" borderId="65" xfId="0" applyFont="1" applyFill="1" applyBorder="1" applyAlignment="1" applyProtection="1">
      <alignment horizontal="center" vertical="center" wrapText="1"/>
    </xf>
    <xf numFmtId="0" fontId="34" fillId="3" borderId="29" xfId="0" applyFont="1" applyFill="1" applyBorder="1" applyAlignment="1" applyProtection="1">
      <alignment horizontal="left" vertical="top" wrapText="1"/>
      <protection locked="0"/>
    </xf>
    <xf numFmtId="0" fontId="34" fillId="3" borderId="30" xfId="0" applyFont="1" applyFill="1" applyBorder="1" applyAlignment="1" applyProtection="1">
      <alignment horizontal="left" vertical="top" wrapText="1"/>
      <protection locked="0"/>
    </xf>
    <xf numFmtId="0" fontId="34" fillId="3" borderId="31" xfId="0" applyFont="1" applyFill="1" applyBorder="1" applyAlignment="1" applyProtection="1">
      <alignment horizontal="left" vertical="top" wrapText="1"/>
      <protection locked="0"/>
    </xf>
    <xf numFmtId="0" fontId="34" fillId="3" borderId="57" xfId="0" applyFont="1" applyFill="1" applyBorder="1" applyAlignment="1" applyProtection="1">
      <alignment horizontal="center" vertical="center"/>
      <protection locked="0"/>
    </xf>
    <xf numFmtId="0" fontId="34" fillId="3" borderId="62" xfId="0" applyFont="1" applyFill="1" applyBorder="1" applyAlignment="1" applyProtection="1">
      <alignment horizontal="center" vertical="center"/>
      <protection locked="0"/>
    </xf>
    <xf numFmtId="0" fontId="34" fillId="3" borderId="56" xfId="0" applyFont="1" applyFill="1" applyBorder="1" applyAlignment="1" applyProtection="1">
      <alignment horizontal="center" vertical="center"/>
      <protection locked="0"/>
    </xf>
    <xf numFmtId="0" fontId="34" fillId="0" borderId="40" xfId="0" applyFont="1" applyBorder="1" applyAlignment="1" applyProtection="1">
      <alignment horizontal="left" vertical="center" wrapText="1"/>
    </xf>
    <xf numFmtId="0" fontId="34" fillId="0" borderId="41" xfId="0" applyFont="1" applyBorder="1" applyAlignment="1" applyProtection="1">
      <alignment horizontal="left" vertical="center" wrapText="1"/>
    </xf>
    <xf numFmtId="0" fontId="39" fillId="0" borderId="0" xfId="0" applyFont="1" applyAlignment="1" applyProtection="1">
      <alignment horizontal="left" vertical="center" wrapText="1"/>
    </xf>
    <xf numFmtId="0" fontId="39" fillId="5" borderId="67" xfId="0" applyFont="1" applyFill="1" applyBorder="1" applyAlignment="1" applyProtection="1">
      <alignment horizontal="center" vertical="center" wrapText="1"/>
    </xf>
    <xf numFmtId="0" fontId="93" fillId="5" borderId="69" xfId="0" applyFont="1" applyFill="1" applyBorder="1" applyAlignment="1" applyProtection="1">
      <alignment horizontal="center" vertical="center" wrapText="1"/>
    </xf>
    <xf numFmtId="0" fontId="93" fillId="5" borderId="61" xfId="0" applyFont="1" applyFill="1" applyBorder="1" applyAlignment="1" applyProtection="1">
      <alignment horizontal="center" vertical="center" wrapText="1"/>
    </xf>
    <xf numFmtId="0" fontId="34" fillId="3" borderId="37" xfId="0" applyFont="1" applyFill="1" applyBorder="1" applyAlignment="1" applyProtection="1">
      <alignment horizontal="center" vertical="center" wrapText="1"/>
      <protection locked="0"/>
    </xf>
    <xf numFmtId="0" fontId="34" fillId="3" borderId="7" xfId="0" applyFont="1" applyFill="1" applyBorder="1" applyAlignment="1" applyProtection="1">
      <alignment horizontal="center" vertical="center" wrapText="1"/>
      <protection locked="0"/>
    </xf>
    <xf numFmtId="0" fontId="39" fillId="5" borderId="32" xfId="0" applyFont="1" applyFill="1" applyBorder="1" applyAlignment="1" applyProtection="1">
      <alignment horizontal="center" vertical="center"/>
    </xf>
    <xf numFmtId="0" fontId="39" fillId="5" borderId="33" xfId="0" applyFont="1" applyFill="1" applyBorder="1" applyAlignment="1" applyProtection="1">
      <alignment horizontal="center" vertical="center"/>
    </xf>
    <xf numFmtId="0" fontId="34" fillId="3" borderId="39" xfId="0" applyFont="1" applyFill="1" applyBorder="1" applyAlignment="1" applyProtection="1">
      <alignment horizontal="center" vertical="center"/>
      <protection locked="0"/>
    </xf>
    <xf numFmtId="0" fontId="34" fillId="3" borderId="40" xfId="0" applyFont="1" applyFill="1" applyBorder="1" applyAlignment="1" applyProtection="1">
      <alignment horizontal="center" vertical="center"/>
      <protection locked="0"/>
    </xf>
    <xf numFmtId="0" fontId="34" fillId="3" borderId="63" xfId="0" applyFont="1" applyFill="1" applyBorder="1" applyAlignment="1" applyProtection="1">
      <alignment horizontal="center" vertical="center"/>
      <protection locked="0"/>
    </xf>
    <xf numFmtId="0" fontId="34" fillId="3" borderId="51" xfId="0" applyFont="1" applyFill="1" applyBorder="1" applyAlignment="1" applyProtection="1">
      <alignment horizontal="center" vertical="center"/>
      <protection locked="0"/>
    </xf>
    <xf numFmtId="0" fontId="34" fillId="3" borderId="42" xfId="0" applyFont="1" applyFill="1" applyBorder="1" applyAlignment="1" applyProtection="1">
      <alignment horizontal="center" vertical="center"/>
      <protection locked="0"/>
    </xf>
    <xf numFmtId="0" fontId="34" fillId="3" borderId="48" xfId="0" applyFont="1" applyFill="1" applyBorder="1" applyAlignment="1" applyProtection="1">
      <alignment horizontal="center" vertical="center"/>
      <protection locked="0"/>
    </xf>
    <xf numFmtId="0" fontId="34" fillId="3" borderId="0" xfId="0" applyFont="1" applyFill="1" applyBorder="1" applyAlignment="1" applyProtection="1">
      <alignment horizontal="center" vertical="center"/>
      <protection locked="0"/>
    </xf>
    <xf numFmtId="0" fontId="34" fillId="3" borderId="44" xfId="0" applyFont="1" applyFill="1" applyBorder="1" applyAlignment="1" applyProtection="1">
      <alignment horizontal="center" vertical="center"/>
      <protection locked="0"/>
    </xf>
    <xf numFmtId="0" fontId="34" fillId="3" borderId="64" xfId="0" applyFont="1" applyFill="1" applyBorder="1" applyAlignment="1" applyProtection="1">
      <alignment horizontal="center" vertical="center"/>
      <protection locked="0"/>
    </xf>
    <xf numFmtId="0" fontId="34" fillId="3" borderId="65" xfId="0" applyFont="1" applyFill="1" applyBorder="1" applyAlignment="1" applyProtection="1">
      <alignment horizontal="center" vertical="center"/>
      <protection locked="0"/>
    </xf>
    <xf numFmtId="0" fontId="34" fillId="3" borderId="66" xfId="0" applyFont="1" applyFill="1" applyBorder="1" applyAlignment="1" applyProtection="1">
      <alignment horizontal="center" vertical="center"/>
      <protection locked="0"/>
    </xf>
    <xf numFmtId="0" fontId="34" fillId="0" borderId="65" xfId="0" applyFont="1" applyBorder="1" applyAlignment="1" applyProtection="1">
      <alignment horizontal="center" vertical="center"/>
    </xf>
    <xf numFmtId="0" fontId="34" fillId="3" borderId="35"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0" borderId="51" xfId="0" applyFont="1" applyBorder="1" applyAlignment="1" applyProtection="1">
      <alignment horizontal="left" vertical="center" wrapText="1"/>
    </xf>
    <xf numFmtId="0" fontId="39" fillId="0" borderId="65" xfId="0" applyFont="1" applyBorder="1" applyAlignment="1" applyProtection="1">
      <alignment horizontal="left" vertical="center" wrapText="1"/>
    </xf>
    <xf numFmtId="0" fontId="39" fillId="5" borderId="33"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6" fillId="0" borderId="0" xfId="0" applyFont="1" applyAlignment="1" applyProtection="1">
      <alignment horizontal="left" vertical="center" wrapText="1"/>
    </xf>
    <xf numFmtId="0" fontId="34" fillId="0" borderId="0" xfId="0" applyFont="1" applyAlignment="1" applyProtection="1">
      <alignment horizontal="left" vertical="center" wrapText="1"/>
    </xf>
    <xf numFmtId="0" fontId="51" fillId="0" borderId="0" xfId="0" applyFont="1" applyAlignment="1" applyProtection="1">
      <alignment horizontal="center" vertical="center"/>
    </xf>
    <xf numFmtId="0" fontId="39" fillId="5" borderId="59" xfId="0" applyFont="1" applyFill="1" applyBorder="1" applyAlignment="1" applyProtection="1">
      <alignment horizontal="center" vertical="center"/>
    </xf>
    <xf numFmtId="0" fontId="39" fillId="5" borderId="60" xfId="0" applyFont="1" applyFill="1" applyBorder="1" applyAlignment="1" applyProtection="1">
      <alignment horizontal="center" vertical="center"/>
    </xf>
    <xf numFmtId="0" fontId="39" fillId="5" borderId="67" xfId="0" applyFont="1" applyFill="1" applyBorder="1" applyAlignment="1" applyProtection="1">
      <alignment horizontal="center" vertical="center"/>
    </xf>
    <xf numFmtId="0" fontId="34" fillId="0" borderId="0" xfId="0" applyFont="1" applyAlignment="1" applyProtection="1">
      <alignment vertical="center" wrapText="1"/>
    </xf>
    <xf numFmtId="0" fontId="36" fillId="5" borderId="6" xfId="0" applyFont="1" applyFill="1" applyBorder="1" applyAlignment="1" applyProtection="1">
      <alignment horizontal="center" vertical="center" wrapText="1"/>
    </xf>
    <xf numFmtId="0" fontId="36" fillId="5" borderId="12" xfId="0" applyFont="1" applyFill="1" applyBorder="1" applyAlignment="1" applyProtection="1">
      <alignment horizontal="center" vertical="center" wrapText="1"/>
    </xf>
    <xf numFmtId="0" fontId="36" fillId="5" borderId="7"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5"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39" fillId="0" borderId="0" xfId="0" applyFont="1" applyFill="1" applyBorder="1" applyAlignment="1" applyProtection="1">
      <alignment horizontal="left" vertical="center" wrapText="1"/>
    </xf>
    <xf numFmtId="176" fontId="40"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left" vertical="center" wrapText="1" indent="1"/>
    </xf>
    <xf numFmtId="0" fontId="34" fillId="5" borderId="29" xfId="0" applyFont="1" applyFill="1" applyBorder="1" applyAlignment="1" applyProtection="1">
      <alignment horizontal="center" vertical="center"/>
    </xf>
    <xf numFmtId="0" fontId="34" fillId="5" borderId="30" xfId="0" applyFont="1" applyFill="1" applyBorder="1" applyAlignment="1" applyProtection="1">
      <alignment horizontal="center" vertical="center"/>
    </xf>
    <xf numFmtId="0" fontId="34" fillId="5" borderId="31" xfId="0" applyFont="1" applyFill="1" applyBorder="1" applyAlignment="1" applyProtection="1">
      <alignment horizontal="center" vertical="center"/>
    </xf>
    <xf numFmtId="58" fontId="34" fillId="3" borderId="29" xfId="0" applyNumberFormat="1" applyFont="1" applyFill="1" applyBorder="1" applyAlignment="1" applyProtection="1">
      <alignment horizontal="center" vertical="center"/>
      <protection locked="0"/>
    </xf>
    <xf numFmtId="58" fontId="34" fillId="3" borderId="30" xfId="0" applyNumberFormat="1" applyFont="1" applyFill="1" applyBorder="1" applyAlignment="1" applyProtection="1">
      <alignment horizontal="center" vertical="center"/>
      <protection locked="0"/>
    </xf>
    <xf numFmtId="58" fontId="34" fillId="3" borderId="31" xfId="0" applyNumberFormat="1" applyFont="1" applyFill="1" applyBorder="1" applyAlignment="1" applyProtection="1">
      <alignment horizontal="center" vertical="center"/>
      <protection locked="0"/>
    </xf>
    <xf numFmtId="0" fontId="34" fillId="0" borderId="65" xfId="0" applyFont="1" applyFill="1" applyBorder="1" applyAlignment="1" applyProtection="1">
      <alignment horizontal="center" vertical="center" wrapText="1"/>
    </xf>
    <xf numFmtId="0" fontId="34" fillId="0" borderId="65" xfId="0" applyFont="1" applyFill="1" applyBorder="1" applyAlignment="1" applyProtection="1">
      <alignment horizontal="center" vertical="top" wrapText="1"/>
    </xf>
    <xf numFmtId="38" fontId="34" fillId="3" borderId="52" xfId="0" applyNumberFormat="1" applyFont="1" applyFill="1" applyBorder="1" applyAlignment="1" applyProtection="1">
      <alignment horizontal="center" vertical="center"/>
    </xf>
    <xf numFmtId="38" fontId="34" fillId="3" borderId="62" xfId="0" applyNumberFormat="1" applyFont="1" applyFill="1" applyBorder="1" applyAlignment="1" applyProtection="1">
      <alignment horizontal="center" vertical="center"/>
    </xf>
    <xf numFmtId="38" fontId="34" fillId="3" borderId="56" xfId="0" applyNumberFormat="1" applyFont="1" applyFill="1" applyBorder="1" applyAlignment="1" applyProtection="1">
      <alignment horizontal="center" vertical="center"/>
    </xf>
    <xf numFmtId="38" fontId="34" fillId="3" borderId="122" xfId="1" applyFont="1" applyFill="1" applyBorder="1" applyAlignment="1" applyProtection="1">
      <alignment horizontal="right" vertical="center"/>
    </xf>
    <xf numFmtId="38" fontId="34" fillId="3" borderId="125" xfId="1" applyFont="1" applyFill="1" applyBorder="1" applyAlignment="1" applyProtection="1">
      <alignment horizontal="right" vertical="center"/>
    </xf>
    <xf numFmtId="0" fontId="34" fillId="0" borderId="63" xfId="0" applyNumberFormat="1" applyFont="1" applyFill="1" applyBorder="1" applyAlignment="1" applyProtection="1">
      <alignment horizontal="center" vertical="center"/>
    </xf>
    <xf numFmtId="0" fontId="34" fillId="0" borderId="51" xfId="0" applyNumberFormat="1" applyFont="1" applyFill="1" applyBorder="1" applyAlignment="1" applyProtection="1">
      <alignment horizontal="center" vertical="center"/>
    </xf>
    <xf numFmtId="0" fontId="34" fillId="0" borderId="42" xfId="0" applyNumberFormat="1" applyFont="1" applyFill="1" applyBorder="1" applyAlignment="1" applyProtection="1">
      <alignment horizontal="center" vertical="center"/>
    </xf>
    <xf numFmtId="0" fontId="34" fillId="0" borderId="64" xfId="0" applyNumberFormat="1" applyFont="1" applyFill="1" applyBorder="1" applyAlignment="1" applyProtection="1">
      <alignment horizontal="center" vertical="center"/>
    </xf>
    <xf numFmtId="0" fontId="34" fillId="0" borderId="65" xfId="0" applyNumberFormat="1" applyFont="1" applyFill="1" applyBorder="1" applyAlignment="1" applyProtection="1">
      <alignment horizontal="center" vertical="center"/>
    </xf>
    <xf numFmtId="0" fontId="34" fillId="0" borderId="66" xfId="0" applyNumberFormat="1" applyFont="1" applyFill="1" applyBorder="1" applyAlignment="1" applyProtection="1">
      <alignment horizontal="center" vertical="center"/>
    </xf>
    <xf numFmtId="0" fontId="34" fillId="3" borderId="63"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42" xfId="0" applyFont="1" applyFill="1" applyBorder="1" applyAlignment="1" applyProtection="1">
      <alignment horizontal="center" vertical="center" wrapText="1"/>
      <protection locked="0"/>
    </xf>
    <xf numFmtId="0" fontId="34" fillId="3" borderId="64" xfId="0" applyFont="1" applyFill="1" applyBorder="1" applyAlignment="1" applyProtection="1">
      <alignment horizontal="center" vertical="center" wrapText="1"/>
      <protection locked="0"/>
    </xf>
    <xf numFmtId="0" fontId="34" fillId="3" borderId="65" xfId="0" applyFont="1" applyFill="1" applyBorder="1" applyAlignment="1" applyProtection="1">
      <alignment horizontal="center" vertical="center" wrapText="1"/>
      <protection locked="0"/>
    </xf>
    <xf numFmtId="0" fontId="34" fillId="3" borderId="66" xfId="0" applyFont="1" applyFill="1" applyBorder="1" applyAlignment="1" applyProtection="1">
      <alignment horizontal="center" vertical="center" wrapText="1"/>
      <protection locked="0"/>
    </xf>
    <xf numFmtId="0" fontId="34" fillId="5" borderId="29" xfId="0" applyFont="1" applyFill="1" applyBorder="1" applyAlignment="1" applyProtection="1">
      <alignment horizontal="center" vertical="center" wrapText="1"/>
    </xf>
    <xf numFmtId="0" fontId="34" fillId="5" borderId="30" xfId="0" applyFont="1" applyFill="1" applyBorder="1" applyAlignment="1" applyProtection="1">
      <alignment horizontal="center" vertical="center" wrapText="1"/>
    </xf>
    <xf numFmtId="0" fontId="34" fillId="5" borderId="31" xfId="0" applyFont="1" applyFill="1" applyBorder="1" applyAlignment="1" applyProtection="1">
      <alignment horizontal="center" vertical="center" wrapText="1"/>
    </xf>
    <xf numFmtId="0" fontId="46" fillId="0" borderId="0" xfId="0" applyFont="1" applyAlignment="1" applyProtection="1">
      <alignment horizontal="center" vertical="center" wrapText="1"/>
    </xf>
    <xf numFmtId="0" fontId="34" fillId="0" borderId="0" xfId="0" applyFont="1" applyFill="1" applyBorder="1" applyAlignment="1" applyProtection="1">
      <alignment horizontal="center" vertical="center"/>
    </xf>
    <xf numFmtId="38" fontId="34" fillId="3" borderId="40" xfId="1" applyFont="1" applyFill="1" applyBorder="1" applyAlignment="1" applyProtection="1">
      <alignment horizontal="right" vertical="center"/>
    </xf>
    <xf numFmtId="38" fontId="34" fillId="3" borderId="41" xfId="1" applyFont="1" applyFill="1" applyBorder="1" applyAlignment="1" applyProtection="1">
      <alignment horizontal="right" vertical="center"/>
    </xf>
    <xf numFmtId="38" fontId="34" fillId="3" borderId="2" xfId="1" applyFont="1" applyFill="1" applyBorder="1" applyAlignment="1" applyProtection="1">
      <alignment horizontal="right" vertical="center"/>
    </xf>
    <xf numFmtId="38" fontId="34" fillId="3" borderId="46" xfId="1" applyFont="1" applyFill="1" applyBorder="1" applyAlignment="1" applyProtection="1">
      <alignment horizontal="right" vertical="center"/>
    </xf>
    <xf numFmtId="0" fontId="34" fillId="3" borderId="177" xfId="0" applyFont="1" applyFill="1" applyBorder="1" applyAlignment="1" applyProtection="1">
      <alignment horizontal="center" vertical="center" wrapText="1"/>
      <protection locked="0"/>
    </xf>
    <xf numFmtId="0" fontId="34" fillId="3" borderId="15"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34" fillId="3" borderId="155" xfId="0" applyFont="1" applyFill="1" applyBorder="1" applyAlignment="1" applyProtection="1">
      <alignment horizontal="center" vertical="center" wrapText="1"/>
      <protection locked="0"/>
    </xf>
    <xf numFmtId="38" fontId="53" fillId="3" borderId="29" xfId="1" applyFont="1" applyFill="1" applyBorder="1" applyAlignment="1" applyProtection="1">
      <alignment horizontal="right" vertical="center" shrinkToFit="1"/>
    </xf>
    <xf numFmtId="38" fontId="53" fillId="3" borderId="30" xfId="1" applyFont="1" applyFill="1" applyBorder="1" applyAlignment="1" applyProtection="1">
      <alignment horizontal="right" vertical="center" shrinkToFit="1"/>
    </xf>
    <xf numFmtId="38" fontId="53" fillId="3" borderId="31" xfId="1" applyFont="1" applyFill="1" applyBorder="1" applyAlignment="1" applyProtection="1">
      <alignment horizontal="right" vertical="center" shrinkToFit="1"/>
    </xf>
    <xf numFmtId="0" fontId="54" fillId="0" borderId="0" xfId="0" applyFont="1" applyAlignment="1" applyProtection="1">
      <alignment horizontal="center" vertical="center"/>
    </xf>
    <xf numFmtId="0" fontId="39" fillId="5" borderId="69" xfId="0" applyFont="1" applyFill="1" applyBorder="1" applyAlignment="1" applyProtection="1">
      <alignment horizontal="left" vertical="center" wrapText="1"/>
    </xf>
    <xf numFmtId="0" fontId="39" fillId="5" borderId="60"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38" fontId="34" fillId="3" borderId="10" xfId="0" applyNumberFormat="1" applyFont="1" applyFill="1" applyBorder="1" applyAlignment="1" applyProtection="1">
      <alignment horizontal="center" vertical="center"/>
    </xf>
    <xf numFmtId="38" fontId="34" fillId="3" borderId="11" xfId="0" applyNumberFormat="1" applyFont="1" applyFill="1" applyBorder="1" applyAlignment="1" applyProtection="1">
      <alignment horizontal="center" vertical="center"/>
    </xf>
    <xf numFmtId="0" fontId="53" fillId="0" borderId="0" xfId="0" applyFont="1" applyFill="1" applyBorder="1" applyAlignment="1" applyProtection="1">
      <alignment horizontal="center" vertical="center" wrapText="1"/>
    </xf>
    <xf numFmtId="176" fontId="34" fillId="0" borderId="51" xfId="0" applyNumberFormat="1" applyFont="1" applyBorder="1" applyAlignment="1" applyProtection="1">
      <alignment horizontal="center" vertical="center" wrapText="1"/>
    </xf>
    <xf numFmtId="176" fontId="34" fillId="0" borderId="0" xfId="0" applyNumberFormat="1" applyFont="1" applyBorder="1" applyAlignment="1" applyProtection="1">
      <alignment horizontal="center" vertical="center" wrapText="1"/>
    </xf>
    <xf numFmtId="0" fontId="34" fillId="0" borderId="0" xfId="0" applyFont="1" applyAlignment="1" applyProtection="1">
      <alignment horizontal="center" vertical="center" wrapText="1"/>
    </xf>
    <xf numFmtId="184" fontId="34" fillId="3" borderId="29" xfId="0" applyNumberFormat="1" applyFont="1" applyFill="1" applyBorder="1" applyAlignment="1" applyProtection="1">
      <alignment horizontal="right" vertical="center" shrinkToFit="1"/>
      <protection locked="0"/>
    </xf>
    <xf numFmtId="184" fontId="34" fillId="3" borderId="30" xfId="0" applyNumberFormat="1" applyFont="1" applyFill="1" applyBorder="1" applyAlignment="1" applyProtection="1">
      <alignment horizontal="right" vertical="center" shrinkToFit="1"/>
      <protection locked="0"/>
    </xf>
    <xf numFmtId="184" fontId="34" fillId="3" borderId="31" xfId="0" applyNumberFormat="1" applyFont="1" applyFill="1" applyBorder="1" applyAlignment="1" applyProtection="1">
      <alignment horizontal="right" vertical="center" shrinkToFit="1"/>
      <protection locked="0"/>
    </xf>
    <xf numFmtId="0" fontId="36" fillId="0" borderId="0" xfId="0" applyFont="1" applyAlignment="1" applyProtection="1">
      <alignment vertical="center"/>
    </xf>
    <xf numFmtId="180" fontId="34" fillId="0" borderId="0" xfId="0" applyNumberFormat="1" applyFont="1" applyFill="1" applyBorder="1" applyAlignment="1" applyProtection="1">
      <alignment horizontal="left" vertical="center" wrapText="1"/>
    </xf>
    <xf numFmtId="0" fontId="34" fillId="0" borderId="0" xfId="0" applyFont="1" applyBorder="1" applyAlignment="1" applyProtection="1">
      <alignment horizontal="center" vertical="center"/>
    </xf>
    <xf numFmtId="0" fontId="34" fillId="0" borderId="6"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34" fillId="0" borderId="38" xfId="0" applyFont="1" applyBorder="1" applyAlignment="1" applyProtection="1">
      <alignment horizontal="left" vertical="center" wrapText="1"/>
    </xf>
    <xf numFmtId="0" fontId="34" fillId="0" borderId="52" xfId="0" applyFont="1" applyBorder="1" applyAlignment="1" applyProtection="1">
      <alignment horizontal="left" vertical="center" wrapText="1"/>
    </xf>
    <xf numFmtId="0" fontId="34" fillId="0" borderId="62" xfId="0" applyFont="1" applyBorder="1" applyAlignment="1" applyProtection="1">
      <alignment horizontal="left" vertical="center" wrapText="1"/>
    </xf>
    <xf numFmtId="0" fontId="34" fillId="0" borderId="53" xfId="0" applyFont="1" applyBorder="1" applyAlignment="1" applyProtection="1">
      <alignment horizontal="left" vertical="center" wrapText="1"/>
    </xf>
    <xf numFmtId="180" fontId="39" fillId="3" borderId="1" xfId="0" applyNumberFormat="1" applyFont="1" applyFill="1" applyBorder="1" applyAlignment="1" applyProtection="1">
      <alignment horizontal="center" vertical="center" wrapText="1"/>
      <protection locked="0"/>
    </xf>
    <xf numFmtId="180" fontId="39" fillId="5" borderId="33" xfId="0" applyNumberFormat="1" applyFont="1" applyFill="1" applyBorder="1" applyAlignment="1" applyProtection="1">
      <alignment horizontal="center" vertical="center" wrapText="1"/>
    </xf>
    <xf numFmtId="180" fontId="34" fillId="6" borderId="37" xfId="0" applyNumberFormat="1" applyFont="1" applyFill="1" applyBorder="1" applyAlignment="1" applyProtection="1">
      <alignment horizontal="center" vertical="center"/>
    </xf>
    <xf numFmtId="180" fontId="34" fillId="6" borderId="38" xfId="0" applyNumberFormat="1" applyFont="1" applyFill="1" applyBorder="1" applyAlignment="1" applyProtection="1">
      <alignment horizontal="center" vertical="center"/>
    </xf>
    <xf numFmtId="180" fontId="34" fillId="6" borderId="57" xfId="0" applyNumberFormat="1" applyFont="1" applyFill="1" applyBorder="1" applyAlignment="1" applyProtection="1">
      <alignment horizontal="center" vertical="center"/>
    </xf>
    <xf numFmtId="180" fontId="34" fillId="6" borderId="53" xfId="0" applyNumberFormat="1" applyFont="1" applyFill="1" applyBorder="1" applyAlignment="1" applyProtection="1">
      <alignment horizontal="center" vertical="center"/>
    </xf>
    <xf numFmtId="180" fontId="39" fillId="5" borderId="6" xfId="0" applyNumberFormat="1" applyFont="1" applyFill="1" applyBorder="1" applyAlignment="1" applyProtection="1">
      <alignment horizontal="center" vertical="center" wrapText="1"/>
    </xf>
    <xf numFmtId="180" fontId="39" fillId="5" borderId="12" xfId="0" applyNumberFormat="1" applyFont="1" applyFill="1" applyBorder="1" applyAlignment="1" applyProtection="1">
      <alignment horizontal="center" vertical="center" wrapText="1"/>
    </xf>
    <xf numFmtId="180" fontId="39" fillId="5" borderId="7" xfId="0" applyNumberFormat="1" applyFont="1" applyFill="1" applyBorder="1" applyAlignment="1" applyProtection="1">
      <alignment horizontal="center" vertical="center" wrapText="1"/>
    </xf>
    <xf numFmtId="180" fontId="39" fillId="5" borderId="1" xfId="0" applyNumberFormat="1" applyFont="1" applyFill="1" applyBorder="1" applyAlignment="1" applyProtection="1">
      <alignment horizontal="center" vertical="center" wrapText="1"/>
    </xf>
    <xf numFmtId="180" fontId="34" fillId="0" borderId="1" xfId="0" applyNumberFormat="1" applyFont="1" applyBorder="1" applyAlignment="1" applyProtection="1">
      <alignment horizontal="center" vertical="center"/>
    </xf>
    <xf numFmtId="180" fontId="39" fillId="5" borderId="59" xfId="0" applyNumberFormat="1" applyFont="1" applyFill="1" applyBorder="1" applyAlignment="1" applyProtection="1">
      <alignment horizontal="center" vertical="center" wrapText="1"/>
    </xf>
    <xf numFmtId="180" fontId="39" fillId="5" borderId="61" xfId="0" applyNumberFormat="1" applyFont="1" applyFill="1" applyBorder="1" applyAlignment="1" applyProtection="1">
      <alignment horizontal="center" vertical="center" wrapText="1"/>
    </xf>
    <xf numFmtId="180" fontId="39" fillId="5" borderId="39" xfId="0" applyNumberFormat="1" applyFont="1" applyFill="1" applyBorder="1" applyAlignment="1" applyProtection="1">
      <alignment horizontal="center" vertical="center" wrapText="1"/>
    </xf>
    <xf numFmtId="180" fontId="39" fillId="5" borderId="40" xfId="0" applyNumberFormat="1" applyFont="1" applyFill="1" applyBorder="1" applyAlignment="1" applyProtection="1">
      <alignment horizontal="center" vertical="center" wrapText="1"/>
    </xf>
    <xf numFmtId="186" fontId="39" fillId="6" borderId="40" xfId="0" applyNumberFormat="1" applyFont="1" applyFill="1" applyBorder="1" applyAlignment="1" applyProtection="1">
      <alignment horizontal="center" vertical="center" wrapText="1"/>
    </xf>
    <xf numFmtId="180" fontId="39" fillId="5" borderId="35" xfId="0" applyNumberFormat="1" applyFont="1" applyFill="1" applyBorder="1" applyAlignment="1" applyProtection="1">
      <alignment horizontal="center" vertical="center" wrapText="1"/>
    </xf>
    <xf numFmtId="180" fontId="45" fillId="0" borderId="51" xfId="0" applyNumberFormat="1" applyFont="1" applyFill="1" applyBorder="1" applyAlignment="1" applyProtection="1">
      <alignment horizontal="left" vertical="center" wrapText="1"/>
    </xf>
    <xf numFmtId="180" fontId="34" fillId="0" borderId="0" xfId="0" applyNumberFormat="1" applyFont="1" applyBorder="1" applyAlignment="1" applyProtection="1">
      <alignment horizontal="left" vertical="center" wrapText="1"/>
    </xf>
    <xf numFmtId="180" fontId="34" fillId="0" borderId="6" xfId="0" applyNumberFormat="1" applyFont="1" applyBorder="1" applyAlignment="1" applyProtection="1">
      <alignment horizontal="center" vertical="center" wrapText="1"/>
    </xf>
    <xf numFmtId="180" fontId="34" fillId="0" borderId="12" xfId="0" applyNumberFormat="1" applyFont="1" applyBorder="1" applyAlignment="1" applyProtection="1">
      <alignment horizontal="center" vertical="center" wrapText="1"/>
    </xf>
    <xf numFmtId="180" fontId="34" fillId="0" borderId="7" xfId="0" applyNumberFormat="1" applyFont="1" applyBorder="1" applyAlignment="1" applyProtection="1">
      <alignment horizontal="center" vertical="center" wrapText="1"/>
    </xf>
    <xf numFmtId="186" fontId="37" fillId="0" borderId="29" xfId="0" applyNumberFormat="1" applyFont="1" applyFill="1" applyBorder="1" applyAlignment="1" applyProtection="1">
      <alignment horizontal="right" vertical="center" shrinkToFit="1"/>
    </xf>
    <xf numFmtId="186" fontId="37" fillId="0" borderId="30" xfId="0" applyNumberFormat="1" applyFont="1" applyFill="1" applyBorder="1" applyAlignment="1" applyProtection="1">
      <alignment horizontal="right" vertical="center" shrinkToFit="1"/>
    </xf>
    <xf numFmtId="186" fontId="37" fillId="0" borderId="31" xfId="0" applyNumberFormat="1" applyFont="1" applyFill="1" applyBorder="1" applyAlignment="1" applyProtection="1">
      <alignment horizontal="right" vertical="center" shrinkToFit="1"/>
    </xf>
    <xf numFmtId="180" fontId="39" fillId="0" borderId="65" xfId="0" applyNumberFormat="1" applyFont="1" applyBorder="1" applyAlignment="1" applyProtection="1">
      <alignment horizontal="left" vertical="center" wrapText="1"/>
    </xf>
    <xf numFmtId="180" fontId="39" fillId="0" borderId="0" xfId="0" applyNumberFormat="1" applyFont="1" applyAlignment="1" applyProtection="1">
      <alignment horizontal="left" vertical="center" wrapText="1"/>
    </xf>
    <xf numFmtId="180" fontId="52" fillId="5" borderId="33" xfId="0" applyNumberFormat="1" applyFont="1" applyFill="1" applyBorder="1" applyAlignment="1" applyProtection="1">
      <alignment horizontal="center" vertical="center"/>
    </xf>
    <xf numFmtId="180" fontId="52" fillId="5" borderId="69" xfId="0" applyNumberFormat="1" applyFont="1" applyFill="1" applyBorder="1" applyAlignment="1" applyProtection="1">
      <alignment horizontal="center" vertical="center"/>
    </xf>
    <xf numFmtId="38" fontId="34" fillId="3" borderId="52" xfId="1" applyFont="1" applyFill="1" applyBorder="1" applyAlignment="1" applyProtection="1">
      <alignment horizontal="right" vertical="center"/>
      <protection locked="0"/>
    </xf>
    <xf numFmtId="180" fontId="34" fillId="3" borderId="39" xfId="0" applyNumberFormat="1" applyFont="1" applyFill="1" applyBorder="1" applyAlignment="1" applyProtection="1">
      <alignment horizontal="center" vertical="center"/>
      <protection locked="0"/>
    </xf>
    <xf numFmtId="180" fontId="34" fillId="3" borderId="40" xfId="0" applyNumberFormat="1" applyFont="1" applyFill="1" applyBorder="1" applyAlignment="1" applyProtection="1">
      <alignment horizontal="center" vertical="center"/>
      <protection locked="0"/>
    </xf>
    <xf numFmtId="180" fontId="34" fillId="5" borderId="29" xfId="0" applyNumberFormat="1" applyFont="1" applyFill="1" applyBorder="1" applyAlignment="1" applyProtection="1">
      <alignment horizontal="center" vertical="center"/>
    </xf>
    <xf numFmtId="180" fontId="34" fillId="5" borderId="30" xfId="0" applyNumberFormat="1" applyFont="1" applyFill="1" applyBorder="1" applyAlignment="1" applyProtection="1">
      <alignment horizontal="center" vertical="center"/>
    </xf>
    <xf numFmtId="180" fontId="34" fillId="5" borderId="31" xfId="0" applyNumberFormat="1" applyFont="1" applyFill="1" applyBorder="1" applyAlignment="1" applyProtection="1">
      <alignment horizontal="center" vertical="center"/>
    </xf>
    <xf numFmtId="180" fontId="40" fillId="0" borderId="51" xfId="0" applyNumberFormat="1" applyFont="1" applyFill="1" applyBorder="1" applyAlignment="1" applyProtection="1">
      <alignment horizontal="center" vertical="center"/>
    </xf>
    <xf numFmtId="180" fontId="34" fillId="0" borderId="40" xfId="0" applyNumberFormat="1" applyFont="1" applyFill="1" applyBorder="1" applyAlignment="1" applyProtection="1">
      <alignment horizontal="left" vertical="center" wrapText="1"/>
    </xf>
    <xf numFmtId="180" fontId="34" fillId="0" borderId="41" xfId="0" applyNumberFormat="1" applyFont="1" applyFill="1" applyBorder="1" applyAlignment="1" applyProtection="1">
      <alignment horizontal="left" vertical="center" wrapText="1"/>
    </xf>
    <xf numFmtId="180" fontId="34" fillId="3" borderId="29" xfId="0" applyNumberFormat="1" applyFont="1" applyFill="1" applyBorder="1" applyAlignment="1" applyProtection="1">
      <alignment horizontal="left" vertical="top" wrapText="1"/>
      <protection locked="0"/>
    </xf>
    <xf numFmtId="180" fontId="34" fillId="3" borderId="30" xfId="0" applyNumberFormat="1" applyFont="1" applyFill="1" applyBorder="1" applyAlignment="1" applyProtection="1">
      <alignment horizontal="left" vertical="top" wrapText="1"/>
      <protection locked="0"/>
    </xf>
    <xf numFmtId="180" fontId="34" fillId="3" borderId="31" xfId="0" applyNumberFormat="1" applyFont="1" applyFill="1" applyBorder="1" applyAlignment="1" applyProtection="1">
      <alignment horizontal="left" vertical="top" wrapText="1"/>
      <protection locked="0"/>
    </xf>
    <xf numFmtId="180" fontId="34" fillId="0" borderId="0" xfId="0" applyNumberFormat="1" applyFont="1" applyFill="1" applyBorder="1" applyAlignment="1" applyProtection="1">
      <alignment horizontal="center" vertical="center" wrapText="1"/>
    </xf>
    <xf numFmtId="180" fontId="34" fillId="0" borderId="51" xfId="0" applyNumberFormat="1" applyFont="1" applyFill="1" applyBorder="1" applyAlignment="1" applyProtection="1">
      <alignment horizontal="left" vertical="center" wrapText="1"/>
    </xf>
    <xf numFmtId="180" fontId="34" fillId="3" borderId="35" xfId="0" applyNumberFormat="1" applyFont="1" applyFill="1" applyBorder="1" applyAlignment="1" applyProtection="1">
      <alignment horizontal="center" vertical="center"/>
      <protection locked="0"/>
    </xf>
    <xf numFmtId="180" fontId="34" fillId="3" borderId="1" xfId="0" applyNumberFormat="1" applyFont="1" applyFill="1" applyBorder="1" applyAlignment="1" applyProtection="1">
      <alignment horizontal="center" vertical="center"/>
      <protection locked="0"/>
    </xf>
    <xf numFmtId="180" fontId="34" fillId="0" borderId="65" xfId="0" applyNumberFormat="1" applyFont="1" applyBorder="1" applyAlignment="1" applyProtection="1">
      <alignment horizontal="center" vertical="center" wrapText="1"/>
    </xf>
    <xf numFmtId="38" fontId="34" fillId="0" borderId="29" xfId="1" applyFont="1" applyFill="1" applyBorder="1" applyAlignment="1" applyProtection="1">
      <alignment horizontal="right" vertical="center" wrapText="1"/>
    </xf>
    <xf numFmtId="38" fontId="34" fillId="0" borderId="30" xfId="1" applyFont="1" applyFill="1" applyBorder="1" applyAlignment="1" applyProtection="1">
      <alignment horizontal="right" vertical="center" wrapText="1"/>
    </xf>
    <xf numFmtId="38" fontId="34" fillId="0" borderId="31" xfId="1" applyFont="1" applyFill="1" applyBorder="1" applyAlignment="1" applyProtection="1">
      <alignment horizontal="right" vertical="center" wrapText="1"/>
    </xf>
    <xf numFmtId="180" fontId="39" fillId="0" borderId="65" xfId="0" applyNumberFormat="1" applyFont="1" applyFill="1" applyBorder="1" applyAlignment="1" applyProtection="1">
      <alignment horizontal="left" vertical="center" wrapText="1"/>
    </xf>
    <xf numFmtId="180" fontId="34" fillId="3" borderId="6" xfId="0" applyNumberFormat="1" applyFont="1" applyFill="1" applyBorder="1" applyAlignment="1" applyProtection="1">
      <alignment horizontal="center" vertical="center"/>
      <protection locked="0"/>
    </xf>
    <xf numFmtId="180" fontId="34" fillId="3" borderId="12" xfId="0" applyNumberFormat="1" applyFont="1" applyFill="1" applyBorder="1" applyAlignment="1" applyProtection="1">
      <alignment horizontal="center" vertical="center"/>
      <protection locked="0"/>
    </xf>
    <xf numFmtId="180" fontId="34" fillId="3" borderId="52" xfId="0" applyNumberFormat="1" applyFont="1" applyFill="1" applyBorder="1" applyAlignment="1" applyProtection="1">
      <alignment horizontal="center" vertical="center"/>
      <protection locked="0"/>
    </xf>
    <xf numFmtId="180" fontId="34" fillId="3" borderId="62" xfId="0" applyNumberFormat="1" applyFont="1" applyFill="1" applyBorder="1" applyAlignment="1" applyProtection="1">
      <alignment horizontal="center" vertical="center"/>
      <protection locked="0"/>
    </xf>
    <xf numFmtId="38" fontId="34" fillId="0" borderId="29" xfId="1" applyFont="1" applyFill="1" applyBorder="1" applyAlignment="1" applyProtection="1">
      <alignment horizontal="right" vertical="center"/>
    </xf>
    <xf numFmtId="38" fontId="34" fillId="0" borderId="30" xfId="1" applyFont="1" applyFill="1" applyBorder="1" applyAlignment="1" applyProtection="1">
      <alignment horizontal="right" vertical="center"/>
    </xf>
    <xf numFmtId="38" fontId="34" fillId="0" borderId="31" xfId="1" applyFont="1" applyFill="1" applyBorder="1" applyAlignment="1" applyProtection="1">
      <alignment horizontal="right" vertical="center"/>
    </xf>
    <xf numFmtId="180" fontId="34" fillId="3" borderId="10" xfId="0" applyNumberFormat="1" applyFont="1" applyFill="1" applyBorder="1" applyAlignment="1" applyProtection="1">
      <alignment horizontal="center" vertical="center"/>
    </xf>
    <xf numFmtId="180" fontId="34" fillId="3" borderId="11" xfId="0" applyNumberFormat="1" applyFont="1" applyFill="1" applyBorder="1" applyAlignment="1" applyProtection="1">
      <alignment horizontal="center" vertical="center"/>
    </xf>
    <xf numFmtId="180" fontId="34" fillId="0" borderId="0" xfId="0" applyNumberFormat="1" applyFont="1" applyBorder="1" applyAlignment="1" applyProtection="1">
      <alignment horizontal="center" vertical="center" wrapText="1"/>
    </xf>
    <xf numFmtId="180" fontId="34" fillId="3" borderId="6" xfId="0" applyNumberFormat="1" applyFont="1" applyFill="1" applyBorder="1" applyAlignment="1" applyProtection="1">
      <alignment horizontal="center" vertical="center"/>
    </xf>
    <xf numFmtId="180" fontId="34" fillId="3" borderId="12" xfId="0" applyNumberFormat="1" applyFont="1" applyFill="1" applyBorder="1" applyAlignment="1" applyProtection="1">
      <alignment horizontal="center" vertical="center"/>
    </xf>
    <xf numFmtId="180" fontId="52" fillId="5" borderId="34" xfId="0" applyNumberFormat="1" applyFont="1" applyFill="1" applyBorder="1" applyAlignment="1" applyProtection="1">
      <alignment horizontal="center" vertical="center"/>
    </xf>
    <xf numFmtId="180" fontId="34" fillId="0" borderId="6" xfId="0" applyNumberFormat="1" applyFont="1" applyBorder="1" applyAlignment="1" applyProtection="1">
      <alignment horizontal="left" vertical="center" wrapText="1"/>
    </xf>
    <xf numFmtId="180" fontId="34" fillId="0" borderId="12" xfId="0" applyNumberFormat="1" applyFont="1" applyBorder="1" applyAlignment="1" applyProtection="1">
      <alignment horizontal="left" vertical="center" wrapText="1"/>
    </xf>
    <xf numFmtId="180" fontId="34" fillId="0" borderId="38" xfId="0" applyNumberFormat="1" applyFont="1" applyBorder="1" applyAlignment="1" applyProtection="1">
      <alignment horizontal="left" vertical="center" wrapText="1"/>
    </xf>
    <xf numFmtId="180" fontId="39" fillId="5" borderId="33" xfId="0" applyNumberFormat="1" applyFont="1" applyFill="1" applyBorder="1" applyAlignment="1" applyProtection="1">
      <alignment horizontal="left" vertical="center" wrapText="1"/>
    </xf>
    <xf numFmtId="180" fontId="39" fillId="5" borderId="34" xfId="0" applyNumberFormat="1" applyFont="1" applyFill="1" applyBorder="1" applyAlignment="1" applyProtection="1">
      <alignment horizontal="left" vertical="center" wrapText="1"/>
    </xf>
    <xf numFmtId="186" fontId="34" fillId="3" borderId="29" xfId="0" applyNumberFormat="1" applyFont="1" applyFill="1" applyBorder="1" applyAlignment="1" applyProtection="1">
      <alignment horizontal="right" vertical="center" shrinkToFit="1"/>
      <protection locked="0"/>
    </xf>
    <xf numFmtId="186" fontId="34" fillId="3" borderId="30" xfId="0" applyNumberFormat="1" applyFont="1" applyFill="1" applyBorder="1" applyAlignment="1" applyProtection="1">
      <alignment horizontal="right" vertical="center" shrinkToFit="1"/>
      <protection locked="0"/>
    </xf>
    <xf numFmtId="186" fontId="34" fillId="3" borderId="31" xfId="0" applyNumberFormat="1" applyFont="1" applyFill="1" applyBorder="1" applyAlignment="1" applyProtection="1">
      <alignment horizontal="right" vertical="center" shrinkToFit="1"/>
      <protection locked="0"/>
    </xf>
    <xf numFmtId="180" fontId="34" fillId="3" borderId="37" xfId="0" applyNumberFormat="1" applyFont="1" applyFill="1" applyBorder="1" applyAlignment="1" applyProtection="1">
      <alignment horizontal="center" vertical="center"/>
      <protection locked="0"/>
    </xf>
    <xf numFmtId="180" fontId="34" fillId="3" borderId="7" xfId="0" applyNumberFormat="1" applyFont="1" applyFill="1" applyBorder="1" applyAlignment="1" applyProtection="1">
      <alignment horizontal="center" vertical="center"/>
      <protection locked="0"/>
    </xf>
    <xf numFmtId="180" fontId="34" fillId="8" borderId="29" xfId="0" applyNumberFormat="1" applyFont="1" applyFill="1" applyBorder="1" applyAlignment="1" applyProtection="1">
      <alignment horizontal="left" vertical="top" wrapText="1"/>
      <protection locked="0"/>
    </xf>
    <xf numFmtId="180" fontId="34" fillId="8" borderId="30" xfId="0" applyNumberFormat="1" applyFont="1" applyFill="1" applyBorder="1" applyAlignment="1" applyProtection="1">
      <alignment horizontal="left" vertical="top" wrapText="1"/>
      <protection locked="0"/>
    </xf>
    <xf numFmtId="180" fontId="34" fillId="8" borderId="31" xfId="0" applyNumberFormat="1" applyFont="1" applyFill="1" applyBorder="1" applyAlignment="1" applyProtection="1">
      <alignment horizontal="left" vertical="top" wrapText="1"/>
      <protection locked="0"/>
    </xf>
    <xf numFmtId="180" fontId="34" fillId="0" borderId="51" xfId="0" applyNumberFormat="1" applyFont="1" applyBorder="1" applyAlignment="1" applyProtection="1">
      <alignment horizontal="left" vertical="center" wrapText="1"/>
    </xf>
    <xf numFmtId="180" fontId="39" fillId="5" borderId="32" xfId="0" applyNumberFormat="1" applyFont="1" applyFill="1" applyBorder="1" applyAlignment="1" applyProtection="1">
      <alignment horizontal="center" vertical="center"/>
    </xf>
    <xf numFmtId="180" fontId="39" fillId="5" borderId="33" xfId="0" applyNumberFormat="1" applyFont="1" applyFill="1" applyBorder="1" applyAlignment="1" applyProtection="1">
      <alignment horizontal="center" vertical="center"/>
    </xf>
    <xf numFmtId="180" fontId="39" fillId="5" borderId="33" xfId="0" applyNumberFormat="1" applyFont="1" applyFill="1" applyBorder="1" applyAlignment="1" applyProtection="1">
      <alignment horizontal="left" vertical="center"/>
    </xf>
    <xf numFmtId="180" fontId="39" fillId="5" borderId="34" xfId="0" applyNumberFormat="1" applyFont="1" applyFill="1" applyBorder="1" applyAlignment="1" applyProtection="1">
      <alignment horizontal="left" vertical="center"/>
    </xf>
    <xf numFmtId="180" fontId="34" fillId="8" borderId="35" xfId="0" applyNumberFormat="1" applyFont="1" applyFill="1" applyBorder="1" applyAlignment="1" applyProtection="1">
      <alignment horizontal="center" vertical="center"/>
      <protection locked="0"/>
    </xf>
    <xf numFmtId="180" fontId="34" fillId="8" borderId="1" xfId="0" applyNumberFormat="1" applyFont="1" applyFill="1" applyBorder="1" applyAlignment="1" applyProtection="1">
      <alignment horizontal="center" vertical="center"/>
      <protection locked="0"/>
    </xf>
    <xf numFmtId="180" fontId="45" fillId="0" borderId="1" xfId="0" applyNumberFormat="1" applyFont="1" applyBorder="1" applyAlignment="1" applyProtection="1">
      <alignment horizontal="left" vertical="center" wrapText="1"/>
    </xf>
    <xf numFmtId="180" fontId="45" fillId="0" borderId="36" xfId="0" applyNumberFormat="1" applyFont="1" applyBorder="1" applyAlignment="1" applyProtection="1">
      <alignment horizontal="left" vertical="center" wrapText="1"/>
    </xf>
    <xf numFmtId="180" fontId="34" fillId="8" borderId="39" xfId="0" applyNumberFormat="1" applyFont="1" applyFill="1" applyBorder="1" applyAlignment="1" applyProtection="1">
      <alignment horizontal="center" vertical="center"/>
      <protection locked="0"/>
    </xf>
    <xf numFmtId="180" fontId="34" fillId="8" borderId="40" xfId="0" applyNumberFormat="1" applyFont="1" applyFill="1" applyBorder="1" applyAlignment="1" applyProtection="1">
      <alignment horizontal="center" vertical="center"/>
      <protection locked="0"/>
    </xf>
    <xf numFmtId="180" fontId="34" fillId="0" borderId="40" xfId="0" applyNumberFormat="1" applyFont="1" applyBorder="1" applyAlignment="1" applyProtection="1">
      <alignment horizontal="left" vertical="center" wrapText="1"/>
    </xf>
    <xf numFmtId="180" fontId="34" fillId="0" borderId="41" xfId="0" applyNumberFormat="1" applyFont="1" applyBorder="1" applyAlignment="1" applyProtection="1">
      <alignment horizontal="left" vertical="center" wrapText="1"/>
    </xf>
    <xf numFmtId="180" fontId="36" fillId="0" borderId="0" xfId="0" applyNumberFormat="1" applyFont="1" applyAlignment="1" applyProtection="1">
      <alignment horizontal="left" vertical="center" wrapText="1"/>
    </xf>
    <xf numFmtId="180" fontId="34" fillId="0" borderId="65" xfId="0" applyNumberFormat="1" applyFont="1" applyBorder="1" applyAlignment="1" applyProtection="1">
      <alignment horizontal="center" vertical="center"/>
    </xf>
    <xf numFmtId="180" fontId="34" fillId="0" borderId="1" xfId="0" applyNumberFormat="1" applyFont="1" applyFill="1" applyBorder="1" applyAlignment="1" applyProtection="1">
      <alignment horizontal="left" vertical="center" wrapText="1"/>
    </xf>
    <xf numFmtId="180" fontId="34" fillId="0" borderId="36" xfId="0" applyNumberFormat="1" applyFont="1" applyFill="1" applyBorder="1" applyAlignment="1" applyProtection="1">
      <alignment horizontal="left" vertical="center" wrapText="1"/>
    </xf>
    <xf numFmtId="180" fontId="34" fillId="0" borderId="1" xfId="0" applyNumberFormat="1" applyFont="1" applyBorder="1" applyAlignment="1" applyProtection="1">
      <alignment horizontal="left" vertical="center" wrapText="1"/>
    </xf>
    <xf numFmtId="180" fontId="34" fillId="0" borderId="36" xfId="0" applyNumberFormat="1" applyFont="1" applyBorder="1" applyAlignment="1" applyProtection="1">
      <alignment horizontal="left" vertical="center" wrapText="1"/>
    </xf>
    <xf numFmtId="180" fontId="34" fillId="0" borderId="52" xfId="0" applyNumberFormat="1" applyFont="1" applyBorder="1" applyAlignment="1" applyProtection="1">
      <alignment horizontal="left" vertical="center" wrapText="1"/>
    </xf>
    <xf numFmtId="180" fontId="34" fillId="0" borderId="62" xfId="0" applyNumberFormat="1" applyFont="1" applyBorder="1" applyAlignment="1" applyProtection="1">
      <alignment horizontal="left" vertical="center" wrapText="1"/>
    </xf>
    <xf numFmtId="180" fontId="34" fillId="0" borderId="53" xfId="0" applyNumberFormat="1" applyFont="1" applyBorder="1" applyAlignment="1" applyProtection="1">
      <alignment horizontal="left" vertical="center" wrapText="1"/>
    </xf>
    <xf numFmtId="180" fontId="39" fillId="5" borderId="32" xfId="0" applyNumberFormat="1" applyFont="1" applyFill="1" applyBorder="1" applyAlignment="1" applyProtection="1">
      <alignment horizontal="center" vertical="center" wrapText="1"/>
    </xf>
    <xf numFmtId="180" fontId="34" fillId="0" borderId="0" xfId="0" applyNumberFormat="1" applyFont="1" applyAlignment="1" applyProtection="1">
      <alignment vertical="center" wrapText="1"/>
    </xf>
    <xf numFmtId="180" fontId="39" fillId="0" borderId="0" xfId="0" applyNumberFormat="1" applyFont="1" applyFill="1" applyBorder="1" applyAlignment="1" applyProtection="1">
      <alignment horizontal="left" vertical="center" wrapText="1"/>
    </xf>
    <xf numFmtId="0" fontId="92" fillId="5" borderId="69" xfId="0" applyFont="1" applyFill="1" applyBorder="1" applyAlignment="1" applyProtection="1">
      <alignment horizontal="center" vertical="center" wrapText="1"/>
    </xf>
    <xf numFmtId="0" fontId="92" fillId="5" borderId="61" xfId="0" applyFont="1" applyFill="1" applyBorder="1" applyAlignment="1" applyProtection="1">
      <alignment horizontal="center" vertical="center" wrapText="1"/>
    </xf>
    <xf numFmtId="180" fontId="39" fillId="5" borderId="69" xfId="0" applyNumberFormat="1" applyFont="1" applyFill="1" applyBorder="1" applyAlignment="1" applyProtection="1">
      <alignment horizontal="center" vertical="center"/>
    </xf>
    <xf numFmtId="180" fontId="39" fillId="5" borderId="60" xfId="0" applyNumberFormat="1" applyFont="1" applyFill="1" applyBorder="1" applyAlignment="1" applyProtection="1">
      <alignment horizontal="center" vertical="center"/>
    </xf>
    <xf numFmtId="180" fontId="39" fillId="5" borderId="69" xfId="0" applyNumberFormat="1" applyFont="1" applyFill="1" applyBorder="1" applyAlignment="1" applyProtection="1">
      <alignment horizontal="left" vertical="center" wrapText="1"/>
    </xf>
    <xf numFmtId="180" fontId="39" fillId="5" borderId="60" xfId="0" applyNumberFormat="1" applyFont="1" applyFill="1" applyBorder="1" applyAlignment="1" applyProtection="1">
      <alignment horizontal="left" vertical="center" wrapText="1"/>
    </xf>
    <xf numFmtId="180" fontId="39" fillId="5" borderId="61" xfId="0" applyNumberFormat="1" applyFont="1" applyFill="1" applyBorder="1" applyAlignment="1" applyProtection="1">
      <alignment horizontal="left" vertical="center" wrapText="1"/>
    </xf>
    <xf numFmtId="180" fontId="45" fillId="0" borderId="0" xfId="0" applyNumberFormat="1" applyFont="1" applyFill="1" applyBorder="1" applyAlignment="1" applyProtection="1">
      <alignment horizontal="left" vertical="center" wrapText="1"/>
    </xf>
    <xf numFmtId="38" fontId="34" fillId="3" borderId="6" xfId="1" applyFont="1" applyFill="1" applyBorder="1" applyAlignment="1" applyProtection="1">
      <alignment horizontal="right" vertical="center"/>
    </xf>
    <xf numFmtId="187" fontId="37" fillId="0" borderId="29" xfId="1" applyNumberFormat="1" applyFont="1" applyFill="1" applyBorder="1" applyAlignment="1" applyProtection="1">
      <alignment horizontal="right" vertical="center" shrinkToFit="1"/>
    </xf>
    <xf numFmtId="187" fontId="37" fillId="0" borderId="30" xfId="1" applyNumberFormat="1" applyFont="1" applyFill="1" applyBorder="1" applyAlignment="1" applyProtection="1">
      <alignment horizontal="right" vertical="center" shrinkToFit="1"/>
    </xf>
    <xf numFmtId="187" fontId="37" fillId="0" borderId="31" xfId="1" applyNumberFormat="1" applyFont="1" applyFill="1" applyBorder="1" applyAlignment="1" applyProtection="1">
      <alignment horizontal="right" vertical="center" shrinkToFit="1"/>
    </xf>
    <xf numFmtId="180" fontId="34" fillId="0" borderId="65" xfId="0" applyNumberFormat="1" applyFont="1" applyFill="1" applyBorder="1" applyAlignment="1" applyProtection="1">
      <alignment horizontal="center" vertical="center" wrapText="1"/>
    </xf>
    <xf numFmtId="180" fontId="53" fillId="5" borderId="64" xfId="0" applyNumberFormat="1" applyFont="1" applyFill="1" applyBorder="1" applyAlignment="1" applyProtection="1">
      <alignment horizontal="center" vertical="center" wrapText="1"/>
    </xf>
    <xf numFmtId="180" fontId="53" fillId="5" borderId="65" xfId="0" applyNumberFormat="1" applyFont="1" applyFill="1" applyBorder="1" applyAlignment="1" applyProtection="1">
      <alignment horizontal="center" vertical="center" wrapText="1"/>
    </xf>
    <xf numFmtId="180" fontId="53" fillId="5" borderId="155" xfId="0" applyNumberFormat="1" applyFont="1" applyFill="1" applyBorder="1" applyAlignment="1" applyProtection="1">
      <alignment horizontal="center" vertical="center" wrapText="1"/>
    </xf>
    <xf numFmtId="180" fontId="39" fillId="5" borderId="34" xfId="0" applyNumberFormat="1" applyFont="1" applyFill="1" applyBorder="1" applyAlignment="1" applyProtection="1">
      <alignment horizontal="center" vertical="center" wrapText="1"/>
    </xf>
    <xf numFmtId="180" fontId="39" fillId="3" borderId="36" xfId="0" applyNumberFormat="1" applyFont="1" applyFill="1" applyBorder="1" applyAlignment="1" applyProtection="1">
      <alignment horizontal="center" vertical="center" wrapText="1"/>
      <protection locked="0"/>
    </xf>
    <xf numFmtId="186" fontId="39" fillId="6" borderId="41" xfId="0" applyNumberFormat="1" applyFont="1" applyFill="1" applyBorder="1" applyAlignment="1" applyProtection="1">
      <alignment horizontal="center" vertical="center" wrapText="1"/>
    </xf>
    <xf numFmtId="0" fontId="34" fillId="6" borderId="37" xfId="0" applyFont="1" applyFill="1" applyBorder="1" applyAlignment="1" applyProtection="1">
      <alignment horizontal="center" vertical="center"/>
    </xf>
    <xf numFmtId="0" fontId="34" fillId="6" borderId="12" xfId="0" applyFont="1" applyFill="1" applyBorder="1" applyAlignment="1" applyProtection="1">
      <alignment horizontal="center" vertical="center"/>
    </xf>
    <xf numFmtId="0" fontId="34" fillId="6" borderId="38"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39" fillId="5" borderId="12" xfId="0" applyFont="1" applyFill="1" applyBorder="1" applyAlignment="1" applyProtection="1">
      <alignment horizontal="center" vertical="center"/>
    </xf>
    <xf numFmtId="0" fontId="39" fillId="5" borderId="7" xfId="0" applyFont="1" applyFill="1" applyBorder="1" applyAlignment="1" applyProtection="1">
      <alignment horizontal="center" vertical="center"/>
    </xf>
    <xf numFmtId="0" fontId="34" fillId="0" borderId="6"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7" xfId="0" applyFont="1" applyBorder="1" applyAlignment="1" applyProtection="1">
      <alignment horizontal="center" vertical="center"/>
    </xf>
    <xf numFmtId="180" fontId="51" fillId="0" borderId="0" xfId="0" applyNumberFormat="1" applyFont="1" applyFill="1" applyBorder="1" applyAlignment="1" applyProtection="1">
      <alignment horizontal="left" vertical="center" wrapText="1"/>
    </xf>
    <xf numFmtId="180" fontId="34" fillId="0" borderId="30" xfId="0" applyNumberFormat="1" applyFont="1" applyFill="1" applyBorder="1" applyAlignment="1" applyProtection="1">
      <alignment horizontal="center" vertical="center" wrapText="1"/>
    </xf>
    <xf numFmtId="180" fontId="39" fillId="0" borderId="0" xfId="0" applyNumberFormat="1" applyFont="1" applyFill="1" applyBorder="1" applyAlignment="1" applyProtection="1">
      <alignment horizontal="left" vertical="center"/>
    </xf>
    <xf numFmtId="180" fontId="53" fillId="0" borderId="0" xfId="0" applyNumberFormat="1" applyFont="1" applyFill="1" applyBorder="1" applyAlignment="1" applyProtection="1">
      <alignment horizontal="center" vertical="center"/>
    </xf>
    <xf numFmtId="38" fontId="34" fillId="3" borderId="6" xfId="1" applyFont="1" applyFill="1" applyBorder="1" applyAlignment="1" applyProtection="1">
      <alignment horizontal="right" vertical="center"/>
      <protection locked="0"/>
    </xf>
    <xf numFmtId="180" fontId="34" fillId="0" borderId="51" xfId="0" applyNumberFormat="1" applyFont="1" applyFill="1" applyBorder="1" applyAlignment="1" applyProtection="1">
      <alignment vertical="center" wrapText="1"/>
    </xf>
    <xf numFmtId="180" fontId="35" fillId="0" borderId="0" xfId="0" applyNumberFormat="1" applyFont="1" applyAlignment="1" applyProtection="1">
      <alignment horizontal="center" vertical="center"/>
    </xf>
    <xf numFmtId="180" fontId="34" fillId="0" borderId="0" xfId="0" applyNumberFormat="1" applyFont="1" applyAlignment="1" applyProtection="1">
      <alignment horizontal="left" vertical="center" wrapText="1"/>
    </xf>
    <xf numFmtId="180" fontId="39" fillId="5" borderId="59" xfId="0" applyNumberFormat="1" applyFont="1" applyFill="1" applyBorder="1" applyAlignment="1" applyProtection="1">
      <alignment horizontal="center" vertical="center"/>
    </xf>
    <xf numFmtId="180" fontId="39" fillId="5" borderId="67" xfId="0" applyNumberFormat="1" applyFont="1" applyFill="1" applyBorder="1" applyAlignment="1" applyProtection="1">
      <alignment horizontal="center" vertical="center"/>
    </xf>
    <xf numFmtId="180" fontId="34" fillId="0" borderId="65" xfId="0" applyNumberFormat="1" applyFont="1" applyBorder="1" applyAlignment="1" applyProtection="1">
      <alignment horizontal="left" vertical="center" wrapText="1"/>
    </xf>
    <xf numFmtId="0" fontId="34" fillId="0" borderId="65" xfId="0" applyFont="1" applyFill="1" applyBorder="1" applyAlignment="1" applyProtection="1">
      <alignment horizontal="left" vertical="center" wrapText="1"/>
    </xf>
    <xf numFmtId="186" fontId="34" fillId="6" borderId="124" xfId="0" applyNumberFormat="1" applyFont="1" applyFill="1" applyBorder="1" applyAlignment="1" applyProtection="1">
      <alignment horizontal="right" vertical="center"/>
    </xf>
    <xf numFmtId="186" fontId="34" fillId="6" borderId="65" xfId="0" applyNumberFormat="1" applyFont="1" applyFill="1" applyBorder="1" applyAlignment="1" applyProtection="1">
      <alignment horizontal="right" vertical="center"/>
    </xf>
    <xf numFmtId="186" fontId="34" fillId="6" borderId="66" xfId="0" applyNumberFormat="1" applyFont="1" applyFill="1" applyBorder="1" applyAlignment="1" applyProtection="1">
      <alignment horizontal="right" vertical="center"/>
    </xf>
    <xf numFmtId="179" fontId="34" fillId="3" borderId="29" xfId="0" applyNumberFormat="1" applyFont="1" applyFill="1" applyBorder="1" applyAlignment="1" applyProtection="1">
      <alignment horizontal="center" vertical="center"/>
      <protection locked="0"/>
    </xf>
    <xf numFmtId="179" fontId="34" fillId="3" borderId="30" xfId="0" applyNumberFormat="1" applyFont="1" applyFill="1" applyBorder="1" applyAlignment="1" applyProtection="1">
      <alignment horizontal="center" vertical="center"/>
      <protection locked="0"/>
    </xf>
    <xf numFmtId="179" fontId="34" fillId="3" borderId="31" xfId="0" applyNumberFormat="1" applyFont="1" applyFill="1" applyBorder="1" applyAlignment="1" applyProtection="1">
      <alignment horizontal="center" vertical="center"/>
      <protection locked="0"/>
    </xf>
    <xf numFmtId="180" fontId="34" fillId="3" borderId="52" xfId="0" applyNumberFormat="1" applyFont="1" applyFill="1" applyBorder="1" applyAlignment="1" applyProtection="1">
      <alignment horizontal="center" vertical="center"/>
    </xf>
    <xf numFmtId="180" fontId="34" fillId="3" borderId="62" xfId="0" applyNumberFormat="1" applyFont="1" applyFill="1" applyBorder="1" applyAlignment="1" applyProtection="1">
      <alignment horizontal="center" vertical="center"/>
    </xf>
    <xf numFmtId="38" fontId="34" fillId="3" borderId="52" xfId="1" applyFont="1" applyFill="1" applyBorder="1" applyAlignment="1" applyProtection="1">
      <alignment horizontal="right" vertical="center"/>
    </xf>
    <xf numFmtId="38" fontId="34" fillId="3" borderId="10" xfId="1" applyFont="1" applyFill="1" applyBorder="1" applyAlignment="1" applyProtection="1">
      <alignment horizontal="right" vertical="center"/>
    </xf>
    <xf numFmtId="0" fontId="76" fillId="4" borderId="1" xfId="4" applyFont="1" applyFill="1" applyBorder="1" applyAlignment="1" applyProtection="1">
      <alignment vertical="center" shrinkToFit="1"/>
    </xf>
    <xf numFmtId="0" fontId="78" fillId="0" borderId="0" xfId="4" applyFont="1" applyAlignment="1" applyProtection="1">
      <alignment horizontal="center" vertical="center"/>
    </xf>
    <xf numFmtId="0" fontId="76" fillId="5" borderId="6" xfId="4" applyFont="1" applyFill="1" applyBorder="1" applyAlignment="1" applyProtection="1">
      <alignment horizontal="left" vertical="center"/>
    </xf>
    <xf numFmtId="0" fontId="76" fillId="5" borderId="12" xfId="4" applyFont="1" applyFill="1" applyBorder="1" applyAlignment="1" applyProtection="1">
      <alignment horizontal="left" vertical="center"/>
    </xf>
    <xf numFmtId="0" fontId="76" fillId="5" borderId="7" xfId="4" applyFont="1" applyFill="1" applyBorder="1" applyAlignment="1" applyProtection="1">
      <alignment horizontal="left" vertical="center"/>
    </xf>
    <xf numFmtId="0" fontId="76" fillId="0" borderId="1" xfId="4" applyFont="1" applyBorder="1" applyAlignment="1" applyProtection="1">
      <alignment horizontal="left" vertical="center"/>
    </xf>
    <xf numFmtId="0" fontId="76" fillId="0" borderId="2" xfId="4" applyFont="1" applyBorder="1" applyAlignment="1" applyProtection="1">
      <alignment horizontal="center" vertical="center" wrapText="1"/>
    </xf>
    <xf numFmtId="0" fontId="76" fillId="0" borderId="3" xfId="4" applyFont="1" applyBorder="1" applyAlignment="1" applyProtection="1">
      <alignment horizontal="center" vertical="center"/>
    </xf>
    <xf numFmtId="0" fontId="76" fillId="0" borderId="1" xfId="4" applyFont="1" applyBorder="1" applyAlignment="1" applyProtection="1">
      <alignment horizontal="center" vertical="center"/>
    </xf>
    <xf numFmtId="49" fontId="76" fillId="4" borderId="1" xfId="4" applyNumberFormat="1" applyFont="1" applyFill="1" applyBorder="1" applyAlignment="1" applyProtection="1">
      <alignment horizontal="center" vertical="center"/>
    </xf>
    <xf numFmtId="0" fontId="76" fillId="4" borderId="1" xfId="4" applyNumberFormat="1" applyFont="1" applyFill="1" applyBorder="1" applyAlignment="1" applyProtection="1">
      <alignment horizontal="center" vertical="center"/>
    </xf>
    <xf numFmtId="0" fontId="76" fillId="0" borderId="1" xfId="4" applyFont="1" applyBorder="1" applyAlignment="1" applyProtection="1">
      <alignment horizontal="center" vertical="center" wrapText="1"/>
    </xf>
    <xf numFmtId="0" fontId="76" fillId="4" borderId="1" xfId="4" applyFont="1" applyFill="1" applyBorder="1" applyAlignment="1" applyProtection="1">
      <alignment horizontal="center" vertical="center"/>
    </xf>
    <xf numFmtId="0" fontId="76" fillId="0" borderId="6" xfId="4" applyFont="1" applyBorder="1" applyAlignment="1" applyProtection="1">
      <alignment horizontal="center" vertical="center"/>
    </xf>
    <xf numFmtId="0" fontId="76" fillId="0" borderId="7" xfId="4" applyFont="1" applyBorder="1" applyAlignment="1" applyProtection="1">
      <alignment horizontal="center" vertical="center"/>
    </xf>
    <xf numFmtId="0" fontId="76" fillId="4" borderId="6" xfId="4" applyFont="1" applyFill="1" applyBorder="1" applyAlignment="1" applyProtection="1">
      <alignment horizontal="center" vertical="center"/>
    </xf>
    <xf numFmtId="0" fontId="76" fillId="4" borderId="12" xfId="4" applyFont="1" applyFill="1" applyBorder="1" applyAlignment="1" applyProtection="1">
      <alignment horizontal="center" vertical="center"/>
    </xf>
    <xf numFmtId="0" fontId="76" fillId="4" borderId="7" xfId="4" applyFont="1" applyFill="1" applyBorder="1" applyAlignment="1" applyProtection="1">
      <alignment horizontal="center" vertical="center"/>
    </xf>
    <xf numFmtId="0" fontId="76" fillId="0" borderId="2" xfId="4" applyFont="1" applyBorder="1" applyAlignment="1" applyProtection="1">
      <alignment horizontal="center" vertical="center"/>
    </xf>
    <xf numFmtId="0" fontId="76" fillId="0" borderId="1" xfId="4" applyNumberFormat="1" applyFont="1" applyFill="1" applyBorder="1" applyAlignment="1" applyProtection="1">
      <alignment horizontal="center" vertical="center"/>
    </xf>
    <xf numFmtId="0" fontId="76" fillId="0" borderId="12" xfId="4" applyFont="1" applyBorder="1" applyAlignment="1" applyProtection="1">
      <alignment horizontal="center" vertical="center"/>
    </xf>
    <xf numFmtId="0" fontId="76" fillId="0" borderId="6" xfId="4" applyFont="1" applyBorder="1" applyAlignment="1" applyProtection="1">
      <alignment horizontal="center" vertical="center" wrapText="1"/>
    </xf>
    <xf numFmtId="0" fontId="76" fillId="0" borderId="7" xfId="4" applyFont="1" applyBorder="1" applyAlignment="1" applyProtection="1">
      <alignment horizontal="center" vertical="center" wrapText="1"/>
    </xf>
    <xf numFmtId="0" fontId="76" fillId="0" borderId="4" xfId="4" applyFont="1" applyBorder="1" applyAlignment="1" applyProtection="1">
      <alignment horizontal="center" vertical="center" wrapText="1"/>
    </xf>
    <xf numFmtId="0" fontId="76" fillId="0" borderId="5" xfId="4" applyFont="1" applyBorder="1" applyAlignment="1" applyProtection="1">
      <alignment horizontal="center" vertical="center" wrapText="1"/>
    </xf>
    <xf numFmtId="189" fontId="76" fillId="3" borderId="6" xfId="4" applyNumberFormat="1" applyFont="1" applyFill="1" applyBorder="1" applyAlignment="1" applyProtection="1">
      <alignment horizontal="center" vertical="center"/>
      <protection locked="0"/>
    </xf>
    <xf numFmtId="189" fontId="76" fillId="3" borderId="7" xfId="4" applyNumberFormat="1" applyFont="1" applyFill="1" applyBorder="1" applyAlignment="1" applyProtection="1">
      <alignment horizontal="center" vertical="center"/>
      <protection locked="0"/>
    </xf>
    <xf numFmtId="0" fontId="76" fillId="0" borderId="2" xfId="4" applyFont="1" applyBorder="1" applyAlignment="1" applyProtection="1">
      <alignment horizontal="center" vertical="center" shrinkToFit="1"/>
    </xf>
    <xf numFmtId="0" fontId="76" fillId="0" borderId="3" xfId="4" applyFont="1" applyBorder="1" applyAlignment="1" applyProtection="1">
      <alignment horizontal="center" vertical="center" shrinkToFit="1"/>
    </xf>
    <xf numFmtId="0" fontId="76" fillId="0" borderId="9" xfId="4" applyFont="1" applyBorder="1" applyAlignment="1" applyProtection="1">
      <alignment horizontal="center" vertical="center" shrinkToFit="1"/>
    </xf>
    <xf numFmtId="0" fontId="76" fillId="0" borderId="13" xfId="4" applyFont="1" applyBorder="1" applyAlignment="1" applyProtection="1">
      <alignment horizontal="center" vertical="center" shrinkToFit="1"/>
    </xf>
    <xf numFmtId="0" fontId="76" fillId="0" borderId="10" xfId="4" applyFont="1" applyBorder="1" applyAlignment="1" applyProtection="1">
      <alignment horizontal="center" vertical="center" shrinkToFit="1"/>
    </xf>
    <xf numFmtId="0" fontId="76" fillId="0" borderId="14" xfId="4" applyFont="1" applyBorder="1" applyAlignment="1" applyProtection="1">
      <alignment horizontal="center" vertical="center" shrinkToFit="1"/>
    </xf>
    <xf numFmtId="0" fontId="76" fillId="0" borderId="9" xfId="4" applyFont="1" applyBorder="1" applyAlignment="1" applyProtection="1">
      <alignment horizontal="center" vertical="center" wrapText="1" shrinkToFit="1"/>
    </xf>
    <xf numFmtId="0" fontId="76" fillId="0" borderId="10" xfId="4" applyFont="1" applyBorder="1" applyAlignment="1" applyProtection="1">
      <alignment horizontal="center" vertical="center" wrapText="1" shrinkToFit="1"/>
    </xf>
    <xf numFmtId="0" fontId="76" fillId="0" borderId="15" xfId="4" applyFont="1" applyBorder="1" applyAlignment="1" applyProtection="1">
      <alignment vertical="center"/>
    </xf>
    <xf numFmtId="0" fontId="76" fillId="4" borderId="9" xfId="4" applyFont="1" applyFill="1" applyBorder="1" applyAlignment="1" applyProtection="1">
      <alignment vertical="center" wrapText="1"/>
    </xf>
    <xf numFmtId="0" fontId="76" fillId="4" borderId="15" xfId="4" applyFont="1" applyFill="1" applyBorder="1" applyAlignment="1" applyProtection="1">
      <alignment vertical="center" wrapText="1"/>
    </xf>
    <xf numFmtId="0" fontId="76" fillId="4" borderId="13" xfId="4" applyFont="1" applyFill="1" applyBorder="1" applyAlignment="1" applyProtection="1">
      <alignment vertical="center" wrapText="1"/>
    </xf>
    <xf numFmtId="0" fontId="76" fillId="4" borderId="4" xfId="4" applyFont="1" applyFill="1" applyBorder="1" applyAlignment="1" applyProtection="1">
      <alignment vertical="center" wrapText="1"/>
    </xf>
    <xf numFmtId="0" fontId="76" fillId="4" borderId="0" xfId="4" applyFont="1" applyFill="1" applyAlignment="1" applyProtection="1">
      <alignment vertical="center" wrapText="1"/>
    </xf>
    <xf numFmtId="0" fontId="76" fillId="4" borderId="5" xfId="4" applyFont="1" applyFill="1" applyBorder="1" applyAlignment="1" applyProtection="1">
      <alignment vertical="center" wrapText="1"/>
    </xf>
    <xf numFmtId="0" fontId="76" fillId="4" borderId="10" xfId="4" applyFont="1" applyFill="1" applyBorder="1" applyAlignment="1" applyProtection="1">
      <alignment vertical="center" wrapText="1"/>
    </xf>
    <xf numFmtId="0" fontId="76" fillId="4" borderId="11" xfId="4" applyFont="1" applyFill="1" applyBorder="1" applyAlignment="1" applyProtection="1">
      <alignment vertical="center" wrapText="1"/>
    </xf>
    <xf numFmtId="0" fontId="76" fillId="4" borderId="14" xfId="4" applyFont="1" applyFill="1" applyBorder="1" applyAlignment="1" applyProtection="1">
      <alignment vertical="center" wrapText="1"/>
    </xf>
    <xf numFmtId="0" fontId="76" fillId="0" borderId="6" xfId="4" applyFont="1" applyBorder="1" applyAlignment="1" applyProtection="1">
      <alignment horizontal="left" vertical="center" wrapText="1"/>
    </xf>
    <xf numFmtId="0" fontId="76" fillId="0" borderId="12" xfId="4" applyFont="1" applyBorder="1" applyAlignment="1" applyProtection="1">
      <alignment horizontal="left" vertical="center" wrapText="1"/>
    </xf>
    <xf numFmtId="0" fontId="76" fillId="0" borderId="7" xfId="4" applyFont="1" applyBorder="1" applyAlignment="1" applyProtection="1">
      <alignment horizontal="left" vertical="center" wrapText="1"/>
    </xf>
    <xf numFmtId="0" fontId="31" fillId="0" borderId="6" xfId="4" applyFont="1" applyBorder="1" applyAlignment="1" applyProtection="1">
      <alignment horizontal="left" vertical="center"/>
    </xf>
    <xf numFmtId="0" fontId="31" fillId="0" borderId="12" xfId="4" applyFont="1" applyBorder="1" applyAlignment="1" applyProtection="1">
      <alignment horizontal="left" vertical="center"/>
    </xf>
    <xf numFmtId="0" fontId="31" fillId="0" borderId="7" xfId="4" applyFont="1" applyBorder="1" applyAlignment="1" applyProtection="1">
      <alignment horizontal="left" vertical="center"/>
    </xf>
    <xf numFmtId="179" fontId="76" fillId="4" borderId="6" xfId="4" applyNumberFormat="1" applyFont="1" applyFill="1" applyBorder="1" applyAlignment="1" applyProtection="1">
      <alignment horizontal="center" vertical="center"/>
    </xf>
    <xf numFmtId="179" fontId="76" fillId="4" borderId="12" xfId="4" applyNumberFormat="1" applyFont="1" applyFill="1" applyBorder="1" applyAlignment="1" applyProtection="1">
      <alignment horizontal="center" vertical="center"/>
    </xf>
    <xf numFmtId="179" fontId="76" fillId="4" borderId="7" xfId="4" applyNumberFormat="1" applyFont="1" applyFill="1" applyBorder="1" applyAlignment="1" applyProtection="1">
      <alignment horizontal="center" vertical="center"/>
    </xf>
    <xf numFmtId="0" fontId="76" fillId="0" borderId="4" xfId="4" applyFont="1" applyBorder="1" applyAlignment="1" applyProtection="1">
      <alignment vertical="center"/>
    </xf>
    <xf numFmtId="0" fontId="76" fillId="0" borderId="0" xfId="4" applyFont="1" applyAlignment="1" applyProtection="1">
      <alignment vertical="center"/>
    </xf>
    <xf numFmtId="0" fontId="76" fillId="4" borderId="1" xfId="4" applyFont="1" applyFill="1" applyBorder="1" applyAlignment="1">
      <alignment vertical="center" shrinkToFit="1"/>
    </xf>
    <xf numFmtId="0" fontId="78" fillId="0" borderId="0" xfId="4" applyFont="1" applyAlignment="1">
      <alignment horizontal="center" vertical="center"/>
    </xf>
    <xf numFmtId="0" fontId="76" fillId="5" borderId="6" xfId="4" applyFont="1" applyFill="1" applyBorder="1" applyAlignment="1">
      <alignment horizontal="left" vertical="center" shrinkToFit="1"/>
    </xf>
    <xf numFmtId="0" fontId="76" fillId="5" borderId="12" xfId="4" applyFont="1" applyFill="1" applyBorder="1" applyAlignment="1">
      <alignment horizontal="left" vertical="center" shrinkToFit="1"/>
    </xf>
    <xf numFmtId="0" fontId="76" fillId="5" borderId="7" xfId="4" applyFont="1" applyFill="1" applyBorder="1" applyAlignment="1">
      <alignment horizontal="left" vertical="center" shrinkToFit="1"/>
    </xf>
    <xf numFmtId="0" fontId="76" fillId="0" borderId="1" xfId="4" applyFont="1" applyBorder="1" applyAlignment="1">
      <alignment horizontal="left" vertical="center"/>
    </xf>
    <xf numFmtId="0" fontId="76" fillId="0" borderId="2" xfId="4" applyFont="1" applyBorder="1" applyAlignment="1">
      <alignment horizontal="center" vertical="center" wrapText="1"/>
    </xf>
    <xf numFmtId="0" fontId="76" fillId="0" borderId="3" xfId="4" applyFont="1" applyBorder="1" applyAlignment="1">
      <alignment horizontal="center" vertical="center"/>
    </xf>
    <xf numFmtId="0" fontId="76" fillId="0" borderId="1" xfId="4" applyFont="1" applyBorder="1" applyAlignment="1">
      <alignment horizontal="center" vertical="center"/>
    </xf>
    <xf numFmtId="0" fontId="76" fillId="0" borderId="2" xfId="4" applyFont="1" applyBorder="1" applyAlignment="1">
      <alignment horizontal="center" vertical="center" shrinkToFit="1"/>
    </xf>
    <xf numFmtId="0" fontId="76" fillId="0" borderId="3" xfId="4" applyFont="1" applyBorder="1" applyAlignment="1">
      <alignment horizontal="center" vertical="center" shrinkToFit="1"/>
    </xf>
    <xf numFmtId="0" fontId="76" fillId="0" borderId="1" xfId="4" applyFont="1" applyBorder="1" applyAlignment="1">
      <alignment horizontal="center" vertical="center" wrapText="1"/>
    </xf>
    <xf numFmtId="0" fontId="76" fillId="4" borderId="1" xfId="4" applyFont="1" applyFill="1" applyBorder="1" applyAlignment="1">
      <alignment horizontal="center" vertical="center"/>
    </xf>
    <xf numFmtId="0" fontId="76" fillId="0" borderId="6" xfId="4" applyFont="1" applyBorder="1" applyAlignment="1">
      <alignment horizontal="center" vertical="center"/>
    </xf>
    <xf numFmtId="0" fontId="76" fillId="0" borderId="7" xfId="4" applyFont="1" applyBorder="1" applyAlignment="1">
      <alignment horizontal="center" vertical="center"/>
    </xf>
    <xf numFmtId="49" fontId="76" fillId="4" borderId="1" xfId="4" applyNumberFormat="1" applyFont="1" applyFill="1" applyBorder="1" applyAlignment="1">
      <alignment horizontal="center" vertical="center"/>
    </xf>
    <xf numFmtId="0" fontId="76" fillId="4" borderId="1" xfId="4" applyNumberFormat="1" applyFont="1" applyFill="1" applyBorder="1" applyAlignment="1">
      <alignment horizontal="center" vertical="center"/>
    </xf>
    <xf numFmtId="0" fontId="76" fillId="4" borderId="6" xfId="4" applyFont="1" applyFill="1" applyBorder="1" applyAlignment="1">
      <alignment horizontal="center" vertical="center"/>
    </xf>
    <xf numFmtId="0" fontId="76" fillId="4" borderId="12" xfId="4" applyFont="1" applyFill="1" applyBorder="1" applyAlignment="1">
      <alignment horizontal="center" vertical="center"/>
    </xf>
    <xf numFmtId="0" fontId="76" fillId="4" borderId="7" xfId="4" applyFont="1" applyFill="1" applyBorder="1" applyAlignment="1">
      <alignment horizontal="center" vertical="center"/>
    </xf>
    <xf numFmtId="0" fontId="76" fillId="0" borderId="9" xfId="4" applyFont="1" applyBorder="1" applyAlignment="1">
      <alignment horizontal="center" vertical="center" shrinkToFit="1"/>
    </xf>
    <xf numFmtId="0" fontId="76" fillId="0" borderId="13" xfId="4" applyFont="1" applyBorder="1" applyAlignment="1">
      <alignment horizontal="center" vertical="center" shrinkToFit="1"/>
    </xf>
    <xf numFmtId="0" fontId="76" fillId="0" borderId="10" xfId="4" applyFont="1" applyBorder="1" applyAlignment="1">
      <alignment horizontal="center" vertical="center" shrinkToFit="1"/>
    </xf>
    <xf numFmtId="0" fontId="76" fillId="0" borderId="14" xfId="4" applyFont="1" applyBorder="1" applyAlignment="1">
      <alignment horizontal="center" vertical="center" shrinkToFit="1"/>
    </xf>
    <xf numFmtId="0" fontId="76" fillId="0" borderId="9" xfId="4" applyFont="1" applyBorder="1" applyAlignment="1">
      <alignment horizontal="center" vertical="center" wrapText="1" shrinkToFit="1"/>
    </xf>
    <xf numFmtId="0" fontId="76" fillId="0" borderId="13" xfId="4" applyFont="1" applyBorder="1" applyAlignment="1">
      <alignment horizontal="center" vertical="center" wrapText="1" shrinkToFit="1"/>
    </xf>
    <xf numFmtId="0" fontId="76" fillId="0" borderId="10" xfId="4" applyFont="1" applyBorder="1" applyAlignment="1">
      <alignment horizontal="center" vertical="center" wrapText="1" shrinkToFit="1"/>
    </xf>
    <xf numFmtId="0" fontId="76" fillId="0" borderId="14" xfId="4" applyFont="1" applyBorder="1" applyAlignment="1">
      <alignment horizontal="center" vertical="center" wrapText="1" shrinkToFit="1"/>
    </xf>
    <xf numFmtId="0" fontId="76" fillId="0" borderId="2" xfId="4" applyFont="1" applyBorder="1" applyAlignment="1">
      <alignment horizontal="center" vertical="center"/>
    </xf>
    <xf numFmtId="190" fontId="76" fillId="0" borderId="159" xfId="4" applyNumberFormat="1" applyFont="1" applyFill="1" applyBorder="1" applyAlignment="1">
      <alignment horizontal="center" vertical="center"/>
    </xf>
    <xf numFmtId="190" fontId="76" fillId="0" borderId="158" xfId="4" applyNumberFormat="1" applyFont="1" applyFill="1" applyBorder="1" applyAlignment="1">
      <alignment horizontal="center" vertical="center"/>
    </xf>
    <xf numFmtId="0" fontId="76" fillId="4" borderId="9" xfId="4" applyFont="1" applyFill="1" applyBorder="1" applyAlignment="1">
      <alignment horizontal="left" vertical="center" wrapText="1"/>
    </xf>
    <xf numFmtId="0" fontId="76" fillId="4" borderId="15" xfId="4" applyFont="1" applyFill="1" applyBorder="1" applyAlignment="1">
      <alignment horizontal="left" vertical="center" wrapText="1"/>
    </xf>
    <xf numFmtId="0" fontId="76" fillId="4" borderId="13" xfId="4" applyFont="1" applyFill="1" applyBorder="1" applyAlignment="1">
      <alignment horizontal="left" vertical="center" wrapText="1"/>
    </xf>
    <xf numFmtId="0" fontId="76" fillId="4" borderId="4" xfId="4" applyFont="1" applyFill="1" applyBorder="1" applyAlignment="1">
      <alignment horizontal="left" vertical="center" wrapText="1"/>
    </xf>
    <xf numFmtId="0" fontId="76" fillId="4" borderId="0" xfId="4" applyFont="1" applyFill="1" applyAlignment="1">
      <alignment horizontal="left" vertical="center" wrapText="1"/>
    </xf>
    <xf numFmtId="0" fontId="76" fillId="4" borderId="5" xfId="4" applyFont="1" applyFill="1" applyBorder="1" applyAlignment="1">
      <alignment horizontal="left" vertical="center" wrapText="1"/>
    </xf>
    <xf numFmtId="0" fontId="76" fillId="4" borderId="10" xfId="4" applyFont="1" applyFill="1" applyBorder="1" applyAlignment="1">
      <alignment horizontal="left" vertical="center" wrapText="1"/>
    </xf>
    <xf numFmtId="0" fontId="76" fillId="4" borderId="11" xfId="4" applyFont="1" applyFill="1" applyBorder="1" applyAlignment="1">
      <alignment horizontal="left" vertical="center" wrapText="1"/>
    </xf>
    <xf numFmtId="0" fontId="76" fillId="4" borderId="14" xfId="4" applyFont="1" applyFill="1" applyBorder="1" applyAlignment="1">
      <alignment horizontal="left" vertical="center" wrapText="1"/>
    </xf>
    <xf numFmtId="0" fontId="76" fillId="0" borderId="6" xfId="4" applyFont="1" applyBorder="1" applyAlignment="1">
      <alignment horizontal="center" vertical="center" wrapText="1"/>
    </xf>
    <xf numFmtId="0" fontId="76" fillId="0" borderId="7" xfId="4" applyFont="1" applyBorder="1" applyAlignment="1">
      <alignment horizontal="center" vertical="center" wrapText="1"/>
    </xf>
    <xf numFmtId="189" fontId="76" fillId="0" borderId="161" xfId="4" applyNumberFormat="1" applyFont="1" applyFill="1" applyBorder="1" applyAlignment="1">
      <alignment horizontal="center" vertical="center"/>
    </xf>
    <xf numFmtId="189" fontId="76" fillId="0" borderId="160" xfId="4" applyNumberFormat="1" applyFont="1" applyFill="1" applyBorder="1" applyAlignment="1">
      <alignment horizontal="center" vertical="center"/>
    </xf>
    <xf numFmtId="0" fontId="76" fillId="0" borderId="4" xfId="4" applyFont="1" applyBorder="1" applyAlignment="1">
      <alignment horizontal="center" vertical="center" wrapText="1"/>
    </xf>
    <xf numFmtId="0" fontId="76" fillId="0" borderId="5" xfId="4" applyFont="1" applyBorder="1" applyAlignment="1">
      <alignment horizontal="center" vertical="center" wrapText="1"/>
    </xf>
    <xf numFmtId="190" fontId="76" fillId="3" borderId="16" xfId="4" applyNumberFormat="1" applyFont="1" applyFill="1" applyBorder="1" applyAlignment="1" applyProtection="1">
      <alignment horizontal="center" vertical="center"/>
      <protection locked="0"/>
    </xf>
    <xf numFmtId="190" fontId="76" fillId="3" borderId="20" xfId="4" applyNumberFormat="1" applyFont="1" applyFill="1" applyBorder="1" applyAlignment="1" applyProtection="1">
      <alignment horizontal="center" vertical="center"/>
      <protection locked="0"/>
    </xf>
    <xf numFmtId="189" fontId="76" fillId="3" borderId="18" xfId="4" applyNumberFormat="1" applyFont="1" applyFill="1" applyBorder="1" applyAlignment="1" applyProtection="1">
      <alignment horizontal="center" vertical="center"/>
      <protection locked="0"/>
    </xf>
    <xf numFmtId="189" fontId="76" fillId="3" borderId="55" xfId="4" applyNumberFormat="1" applyFont="1" applyFill="1" applyBorder="1" applyAlignment="1" applyProtection="1">
      <alignment horizontal="center" vertical="center"/>
      <protection locked="0"/>
    </xf>
    <xf numFmtId="189" fontId="76" fillId="0" borderId="157" xfId="4" applyNumberFormat="1" applyFont="1" applyFill="1" applyBorder="1" applyAlignment="1">
      <alignment horizontal="center" vertical="center"/>
    </xf>
    <xf numFmtId="189" fontId="76" fillId="0" borderId="156" xfId="4" applyNumberFormat="1" applyFont="1" applyFill="1" applyBorder="1" applyAlignment="1">
      <alignment horizontal="center" vertical="center"/>
    </xf>
    <xf numFmtId="0" fontId="76" fillId="0" borderId="15" xfId="4" applyFont="1" applyBorder="1" applyAlignment="1">
      <alignment vertical="center"/>
    </xf>
    <xf numFmtId="0" fontId="76" fillId="0" borderId="6" xfId="4" applyFont="1" applyBorder="1" applyAlignment="1">
      <alignment horizontal="left" vertical="center" wrapText="1"/>
    </xf>
    <xf numFmtId="0" fontId="76" fillId="0" borderId="12" xfId="4" applyFont="1" applyBorder="1" applyAlignment="1">
      <alignment horizontal="left" vertical="center" wrapText="1"/>
    </xf>
    <xf numFmtId="0" fontId="76" fillId="0" borderId="7" xfId="4" applyFont="1" applyBorder="1" applyAlignment="1">
      <alignment horizontal="left" vertical="center" wrapText="1"/>
    </xf>
    <xf numFmtId="0" fontId="31" fillId="0" borderId="6" xfId="4" applyFont="1" applyBorder="1" applyAlignment="1">
      <alignment horizontal="left" vertical="center"/>
    </xf>
    <xf numFmtId="0" fontId="31" fillId="0" borderId="12" xfId="4" applyFont="1" applyBorder="1" applyAlignment="1">
      <alignment horizontal="left" vertical="center"/>
    </xf>
    <xf numFmtId="0" fontId="31" fillId="0" borderId="7" xfId="4" applyFont="1" applyBorder="1" applyAlignment="1">
      <alignment horizontal="left" vertical="center"/>
    </xf>
    <xf numFmtId="179" fontId="76" fillId="4" borderId="6" xfId="4" applyNumberFormat="1" applyFont="1" applyFill="1" applyBorder="1" applyAlignment="1">
      <alignment horizontal="center" vertical="center"/>
    </xf>
    <xf numFmtId="179" fontId="76" fillId="4" borderId="12" xfId="4" applyNumberFormat="1" applyFont="1" applyFill="1" applyBorder="1" applyAlignment="1">
      <alignment horizontal="center" vertical="center"/>
    </xf>
    <xf numFmtId="179" fontId="76" fillId="4" borderId="7" xfId="4" applyNumberFormat="1" applyFont="1" applyFill="1" applyBorder="1" applyAlignment="1">
      <alignment horizontal="center" vertical="center"/>
    </xf>
    <xf numFmtId="0" fontId="76" fillId="0" borderId="4" xfId="4" applyFont="1" applyBorder="1" applyAlignment="1">
      <alignment vertical="center"/>
    </xf>
    <xf numFmtId="0" fontId="76" fillId="0" borderId="0" xfId="4" applyFont="1" applyAlignment="1">
      <alignment vertical="center"/>
    </xf>
    <xf numFmtId="0" fontId="84" fillId="0" borderId="0" xfId="4" applyFont="1" applyAlignment="1" applyProtection="1">
      <alignment horizontal="center" vertical="center"/>
    </xf>
    <xf numFmtId="0" fontId="22" fillId="0" borderId="176" xfId="4" applyFont="1" applyBorder="1" applyAlignment="1" applyProtection="1">
      <alignment horizontal="center" vertical="center" wrapText="1"/>
    </xf>
    <xf numFmtId="0" fontId="22" fillId="0" borderId="175" xfId="4" applyFont="1" applyBorder="1" applyAlignment="1" applyProtection="1">
      <alignment horizontal="center" vertical="center" wrapText="1"/>
    </xf>
    <xf numFmtId="0" fontId="22" fillId="5" borderId="29" xfId="4" applyFont="1" applyFill="1" applyBorder="1" applyAlignment="1" applyProtection="1">
      <alignment horizontal="left" vertical="center" wrapText="1"/>
    </xf>
    <xf numFmtId="0" fontId="22" fillId="5" borderId="30" xfId="4" applyFont="1" applyFill="1" applyBorder="1" applyAlignment="1" applyProtection="1">
      <alignment horizontal="left" vertical="center" wrapText="1"/>
    </xf>
    <xf numFmtId="0" fontId="22" fillId="5" borderId="31" xfId="4" applyFont="1" applyFill="1" applyBorder="1" applyAlignment="1" applyProtection="1">
      <alignment horizontal="left" vertical="center" wrapText="1"/>
    </xf>
    <xf numFmtId="0" fontId="22" fillId="0" borderId="32" xfId="4" applyFont="1" applyBorder="1" applyAlignment="1" applyProtection="1">
      <alignment horizontal="center" vertical="center" wrapText="1"/>
    </xf>
    <xf numFmtId="0" fontId="22" fillId="0" borderId="35" xfId="4" applyFont="1" applyBorder="1" applyAlignment="1" applyProtection="1">
      <alignment horizontal="center" vertical="center" wrapText="1"/>
    </xf>
    <xf numFmtId="0" fontId="22" fillId="0" borderId="39" xfId="4" applyFont="1" applyBorder="1" applyAlignment="1" applyProtection="1">
      <alignment horizontal="center" vertical="center" wrapText="1"/>
    </xf>
    <xf numFmtId="0" fontId="22" fillId="0" borderId="33" xfId="4" applyFont="1" applyBorder="1" applyAlignment="1" applyProtection="1">
      <alignment horizontal="center" vertical="center" wrapText="1"/>
    </xf>
    <xf numFmtId="0" fontId="22" fillId="0" borderId="34" xfId="4" applyFont="1" applyBorder="1" applyAlignment="1" applyProtection="1">
      <alignment horizontal="center" vertical="center" wrapText="1"/>
    </xf>
    <xf numFmtId="0" fontId="22" fillId="0" borderId="1" xfId="4" applyFont="1" applyBorder="1" applyAlignment="1" applyProtection="1">
      <alignment horizontal="center" vertical="center" wrapText="1"/>
    </xf>
    <xf numFmtId="0" fontId="22" fillId="0" borderId="36" xfId="4" applyFont="1" applyBorder="1" applyAlignment="1" applyProtection="1">
      <alignment horizontal="center" vertical="center" wrapText="1"/>
    </xf>
    <xf numFmtId="0" fontId="22" fillId="0" borderId="40" xfId="4" applyFont="1" applyBorder="1" applyAlignment="1" applyProtection="1">
      <alignment horizontal="center" vertical="center" wrapText="1"/>
    </xf>
    <xf numFmtId="0" fontId="22" fillId="0" borderId="41" xfId="4" applyFont="1" applyBorder="1" applyAlignment="1" applyProtection="1">
      <alignment horizontal="center" vertical="center" wrapText="1"/>
    </xf>
    <xf numFmtId="0" fontId="22" fillId="5" borderId="37" xfId="4" applyFont="1" applyFill="1" applyBorder="1" applyAlignment="1" applyProtection="1">
      <alignment horizontal="right" vertical="center" wrapText="1"/>
    </xf>
    <xf numFmtId="0" fontId="22" fillId="5" borderId="12" xfId="4" applyFont="1" applyFill="1" applyBorder="1" applyAlignment="1" applyProtection="1">
      <alignment horizontal="right" vertical="center" wrapText="1"/>
    </xf>
    <xf numFmtId="0" fontId="22" fillId="5" borderId="6" xfId="4" applyFont="1" applyFill="1" applyBorder="1" applyAlignment="1" applyProtection="1">
      <alignment horizontal="right" vertical="center" wrapText="1"/>
    </xf>
    <xf numFmtId="49" fontId="22" fillId="0" borderId="48" xfId="4" applyNumberFormat="1" applyFont="1" applyBorder="1" applyAlignment="1" applyProtection="1">
      <alignment vertical="center" wrapText="1"/>
    </xf>
    <xf numFmtId="49" fontId="22" fillId="0" borderId="0" xfId="4" applyNumberFormat="1" applyFont="1" applyAlignment="1" applyProtection="1">
      <alignment vertical="center" wrapText="1"/>
    </xf>
    <xf numFmtId="0" fontId="22" fillId="0" borderId="35" xfId="4" applyFont="1" applyBorder="1" applyAlignment="1" applyProtection="1">
      <alignment horizontal="center" vertical="center" textRotation="255" wrapText="1"/>
    </xf>
    <xf numFmtId="0" fontId="22" fillId="0" borderId="47" xfId="4" applyFont="1" applyBorder="1" applyAlignment="1" applyProtection="1">
      <alignment horizontal="center" vertical="center" textRotation="255" wrapText="1"/>
    </xf>
    <xf numFmtId="0" fontId="22" fillId="0" borderId="0" xfId="4" applyFont="1" applyAlignment="1" applyProtection="1">
      <alignment vertical="center" wrapText="1"/>
    </xf>
    <xf numFmtId="0" fontId="22" fillId="0" borderId="44" xfId="4" applyFont="1" applyBorder="1" applyAlignment="1" applyProtection="1">
      <alignment vertical="center" wrapText="1"/>
    </xf>
    <xf numFmtId="0" fontId="22" fillId="0" borderId="4" xfId="4" applyFont="1" applyBorder="1" applyAlignment="1" applyProtection="1">
      <alignment vertical="center" wrapText="1"/>
    </xf>
    <xf numFmtId="0" fontId="22" fillId="0" borderId="0" xfId="4" applyFont="1" applyAlignment="1" applyProtection="1">
      <alignment vertical="center" wrapText="1"/>
      <protection locked="0"/>
    </xf>
    <xf numFmtId="0" fontId="22" fillId="0" borderId="44" xfId="4" applyFont="1" applyBorder="1" applyAlignment="1" applyProtection="1">
      <alignment vertical="center" wrapText="1"/>
      <protection locked="0"/>
    </xf>
    <xf numFmtId="194" fontId="22" fillId="0" borderId="169" xfId="4" applyNumberFormat="1" applyFont="1" applyBorder="1" applyAlignment="1" applyProtection="1">
      <alignment vertical="center" shrinkToFit="1"/>
    </xf>
    <xf numFmtId="194" fontId="22" fillId="0" borderId="166" xfId="4" applyNumberFormat="1" applyFont="1" applyBorder="1" applyAlignment="1" applyProtection="1">
      <alignment vertical="center" shrinkToFit="1"/>
    </xf>
    <xf numFmtId="194" fontId="22" fillId="0" borderId="164" xfId="4" applyNumberFormat="1" applyFont="1" applyBorder="1" applyAlignment="1" applyProtection="1">
      <alignment vertical="center" shrinkToFit="1"/>
    </xf>
    <xf numFmtId="0" fontId="22" fillId="0" borderId="52" xfId="4" applyFont="1" applyBorder="1" applyAlignment="1" applyProtection="1">
      <alignment horizontal="center" vertical="center" wrapText="1"/>
    </xf>
    <xf numFmtId="0" fontId="22" fillId="0" borderId="53" xfId="4" applyFont="1" applyBorder="1" applyAlignment="1" applyProtection="1">
      <alignment horizontal="center" vertical="center" wrapText="1"/>
    </xf>
    <xf numFmtId="0" fontId="22" fillId="0" borderId="32" xfId="4" applyFont="1" applyBorder="1" applyAlignment="1" applyProtection="1">
      <alignment horizontal="center" vertical="center" textRotation="255" wrapText="1"/>
    </xf>
    <xf numFmtId="0" fontId="22" fillId="0" borderId="50" xfId="4" applyFont="1" applyBorder="1" applyAlignment="1" applyProtection="1">
      <alignment horizontal="center" vertical="center" textRotation="255" wrapText="1"/>
    </xf>
    <xf numFmtId="0" fontId="22" fillId="0" borderId="33" xfId="4" applyFont="1" applyBorder="1" applyAlignment="1" applyProtection="1">
      <alignment horizontal="center" vertical="center" textRotation="255" wrapText="1"/>
    </xf>
    <xf numFmtId="0" fontId="22" fillId="0" borderId="3" xfId="4" applyFont="1" applyBorder="1" applyAlignment="1" applyProtection="1">
      <alignment horizontal="center" vertical="center" textRotation="255" wrapText="1"/>
    </xf>
    <xf numFmtId="0" fontId="22" fillId="0" borderId="1" xfId="4" applyFont="1" applyBorder="1" applyAlignment="1" applyProtection="1">
      <alignment horizontal="center" vertical="center" textRotation="255" wrapText="1"/>
    </xf>
    <xf numFmtId="0" fontId="22" fillId="0" borderId="6" xfId="4" applyFont="1" applyBorder="1" applyAlignment="1" applyProtection="1">
      <alignment horizontal="center" vertical="center" wrapText="1"/>
    </xf>
    <xf numFmtId="0" fontId="22" fillId="0" borderId="38" xfId="4" applyFont="1" applyBorder="1" applyAlignment="1" applyProtection="1">
      <alignment horizontal="center" vertical="center" wrapText="1"/>
    </xf>
    <xf numFmtId="0" fontId="22" fillId="0" borderId="39" xfId="4" applyFont="1" applyBorder="1" applyAlignment="1" applyProtection="1">
      <alignment horizontal="center" vertical="center" textRotation="255" wrapText="1"/>
    </xf>
    <xf numFmtId="0" fontId="22" fillId="0" borderId="51" xfId="4" applyFont="1" applyBorder="1" applyAlignment="1" applyProtection="1">
      <alignment horizontal="left" vertical="center" wrapText="1"/>
    </xf>
    <xf numFmtId="0" fontId="22" fillId="0" borderId="42" xfId="4" applyFont="1" applyBorder="1" applyAlignment="1" applyProtection="1">
      <alignment horizontal="left" vertical="center" wrapText="1"/>
    </xf>
    <xf numFmtId="194" fontId="22" fillId="0" borderId="170" xfId="4" applyNumberFormat="1" applyFont="1" applyBorder="1" applyAlignment="1" applyProtection="1">
      <alignment vertical="center" shrinkToFit="1"/>
    </xf>
    <xf numFmtId="194" fontId="22" fillId="0" borderId="167" xfId="4" applyNumberFormat="1" applyFont="1" applyBorder="1" applyAlignment="1" applyProtection="1">
      <alignment vertical="center" shrinkToFit="1"/>
    </xf>
    <xf numFmtId="194" fontId="22" fillId="0" borderId="165" xfId="4" applyNumberFormat="1" applyFont="1" applyBorder="1" applyAlignment="1" applyProtection="1">
      <alignment vertical="center" shrinkToFit="1"/>
    </xf>
    <xf numFmtId="0" fontId="22" fillId="0" borderId="0" xfId="4" applyFont="1" applyAlignment="1" applyProtection="1">
      <alignment horizontal="left" vertical="center" wrapText="1"/>
    </xf>
    <xf numFmtId="0" fontId="22" fillId="0" borderId="44" xfId="4" applyFont="1" applyBorder="1" applyAlignment="1" applyProtection="1">
      <alignment horizontal="left" vertical="center" wrapText="1"/>
    </xf>
    <xf numFmtId="180" fontId="22" fillId="0" borderId="170" xfId="4" applyNumberFormat="1" applyFont="1" applyBorder="1" applyAlignment="1" applyProtection="1">
      <alignment vertical="center" shrinkToFit="1"/>
    </xf>
    <xf numFmtId="180" fontId="22" fillId="0" borderId="167" xfId="4" applyNumberFormat="1" applyFont="1" applyBorder="1" applyAlignment="1" applyProtection="1">
      <alignment vertical="center" shrinkToFit="1"/>
    </xf>
    <xf numFmtId="180" fontId="22" fillId="0" borderId="165" xfId="4" applyNumberFormat="1" applyFont="1" applyBorder="1" applyAlignment="1" applyProtection="1">
      <alignment vertical="center" shrinkToFit="1"/>
    </xf>
    <xf numFmtId="180" fontId="22" fillId="0" borderId="169" xfId="4" applyNumberFormat="1" applyFont="1" applyBorder="1" applyAlignment="1" applyProtection="1">
      <alignment vertical="center" shrinkToFit="1"/>
    </xf>
    <xf numFmtId="180" fontId="22" fillId="0" borderId="166" xfId="4" applyNumberFormat="1" applyFont="1" applyBorder="1" applyAlignment="1" applyProtection="1">
      <alignment vertical="center" shrinkToFit="1"/>
    </xf>
    <xf numFmtId="180" fontId="22" fillId="0" borderId="164" xfId="4" applyNumberFormat="1" applyFont="1" applyBorder="1" applyAlignment="1" applyProtection="1">
      <alignment vertical="center" shrinkToFit="1"/>
    </xf>
    <xf numFmtId="180" fontId="22" fillId="0" borderId="0" xfId="4" applyNumberFormat="1" applyFont="1" applyAlignment="1" applyProtection="1">
      <alignment horizontal="left" vertical="center" wrapText="1"/>
    </xf>
    <xf numFmtId="180" fontId="22" fillId="0" borderId="44" xfId="4" applyNumberFormat="1" applyFont="1" applyBorder="1" applyAlignment="1" applyProtection="1">
      <alignment horizontal="left" vertical="center" wrapText="1"/>
    </xf>
    <xf numFmtId="180" fontId="22" fillId="0" borderId="52" xfId="4" applyNumberFormat="1" applyFont="1" applyBorder="1" applyAlignment="1" applyProtection="1">
      <alignment horizontal="center" vertical="center" wrapText="1"/>
    </xf>
    <xf numFmtId="180" fontId="22" fillId="0" borderId="53" xfId="4" applyNumberFormat="1" applyFont="1" applyBorder="1" applyAlignment="1" applyProtection="1">
      <alignment horizontal="center" vertical="center" wrapText="1"/>
    </xf>
    <xf numFmtId="180" fontId="22" fillId="0" borderId="32" xfId="4" applyNumberFormat="1" applyFont="1" applyBorder="1" applyAlignment="1" applyProtection="1">
      <alignment horizontal="center" vertical="center" textRotation="255" wrapText="1"/>
    </xf>
    <xf numFmtId="180" fontId="22" fillId="0" borderId="35" xfId="4" applyNumberFormat="1" applyFont="1" applyBorder="1" applyAlignment="1" applyProtection="1">
      <alignment horizontal="center" vertical="center" textRotation="255" wrapText="1"/>
    </xf>
    <xf numFmtId="180" fontId="22" fillId="0" borderId="39" xfId="4" applyNumberFormat="1" applyFont="1" applyBorder="1" applyAlignment="1" applyProtection="1">
      <alignment horizontal="center" vertical="center" textRotation="255" wrapText="1"/>
    </xf>
    <xf numFmtId="180" fontId="22" fillId="0" borderId="51" xfId="4" applyNumberFormat="1" applyFont="1" applyBorder="1" applyAlignment="1" applyProtection="1">
      <alignment horizontal="left" vertical="center" wrapText="1"/>
    </xf>
    <xf numFmtId="180" fontId="22" fillId="0" borderId="42" xfId="4" applyNumberFormat="1" applyFont="1" applyBorder="1" applyAlignment="1" applyProtection="1">
      <alignment horizontal="left" vertical="center" wrapText="1"/>
    </xf>
    <xf numFmtId="57" fontId="96" fillId="0" borderId="4" xfId="5" applyNumberFormat="1" applyFont="1" applyFill="1" applyBorder="1" applyAlignment="1">
      <alignment horizontal="center" vertical="center" wrapText="1"/>
    </xf>
    <xf numFmtId="57" fontId="96" fillId="0" borderId="5" xfId="5" applyNumberFormat="1" applyFont="1" applyFill="1" applyBorder="1" applyAlignment="1">
      <alignment horizontal="center" vertical="center" wrapText="1"/>
    </xf>
    <xf numFmtId="57" fontId="96" fillId="0" borderId="4" xfId="5" applyNumberFormat="1" applyFont="1" applyBorder="1" applyAlignment="1">
      <alignment horizontal="center" vertical="center" wrapText="1"/>
    </xf>
    <xf numFmtId="57" fontId="96" fillId="0" borderId="5" xfId="5" applyNumberFormat="1" applyFont="1" applyBorder="1" applyAlignment="1">
      <alignment horizontal="center" vertical="center" wrapText="1"/>
    </xf>
    <xf numFmtId="40" fontId="96" fillId="0" borderId="10" xfId="5" applyNumberFormat="1" applyFont="1" applyBorder="1" applyAlignment="1">
      <alignment horizontal="center" vertical="center" wrapText="1"/>
    </xf>
    <xf numFmtId="40" fontId="96" fillId="0" borderId="11" xfId="5" applyNumberFormat="1" applyFont="1" applyBorder="1" applyAlignment="1">
      <alignment horizontal="center" vertical="center" wrapText="1"/>
    </xf>
    <xf numFmtId="40" fontId="96" fillId="0" borderId="14" xfId="5" applyNumberFormat="1" applyFont="1" applyBorder="1" applyAlignment="1">
      <alignment horizontal="center" vertical="center" wrapText="1"/>
    </xf>
    <xf numFmtId="0" fontId="11" fillId="0" borderId="0" xfId="10" applyFont="1" applyAlignment="1" applyProtection="1">
      <alignment horizontal="center" vertical="center"/>
    </xf>
    <xf numFmtId="0" fontId="9" fillId="0" borderId="1" xfId="10" applyFont="1" applyBorder="1" applyAlignment="1" applyProtection="1">
      <alignment horizontal="center" vertical="center" wrapText="1"/>
    </xf>
    <xf numFmtId="0" fontId="9" fillId="0" borderId="6" xfId="10" applyFont="1" applyFill="1" applyBorder="1" applyAlignment="1" applyProtection="1">
      <alignment horizontal="center" vertical="center" wrapText="1"/>
    </xf>
    <xf numFmtId="0" fontId="9" fillId="0" borderId="12" xfId="10" applyFont="1" applyFill="1" applyBorder="1" applyAlignment="1" applyProtection="1">
      <alignment horizontal="center" vertical="center" wrapText="1"/>
    </xf>
    <xf numFmtId="0" fontId="9" fillId="0" borderId="7" xfId="10" applyFont="1" applyFill="1" applyBorder="1" applyAlignment="1" applyProtection="1">
      <alignment horizontal="center" vertical="center" wrapText="1"/>
    </xf>
    <xf numFmtId="0" fontId="27" fillId="0" borderId="1" xfId="10" applyFont="1" applyBorder="1" applyAlignment="1" applyProtection="1">
      <alignment horizontal="center" vertical="center" wrapText="1"/>
    </xf>
    <xf numFmtId="0" fontId="66" fillId="0" borderId="1" xfId="10" applyFont="1" applyBorder="1" applyAlignment="1" applyProtection="1">
      <alignment horizontal="center" vertical="center" wrapText="1"/>
    </xf>
    <xf numFmtId="0" fontId="9" fillId="0" borderId="6" xfId="10" applyFont="1" applyBorder="1" applyAlignment="1" applyProtection="1">
      <alignment horizontal="center" vertical="center" wrapText="1"/>
    </xf>
    <xf numFmtId="0" fontId="9" fillId="0" borderId="12" xfId="10" applyFont="1" applyBorder="1" applyAlignment="1" applyProtection="1">
      <alignment horizontal="center" vertical="center" wrapText="1"/>
    </xf>
    <xf numFmtId="0" fontId="9" fillId="0" borderId="7" xfId="10" applyFont="1" applyBorder="1" applyAlignment="1" applyProtection="1">
      <alignment horizontal="center" vertical="center" wrapText="1"/>
    </xf>
    <xf numFmtId="58" fontId="9" fillId="0" borderId="12" xfId="10" applyNumberFormat="1" applyFont="1" applyFill="1" applyBorder="1" applyAlignment="1" applyProtection="1">
      <alignment horizontal="right" vertical="center" wrapText="1"/>
    </xf>
    <xf numFmtId="0" fontId="9" fillId="0" borderId="6" xfId="10" applyFont="1" applyBorder="1" applyAlignment="1" applyProtection="1">
      <alignment vertical="center" wrapText="1"/>
    </xf>
    <xf numFmtId="0" fontId="9" fillId="0" borderId="12" xfId="10" applyFont="1" applyBorder="1" applyAlignment="1" applyProtection="1">
      <alignment vertical="center" wrapText="1"/>
    </xf>
    <xf numFmtId="0" fontId="9" fillId="0" borderId="7" xfId="10" applyFont="1" applyBorder="1" applyAlignment="1" applyProtection="1">
      <alignment vertical="center" wrapText="1"/>
    </xf>
    <xf numFmtId="0" fontId="9" fillId="0" borderId="0" xfId="10" applyFont="1" applyBorder="1" applyAlignment="1" applyProtection="1">
      <alignment vertical="center" wrapText="1"/>
    </xf>
    <xf numFmtId="0" fontId="9" fillId="0" borderId="4" xfId="10" applyFont="1" applyBorder="1" applyAlignment="1" applyProtection="1">
      <alignment horizontal="right" vertical="top" wrapText="1"/>
    </xf>
    <xf numFmtId="0" fontId="9" fillId="0" borderId="5" xfId="10" applyFont="1" applyBorder="1" applyAlignment="1" applyProtection="1">
      <alignment horizontal="right" vertical="top" wrapText="1"/>
    </xf>
    <xf numFmtId="0" fontId="9" fillId="0" borderId="6" xfId="10" applyFont="1" applyFill="1" applyBorder="1" applyAlignment="1" applyProtection="1">
      <alignment vertical="center" wrapText="1"/>
    </xf>
    <xf numFmtId="0" fontId="9" fillId="0" borderId="12" xfId="10" applyFont="1" applyFill="1" applyBorder="1" applyAlignment="1" applyProtection="1">
      <alignment vertical="center" wrapText="1"/>
    </xf>
    <xf numFmtId="0" fontId="9" fillId="0" borderId="7" xfId="10" applyFont="1" applyFill="1" applyBorder="1" applyAlignment="1" applyProtection="1">
      <alignment vertical="center" wrapText="1"/>
    </xf>
    <xf numFmtId="0" fontId="9" fillId="0" borderId="1" xfId="10" applyFont="1" applyFill="1" applyBorder="1" applyAlignment="1" applyProtection="1">
      <alignment vertical="center" wrapText="1"/>
    </xf>
    <xf numFmtId="0" fontId="9" fillId="0" borderId="15" xfId="10" applyFont="1" applyBorder="1" applyAlignment="1" applyProtection="1">
      <alignment vertical="center" wrapText="1"/>
    </xf>
    <xf numFmtId="0" fontId="9" fillId="0" borderId="13" xfId="10" applyFont="1" applyBorder="1" applyAlignment="1" applyProtection="1">
      <alignment vertical="center" wrapText="1"/>
    </xf>
    <xf numFmtId="49" fontId="9" fillId="0" borderId="11" xfId="10" applyNumberFormat="1" applyFont="1" applyFill="1" applyBorder="1" applyAlignment="1" applyProtection="1">
      <alignment vertical="center" shrinkToFit="1"/>
      <protection locked="0"/>
    </xf>
    <xf numFmtId="0" fontId="9" fillId="0" borderId="11" xfId="10" applyNumberFormat="1" applyFont="1" applyFill="1" applyBorder="1" applyAlignment="1" applyProtection="1">
      <alignment vertical="center" shrinkToFit="1"/>
      <protection locked="0"/>
    </xf>
    <xf numFmtId="0" fontId="30" fillId="0" borderId="4" xfId="10" applyFont="1" applyFill="1" applyBorder="1" applyAlignment="1" applyProtection="1">
      <alignment horizontal="right" vertical="center" wrapText="1"/>
    </xf>
    <xf numFmtId="0" fontId="9" fillId="0" borderId="0" xfId="10" applyFont="1" applyFill="1" applyBorder="1" applyAlignment="1" applyProtection="1">
      <alignment horizontal="right" vertical="center" wrapText="1"/>
    </xf>
    <xf numFmtId="0" fontId="30" fillId="0" borderId="10" xfId="10" applyFont="1" applyFill="1" applyBorder="1" applyAlignment="1" applyProtection="1">
      <alignment horizontal="right" vertical="center" wrapText="1"/>
    </xf>
    <xf numFmtId="0" fontId="9" fillId="0" borderId="11" xfId="10" applyFont="1" applyFill="1" applyBorder="1" applyAlignment="1" applyProtection="1">
      <alignment horizontal="right" vertical="center" wrapText="1"/>
    </xf>
    <xf numFmtId="183" fontId="9" fillId="0" borderId="4" xfId="10" applyNumberFormat="1" applyFont="1" applyFill="1" applyBorder="1" applyAlignment="1" applyProtection="1">
      <alignment vertical="center" wrapText="1"/>
      <protection locked="0"/>
    </xf>
    <xf numFmtId="183" fontId="9" fillId="0" borderId="5" xfId="10" applyNumberFormat="1" applyFont="1" applyFill="1" applyBorder="1" applyAlignment="1" applyProtection="1">
      <alignment vertical="center" wrapText="1"/>
      <protection locked="0"/>
    </xf>
    <xf numFmtId="38" fontId="9" fillId="0" borderId="0" xfId="10" applyNumberFormat="1" applyFont="1" applyFill="1" applyBorder="1" applyAlignment="1" applyProtection="1">
      <alignment vertical="center" wrapText="1"/>
    </xf>
    <xf numFmtId="0" fontId="9" fillId="0" borderId="0" xfId="10" applyFont="1" applyFill="1" applyBorder="1" applyAlignment="1" applyProtection="1">
      <alignment vertical="center" wrapText="1"/>
    </xf>
    <xf numFmtId="183" fontId="9" fillId="3" borderId="4" xfId="10" applyNumberFormat="1" applyFont="1" applyFill="1" applyBorder="1" applyAlignment="1" applyProtection="1">
      <alignment vertical="center" wrapText="1"/>
      <protection locked="0"/>
    </xf>
    <xf numFmtId="183" fontId="9" fillId="3" borderId="5" xfId="10" applyNumberFormat="1" applyFont="1" applyFill="1" applyBorder="1" applyAlignment="1" applyProtection="1">
      <alignment vertical="center" wrapText="1"/>
      <protection locked="0"/>
    </xf>
    <xf numFmtId="0" fontId="9" fillId="0" borderId="8" xfId="10" applyFont="1" applyBorder="1" applyAlignment="1" applyProtection="1">
      <alignment horizontal="center" vertical="center" textRotation="255" wrapText="1"/>
    </xf>
    <xf numFmtId="183" fontId="9" fillId="0" borderId="1" xfId="10" applyNumberFormat="1" applyFont="1" applyBorder="1" applyAlignment="1" applyProtection="1">
      <alignment vertical="center" wrapText="1"/>
    </xf>
    <xf numFmtId="0" fontId="9" fillId="0" borderId="9" xfId="10" applyFont="1" applyBorder="1" applyAlignment="1" applyProtection="1">
      <alignment vertical="center" wrapText="1"/>
    </xf>
    <xf numFmtId="0" fontId="9" fillId="0" borderId="9" xfId="10" applyFont="1" applyBorder="1" applyAlignment="1" applyProtection="1">
      <alignment horizontal="right" vertical="top" wrapText="1"/>
    </xf>
    <xf numFmtId="0" fontId="9" fillId="0" borderId="13" xfId="10" applyFont="1" applyBorder="1" applyAlignment="1" applyProtection="1">
      <alignment horizontal="right" vertical="top" wrapText="1"/>
    </xf>
    <xf numFmtId="0" fontId="9" fillId="0" borderId="4" xfId="10" applyFont="1" applyBorder="1" applyAlignment="1" applyProtection="1">
      <alignment horizontal="center" vertical="center" textRotation="255" wrapText="1"/>
    </xf>
    <xf numFmtId="38" fontId="9" fillId="0" borderId="4" xfId="10" applyNumberFormat="1" applyFont="1" applyFill="1" applyBorder="1" applyAlignment="1" applyProtection="1">
      <alignment vertical="center" wrapText="1"/>
    </xf>
    <xf numFmtId="0" fontId="9" fillId="0" borderId="5" xfId="10" applyFont="1" applyFill="1" applyBorder="1" applyAlignment="1" applyProtection="1">
      <alignment vertical="center" wrapText="1"/>
    </xf>
    <xf numFmtId="180" fontId="9" fillId="0" borderId="0" xfId="10" applyNumberFormat="1" applyFont="1" applyFill="1" applyBorder="1" applyAlignment="1" applyProtection="1">
      <alignment vertical="center" wrapText="1"/>
      <protection locked="0"/>
    </xf>
    <xf numFmtId="180" fontId="9" fillId="0" borderId="5" xfId="10" applyNumberFormat="1" applyFont="1" applyFill="1" applyBorder="1" applyAlignment="1" applyProtection="1">
      <alignment vertical="center" wrapText="1"/>
      <protection locked="0"/>
    </xf>
    <xf numFmtId="186" fontId="9" fillId="0" borderId="0" xfId="10" applyNumberFormat="1" applyFont="1" applyFill="1" applyBorder="1" applyAlignment="1" applyProtection="1">
      <alignment vertical="center" wrapText="1"/>
      <protection locked="0"/>
    </xf>
    <xf numFmtId="186" fontId="9" fillId="0" borderId="5" xfId="10" applyNumberFormat="1" applyFont="1" applyFill="1" applyBorder="1" applyAlignment="1" applyProtection="1">
      <alignment vertical="center" wrapText="1"/>
      <protection locked="0"/>
    </xf>
    <xf numFmtId="0" fontId="27" fillId="0" borderId="4" xfId="10" applyFont="1" applyBorder="1" applyAlignment="1" applyProtection="1">
      <alignment vertical="center" wrapText="1"/>
    </xf>
    <xf numFmtId="0" fontId="27" fillId="0" borderId="0" xfId="10" applyFont="1" applyBorder="1" applyAlignment="1" applyProtection="1">
      <alignment vertical="center" wrapText="1"/>
    </xf>
    <xf numFmtId="0" fontId="27" fillId="0" borderId="5" xfId="10" applyFont="1" applyBorder="1" applyAlignment="1" applyProtection="1">
      <alignment vertical="center" wrapText="1"/>
    </xf>
    <xf numFmtId="176" fontId="27" fillId="0" borderId="4" xfId="10" applyNumberFormat="1" applyFont="1" applyBorder="1" applyAlignment="1" applyProtection="1">
      <alignment horizontal="right" vertical="center" wrapText="1"/>
    </xf>
    <xf numFmtId="176" fontId="27" fillId="0" borderId="0" xfId="10" applyNumberFormat="1" applyFont="1" applyBorder="1" applyAlignment="1" applyProtection="1">
      <alignment horizontal="right" vertical="center" wrapText="1"/>
    </xf>
    <xf numFmtId="176" fontId="27" fillId="0" borderId="5" xfId="10" applyNumberFormat="1" applyFont="1" applyBorder="1" applyAlignment="1" applyProtection="1">
      <alignment horizontal="right" vertical="center" wrapText="1"/>
    </xf>
    <xf numFmtId="0" fontId="27" fillId="0" borderId="4" xfId="10" applyFont="1" applyBorder="1" applyAlignment="1" applyProtection="1">
      <alignment horizontal="center" vertical="center" wrapText="1"/>
    </xf>
    <xf numFmtId="0" fontId="27" fillId="0" borderId="5" xfId="10" applyFont="1" applyBorder="1" applyAlignment="1" applyProtection="1">
      <alignment horizontal="center" vertical="center" wrapText="1"/>
    </xf>
    <xf numFmtId="186" fontId="9" fillId="0" borderId="7" xfId="10" applyNumberFormat="1" applyFont="1" applyBorder="1" applyAlignment="1" applyProtection="1">
      <alignment vertical="center" wrapText="1"/>
    </xf>
    <xf numFmtId="186" fontId="9" fillId="0" borderId="1" xfId="10" applyNumberFormat="1" applyFont="1" applyBorder="1" applyAlignment="1" applyProtection="1">
      <alignment vertical="center" wrapText="1"/>
    </xf>
    <xf numFmtId="186" fontId="27" fillId="0" borderId="6" xfId="10" applyNumberFormat="1" applyFont="1" applyBorder="1" applyAlignment="1" applyProtection="1">
      <alignment vertical="center" wrapText="1"/>
    </xf>
    <xf numFmtId="186" fontId="27" fillId="0" borderId="7" xfId="10" applyNumberFormat="1" applyFont="1" applyBorder="1" applyAlignment="1" applyProtection="1">
      <alignment vertical="center" wrapText="1"/>
    </xf>
    <xf numFmtId="0" fontId="27" fillId="0" borderId="1" xfId="10" applyFont="1" applyBorder="1" applyAlignment="1" applyProtection="1">
      <alignment horizontal="left" vertical="center" wrapText="1"/>
    </xf>
    <xf numFmtId="0" fontId="32" fillId="0" borderId="9" xfId="10" applyFont="1" applyFill="1" applyBorder="1" applyAlignment="1" applyProtection="1">
      <alignment vertical="center" wrapText="1"/>
      <protection locked="0"/>
    </xf>
    <xf numFmtId="0" fontId="32" fillId="0" borderId="15" xfId="10" applyFont="1" applyFill="1" applyBorder="1" applyAlignment="1" applyProtection="1">
      <alignment vertical="center" wrapText="1"/>
      <protection locked="0"/>
    </xf>
    <xf numFmtId="0" fontId="32" fillId="0" borderId="13" xfId="10" applyFont="1" applyFill="1" applyBorder="1" applyAlignment="1" applyProtection="1">
      <alignment vertical="center" wrapText="1"/>
      <protection locked="0"/>
    </xf>
    <xf numFmtId="0" fontId="32" fillId="0" borderId="4" xfId="10" applyFont="1" applyFill="1" applyBorder="1" applyAlignment="1" applyProtection="1">
      <alignment vertical="center" wrapText="1"/>
      <protection locked="0"/>
    </xf>
    <xf numFmtId="0" fontId="32" fillId="0" borderId="0" xfId="10" applyFont="1" applyFill="1" applyBorder="1" applyAlignment="1" applyProtection="1">
      <alignment vertical="center" wrapText="1"/>
      <protection locked="0"/>
    </xf>
    <xf numFmtId="0" fontId="32" fillId="0" borderId="5" xfId="10" applyFont="1" applyFill="1" applyBorder="1" applyAlignment="1" applyProtection="1">
      <alignment vertical="center" wrapText="1"/>
      <protection locked="0"/>
    </xf>
    <xf numFmtId="0" fontId="32" fillId="0" borderId="10" xfId="10" applyFont="1" applyFill="1" applyBorder="1" applyAlignment="1" applyProtection="1">
      <alignment vertical="center" wrapText="1"/>
      <protection locked="0"/>
    </xf>
    <xf numFmtId="0" fontId="32" fillId="0" borderId="11" xfId="10" applyFont="1" applyFill="1" applyBorder="1" applyAlignment="1" applyProtection="1">
      <alignment vertical="center" wrapText="1"/>
      <protection locked="0"/>
    </xf>
    <xf numFmtId="0" fontId="32" fillId="0" borderId="14" xfId="10" applyFont="1" applyFill="1" applyBorder="1" applyAlignment="1" applyProtection="1">
      <alignment vertical="center" wrapText="1"/>
      <protection locked="0"/>
    </xf>
    <xf numFmtId="0" fontId="32" fillId="0" borderId="0" xfId="10" applyFont="1" applyAlignment="1" applyProtection="1">
      <alignment vertical="center" wrapText="1"/>
    </xf>
    <xf numFmtId="0" fontId="32" fillId="0" borderId="0" xfId="10" applyFont="1" applyAlignment="1" applyProtection="1">
      <alignment horizontal="center" vertical="center" wrapText="1"/>
    </xf>
    <xf numFmtId="176" fontId="27" fillId="0" borderId="4" xfId="10" applyNumberFormat="1" applyFont="1" applyFill="1" applyBorder="1" applyAlignment="1" applyProtection="1">
      <alignment horizontal="right" vertical="center" wrapText="1"/>
    </xf>
    <xf numFmtId="176" fontId="27" fillId="0" borderId="0" xfId="10" applyNumberFormat="1" applyFont="1" applyFill="1" applyBorder="1" applyAlignment="1" applyProtection="1">
      <alignment horizontal="right" vertical="center" wrapText="1"/>
    </xf>
    <xf numFmtId="176" fontId="27" fillId="0" borderId="5" xfId="10" applyNumberFormat="1" applyFont="1" applyFill="1" applyBorder="1" applyAlignment="1" applyProtection="1">
      <alignment horizontal="right" vertical="center" wrapText="1"/>
    </xf>
    <xf numFmtId="0" fontId="27" fillId="0" borderId="4" xfId="10" applyFont="1" applyFill="1" applyBorder="1" applyAlignment="1" applyProtection="1">
      <alignment horizontal="center" vertical="center" wrapText="1"/>
      <protection locked="0"/>
    </xf>
    <xf numFmtId="0" fontId="27" fillId="0" borderId="5" xfId="10" applyFont="1" applyFill="1" applyBorder="1" applyAlignment="1" applyProtection="1">
      <alignment horizontal="center" vertical="center" wrapText="1"/>
      <protection locked="0"/>
    </xf>
    <xf numFmtId="176" fontId="27" fillId="0" borderId="6" xfId="10" applyNumberFormat="1" applyFont="1" applyBorder="1" applyAlignment="1" applyProtection="1">
      <alignment vertical="center" wrapText="1"/>
    </xf>
    <xf numFmtId="176" fontId="27" fillId="0" borderId="12" xfId="10" applyNumberFormat="1" applyFont="1" applyBorder="1" applyAlignment="1" applyProtection="1">
      <alignment vertical="center" wrapText="1"/>
    </xf>
    <xf numFmtId="176" fontId="27" fillId="0" borderId="7" xfId="10" applyNumberFormat="1" applyFont="1" applyBorder="1" applyAlignment="1" applyProtection="1">
      <alignment vertical="center" wrapText="1"/>
    </xf>
    <xf numFmtId="0" fontId="71" fillId="0" borderId="6" xfId="10" applyFont="1" applyBorder="1" applyAlignment="1" applyProtection="1">
      <alignment horizontal="center" vertical="center" shrinkToFit="1"/>
    </xf>
    <xf numFmtId="0" fontId="71" fillId="0" borderId="7" xfId="10" applyFont="1" applyBorder="1" applyAlignment="1" applyProtection="1">
      <alignment horizontal="center" vertical="center" shrinkToFit="1"/>
    </xf>
    <xf numFmtId="38" fontId="9" fillId="0" borderId="10" xfId="10" applyNumberFormat="1" applyFont="1" applyFill="1" applyBorder="1" applyAlignment="1" applyProtection="1">
      <alignment vertical="center" wrapText="1"/>
    </xf>
    <xf numFmtId="0" fontId="9" fillId="0" borderId="11" xfId="10" applyFont="1" applyFill="1" applyBorder="1" applyAlignment="1" applyProtection="1">
      <alignment vertical="center" wrapText="1"/>
    </xf>
    <xf numFmtId="0" fontId="9" fillId="0" borderId="14" xfId="10" applyFont="1" applyFill="1" applyBorder="1" applyAlignment="1" applyProtection="1">
      <alignment vertical="center" wrapText="1"/>
    </xf>
    <xf numFmtId="0" fontId="31" fillId="0" borderId="6" xfId="10" applyFont="1" applyBorder="1" applyAlignment="1" applyProtection="1">
      <alignment horizontal="left" vertical="center" wrapText="1"/>
    </xf>
    <xf numFmtId="0" fontId="31" fillId="0" borderId="12" xfId="10" applyFont="1" applyBorder="1" applyAlignment="1" applyProtection="1">
      <alignment horizontal="left" vertical="center" wrapText="1"/>
    </xf>
    <xf numFmtId="0" fontId="27" fillId="0" borderId="12" xfId="10" applyFont="1" applyFill="1" applyBorder="1" applyAlignment="1" applyProtection="1">
      <alignment horizontal="center" vertical="center" wrapText="1"/>
      <protection locked="0"/>
    </xf>
    <xf numFmtId="0" fontId="27" fillId="0" borderId="7" xfId="10" applyFont="1" applyFill="1" applyBorder="1" applyAlignment="1" applyProtection="1">
      <alignment horizontal="center" vertical="center" wrapText="1"/>
      <protection locked="0"/>
    </xf>
    <xf numFmtId="0" fontId="30" fillId="0" borderId="1" xfId="10" applyFont="1" applyFill="1" applyBorder="1" applyAlignment="1" applyProtection="1">
      <alignment vertical="center" wrapText="1"/>
    </xf>
    <xf numFmtId="0" fontId="27" fillId="0" borderId="1" xfId="10" applyFont="1" applyFill="1" applyBorder="1" applyAlignment="1" applyProtection="1">
      <alignment vertical="center" wrapText="1"/>
    </xf>
    <xf numFmtId="0" fontId="27" fillId="0" borderId="4" xfId="10" applyFont="1" applyFill="1" applyBorder="1" applyAlignment="1" applyProtection="1">
      <alignment horizontal="center" vertical="center" wrapText="1"/>
    </xf>
    <xf numFmtId="0" fontId="27" fillId="0" borderId="5" xfId="10" applyFont="1" applyFill="1" applyBorder="1" applyAlignment="1" applyProtection="1">
      <alignment horizontal="center" vertical="center" wrapText="1"/>
    </xf>
    <xf numFmtId="0" fontId="27" fillId="0" borderId="9" xfId="10" applyFont="1" applyBorder="1" applyAlignment="1" applyProtection="1">
      <alignment vertical="center" wrapText="1"/>
    </xf>
    <xf numFmtId="0" fontId="27" fillId="0" borderId="15" xfId="10" applyFont="1" applyBorder="1" applyAlignment="1" applyProtection="1">
      <alignment vertical="center" wrapText="1"/>
    </xf>
    <xf numFmtId="0" fontId="27" fillId="0" borderId="13" xfId="10" applyFont="1" applyBorder="1" applyAlignment="1" applyProtection="1">
      <alignment vertical="center" wrapText="1"/>
    </xf>
    <xf numFmtId="0" fontId="27" fillId="0" borderId="9" xfId="10" applyFont="1" applyBorder="1" applyAlignment="1" applyProtection="1">
      <alignment horizontal="right" vertical="center" wrapText="1"/>
    </xf>
    <xf numFmtId="0" fontId="27" fillId="0" borderId="15" xfId="10" applyFont="1" applyBorder="1" applyAlignment="1" applyProtection="1">
      <alignment horizontal="right" vertical="center" wrapText="1"/>
    </xf>
    <xf numFmtId="0" fontId="27" fillId="0" borderId="13" xfId="10" applyFont="1" applyBorder="1" applyAlignment="1" applyProtection="1">
      <alignment horizontal="right" vertical="center" wrapText="1"/>
    </xf>
    <xf numFmtId="0" fontId="30" fillId="0" borderId="1" xfId="10" applyFont="1" applyBorder="1" applyAlignment="1" applyProtection="1">
      <alignment vertical="center" wrapText="1"/>
    </xf>
    <xf numFmtId="0" fontId="27" fillId="0" borderId="1" xfId="10" applyFont="1" applyBorder="1" applyAlignment="1" applyProtection="1">
      <alignment vertical="center" wrapText="1"/>
    </xf>
    <xf numFmtId="0" fontId="9" fillId="0" borderId="0" xfId="10" applyFont="1" applyFill="1" applyBorder="1" applyAlignment="1" applyProtection="1">
      <alignment vertical="center" shrinkToFit="1"/>
    </xf>
    <xf numFmtId="180" fontId="72" fillId="0" borderId="4" xfId="4" applyNumberFormat="1" applyFont="1" applyFill="1" applyBorder="1" applyAlignment="1" applyProtection="1">
      <alignment horizontal="left" vertical="center" wrapText="1"/>
      <protection locked="0"/>
    </xf>
    <xf numFmtId="180" fontId="72" fillId="0" borderId="0" xfId="4" applyNumberFormat="1" applyFont="1" applyFill="1" applyBorder="1" applyAlignment="1" applyProtection="1">
      <alignment horizontal="left" vertical="center" wrapText="1"/>
      <protection locked="0"/>
    </xf>
    <xf numFmtId="180" fontId="72" fillId="0" borderId="5" xfId="4" applyNumberFormat="1" applyFont="1" applyFill="1" applyBorder="1" applyAlignment="1" applyProtection="1">
      <alignment horizontal="left" vertical="center" wrapText="1"/>
      <protection locked="0"/>
    </xf>
    <xf numFmtId="183" fontId="9" fillId="0" borderId="4" xfId="10" applyNumberFormat="1" applyFont="1" applyFill="1" applyBorder="1" applyAlignment="1" applyProtection="1">
      <alignment vertical="center" wrapText="1"/>
    </xf>
    <xf numFmtId="183" fontId="9" fillId="0" borderId="5" xfId="10" applyNumberFormat="1" applyFont="1" applyFill="1" applyBorder="1" applyAlignment="1" applyProtection="1">
      <alignment vertical="center" wrapText="1"/>
    </xf>
    <xf numFmtId="0" fontId="10" fillId="0" borderId="0" xfId="0" applyFont="1" applyAlignment="1" applyProtection="1">
      <alignment horizontal="center" vertical="center"/>
    </xf>
    <xf numFmtId="0" fontId="10" fillId="0" borderId="0" xfId="0" applyFont="1" applyAlignment="1" applyProtection="1">
      <alignment horizontal="center" vertical="top" wrapText="1"/>
    </xf>
    <xf numFmtId="0" fontId="10" fillId="0" borderId="0" xfId="0" applyFont="1" applyAlignment="1" applyProtection="1">
      <alignment horizontal="center" vertical="top"/>
    </xf>
    <xf numFmtId="3" fontId="10" fillId="0" borderId="0" xfId="0" applyNumberFormat="1" applyFont="1" applyAlignment="1" applyProtection="1">
      <alignment vertical="center"/>
    </xf>
    <xf numFmtId="0" fontId="13" fillId="0" borderId="0" xfId="0" applyFont="1" applyAlignment="1" applyProtection="1">
      <alignment vertical="center"/>
    </xf>
    <xf numFmtId="0" fontId="0" fillId="0" borderId="0" xfId="0" applyAlignment="1" applyProtection="1">
      <alignment vertical="center"/>
    </xf>
    <xf numFmtId="58" fontId="0" fillId="0" borderId="0" xfId="0" applyNumberFormat="1" applyFont="1" applyAlignment="1" applyProtection="1">
      <alignment horizontal="right" vertical="center"/>
    </xf>
    <xf numFmtId="0" fontId="0" fillId="0" borderId="0" xfId="0" applyFont="1" applyAlignment="1" applyProtection="1">
      <alignment vertical="center"/>
    </xf>
    <xf numFmtId="178" fontId="0" fillId="0" borderId="0" xfId="0" applyNumberFormat="1" applyFont="1" applyAlignment="1" applyProtection="1">
      <alignment horizontal="left" vertical="center"/>
    </xf>
    <xf numFmtId="0" fontId="15" fillId="0" borderId="0" xfId="0" applyFont="1" applyAlignment="1" applyProtection="1">
      <alignment horizontal="left" vertical="center"/>
    </xf>
    <xf numFmtId="177" fontId="0" fillId="0" borderId="0" xfId="0" applyNumberFormat="1" applyFont="1" applyAlignment="1" applyProtection="1">
      <alignment horizontal="left" vertical="center" wrapText="1"/>
    </xf>
    <xf numFmtId="0" fontId="0" fillId="0" borderId="0" xfId="0" applyFont="1" applyAlignment="1" applyProtection="1">
      <alignment vertical="center" wrapText="1"/>
    </xf>
    <xf numFmtId="0" fontId="10" fillId="0" borderId="0" xfId="0" applyFont="1" applyAlignment="1" applyProtection="1">
      <alignment horizontal="center" vertical="center" wrapText="1"/>
    </xf>
    <xf numFmtId="177" fontId="0" fillId="0" borderId="0" xfId="0" applyNumberFormat="1" applyFont="1" applyAlignment="1" applyProtection="1">
      <alignment horizontal="center" vertical="center" wrapText="1"/>
    </xf>
    <xf numFmtId="0" fontId="9" fillId="4" borderId="108" xfId="9" applyFont="1" applyFill="1" applyBorder="1" applyAlignment="1">
      <alignment horizontal="left" vertical="center" wrapText="1"/>
    </xf>
    <xf numFmtId="0" fontId="9" fillId="4" borderId="130" xfId="9" applyFont="1" applyFill="1" applyBorder="1" applyAlignment="1">
      <alignment horizontal="left" vertical="center" wrapText="1"/>
    </xf>
    <xf numFmtId="0" fontId="28" fillId="4" borderId="65" xfId="9" applyFont="1" applyFill="1" applyBorder="1" applyAlignment="1">
      <alignment horizontal="left" vertical="center" shrinkToFit="1"/>
    </xf>
    <xf numFmtId="0" fontId="27" fillId="0" borderId="95" xfId="9" applyFont="1" applyBorder="1" applyAlignment="1">
      <alignment horizontal="center" vertical="center" wrapText="1"/>
    </xf>
    <xf numFmtId="0" fontId="9" fillId="0" borderId="100" xfId="9" applyFont="1" applyBorder="1" applyAlignment="1">
      <alignment horizontal="center" vertical="center" wrapText="1"/>
    </xf>
    <xf numFmtId="0" fontId="9" fillId="0" borderId="105" xfId="9" applyFont="1" applyBorder="1" applyAlignment="1">
      <alignment horizontal="center" vertical="center" wrapText="1"/>
    </xf>
    <xf numFmtId="0" fontId="9" fillId="0" borderId="101" xfId="9" applyFont="1" applyBorder="1" applyAlignment="1">
      <alignment horizontal="center" vertical="center" wrapText="1"/>
    </xf>
    <xf numFmtId="0" fontId="9" fillId="4" borderId="104" xfId="9" applyFont="1" applyFill="1" applyBorder="1" applyAlignment="1">
      <alignment horizontal="left" vertical="center" wrapText="1"/>
    </xf>
    <xf numFmtId="0" fontId="9" fillId="0" borderId="95" xfId="9" applyFont="1" applyBorder="1" applyAlignment="1">
      <alignment horizontal="center" vertical="center" wrapText="1"/>
    </xf>
    <xf numFmtId="0" fontId="11" fillId="0" borderId="0" xfId="9" applyFont="1" applyAlignment="1">
      <alignment horizontal="center" vertical="center"/>
    </xf>
    <xf numFmtId="0" fontId="9" fillId="0" borderId="97" xfId="9" applyFont="1" applyBorder="1" applyAlignment="1">
      <alignment horizontal="center" vertical="center" wrapText="1"/>
    </xf>
    <xf numFmtId="0" fontId="9" fillId="0" borderId="98" xfId="9" applyFont="1" applyBorder="1" applyAlignment="1">
      <alignment horizontal="center" vertical="center" wrapText="1"/>
    </xf>
    <xf numFmtId="0" fontId="9" fillId="0" borderId="99" xfId="9" applyFont="1" applyBorder="1" applyAlignment="1">
      <alignment horizontal="center" vertical="center" wrapText="1"/>
    </xf>
    <xf numFmtId="0" fontId="9" fillId="4" borderId="106" xfId="9" applyFont="1" applyFill="1" applyBorder="1" applyAlignment="1">
      <alignment horizontal="left" vertical="center" wrapText="1"/>
    </xf>
    <xf numFmtId="180" fontId="10" fillId="0" borderId="0" xfId="4" applyNumberFormat="1" applyFont="1" applyAlignment="1">
      <alignment horizontal="left" vertical="center" wrapText="1"/>
    </xf>
    <xf numFmtId="180" fontId="20" fillId="0" borderId="0" xfId="4" applyNumberFormat="1" applyFont="1" applyAlignment="1">
      <alignment horizontal="center"/>
    </xf>
    <xf numFmtId="180" fontId="10" fillId="0" borderId="1" xfId="4" applyNumberFormat="1" applyFont="1" applyBorder="1" applyAlignment="1">
      <alignment horizontal="center"/>
    </xf>
    <xf numFmtId="180" fontId="10" fillId="0" borderId="6" xfId="4" applyNumberFormat="1" applyFont="1" applyBorder="1" applyAlignment="1">
      <alignment horizontal="center"/>
    </xf>
    <xf numFmtId="180" fontId="10" fillId="0" borderId="12" xfId="4" applyNumberFormat="1" applyFont="1" applyBorder="1" applyAlignment="1">
      <alignment horizontal="center"/>
    </xf>
    <xf numFmtId="180" fontId="10" fillId="0" borderId="7" xfId="4" applyNumberFormat="1" applyFont="1" applyBorder="1" applyAlignment="1">
      <alignment horizontal="center"/>
    </xf>
  </cellXfs>
  <cellStyles count="12">
    <cellStyle name="パーセント 2" xfId="8"/>
    <cellStyle name="ハイパーリンク" xfId="11" builtinId="8"/>
    <cellStyle name="桁区切り" xfId="1" builtinId="6"/>
    <cellStyle name="桁区切り 2" xfId="3"/>
    <cellStyle name="桁区切り 3" xfId="5"/>
    <cellStyle name="桁区切り 4" xfId="7"/>
    <cellStyle name="標準" xfId="0" builtinId="0"/>
    <cellStyle name="標準 2" xfId="2"/>
    <cellStyle name="標準 2 2" xfId="10"/>
    <cellStyle name="標準 3" xfId="4"/>
    <cellStyle name="標準 4" xfId="6"/>
    <cellStyle name="標準 5" xfId="9"/>
  </cellStyles>
  <dxfs count="1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ont>
        <u/>
        <color rgb="FFFF0000"/>
      </font>
    </dxf>
    <dxf>
      <fill>
        <patternFill>
          <bgColor rgb="FFFFFF00"/>
        </patternFill>
      </fill>
    </dxf>
    <dxf>
      <font>
        <u/>
        <color rgb="FFFF0000"/>
      </font>
    </dxf>
    <dxf>
      <font>
        <u/>
        <color rgb="FFFF0000"/>
      </font>
    </dxf>
    <dxf>
      <font>
        <u/>
        <color rgb="FFFF0000"/>
      </font>
    </dxf>
    <dxf>
      <fill>
        <patternFill>
          <bgColor theme="1"/>
        </patternFill>
      </fill>
    </dxf>
    <dxf>
      <fill>
        <patternFill>
          <bgColor theme="1"/>
        </patternFill>
      </fill>
    </dxf>
    <dxf>
      <fill>
        <patternFill>
          <bgColor theme="1"/>
        </patternFill>
      </fill>
    </dxf>
    <dxf>
      <font>
        <u/>
        <color rgb="FFFF0000"/>
      </font>
    </dxf>
    <dxf>
      <fill>
        <patternFill>
          <bgColor theme="1"/>
        </patternFill>
      </fill>
    </dxf>
    <dxf>
      <font>
        <u/>
        <color rgb="FFFF0000"/>
      </font>
    </dxf>
    <dxf>
      <font>
        <u/>
        <color rgb="FFFF0000"/>
      </font>
    </dxf>
    <dxf>
      <font>
        <u/>
        <color rgb="FFFF0000"/>
      </font>
    </dxf>
    <dxf>
      <font>
        <u/>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24994659260841701"/>
        </patternFill>
      </fill>
    </dxf>
    <dxf>
      <fill>
        <patternFill>
          <bgColor theme="1" tint="0.24994659260841701"/>
        </patternFill>
      </fill>
    </dxf>
    <dxf>
      <fill>
        <patternFill>
          <bgColor theme="1"/>
        </patternFill>
      </fill>
    </dxf>
    <dxf>
      <fill>
        <patternFill>
          <bgColor theme="1"/>
        </patternFill>
      </fill>
    </dxf>
    <dxf>
      <fill>
        <patternFill>
          <bgColor theme="1" tint="0.24994659260841701"/>
        </patternFill>
      </fill>
    </dxf>
    <dxf>
      <fill>
        <patternFill>
          <bgColor theme="1"/>
        </patternFill>
      </fill>
    </dxf>
    <dxf>
      <font>
        <b/>
        <i val="0"/>
        <u/>
        <color rgb="FFFF0000"/>
      </font>
    </dxf>
    <dxf>
      <fill>
        <patternFill>
          <bgColor theme="1"/>
        </patternFill>
      </fill>
    </dxf>
    <dxf>
      <fill>
        <patternFill>
          <bgColor theme="1"/>
        </patternFill>
      </fill>
    </dxf>
    <dxf>
      <font>
        <u/>
        <color rgb="FFFF0000"/>
      </font>
    </dxf>
    <dxf>
      <font>
        <u/>
        <color rgb="FFFF0000"/>
      </font>
    </dxf>
    <dxf>
      <font>
        <u/>
        <color rgb="FFFF0000"/>
      </font>
    </dxf>
    <dxf>
      <font>
        <u/>
        <color rgb="FFFF0000"/>
      </font>
    </dxf>
    <dxf>
      <font>
        <u/>
        <color rgb="FFFF0000"/>
      </font>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1" tint="0.34998626667073579"/>
      </font>
      <fill>
        <patternFill>
          <bgColor theme="1" tint="0.24994659260841701"/>
        </patternFill>
      </fill>
    </dxf>
    <dxf>
      <fill>
        <patternFill>
          <bgColor theme="1"/>
        </patternFill>
      </fill>
    </dxf>
    <dxf>
      <fill>
        <patternFill>
          <bgColor theme="1"/>
        </patternFill>
      </fill>
    </dxf>
    <dxf>
      <fill>
        <patternFill>
          <bgColor theme="1"/>
        </patternFill>
      </fill>
    </dxf>
    <dxf>
      <fill>
        <patternFill>
          <bgColor theme="1"/>
        </patternFill>
      </fill>
    </dxf>
    <dxf>
      <font>
        <b/>
        <i val="0"/>
        <u/>
        <color rgb="FFFF0000"/>
      </font>
    </dxf>
    <dxf>
      <font>
        <b/>
        <i val="0"/>
        <u/>
        <color rgb="FFFF0000"/>
      </font>
    </dxf>
    <dxf>
      <fill>
        <patternFill>
          <bgColor theme="1"/>
        </patternFill>
      </fill>
    </dxf>
    <dxf>
      <font>
        <u/>
        <color rgb="FFFF0000"/>
      </font>
    </dxf>
    <dxf>
      <font>
        <u/>
        <color rgb="FFFF0000"/>
      </font>
    </dxf>
    <dxf>
      <font>
        <u/>
        <color rgb="FFFF0000"/>
      </font>
    </dxf>
    <dxf>
      <font>
        <u/>
        <color rgb="FFFF0000"/>
      </font>
    </dxf>
    <dxf>
      <font>
        <u/>
        <color rgb="FFFF0000"/>
      </font>
    </dxf>
    <dxf>
      <fill>
        <patternFill>
          <bgColor theme="1"/>
        </patternFill>
      </fill>
    </dxf>
  </dxfs>
  <tableStyles count="0" defaultTableStyle="TableStyleMedium2" defaultPivotStyle="PivotStyleLight16"/>
  <colors>
    <mruColors>
      <color rgb="FFFF99FF"/>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74294</xdr:colOff>
      <xdr:row>0</xdr:row>
      <xdr:rowOff>57150</xdr:rowOff>
    </xdr:from>
    <xdr:to>
      <xdr:col>6</xdr:col>
      <xdr:colOff>304799</xdr:colOff>
      <xdr:row>0</xdr:row>
      <xdr:rowOff>1409700</xdr:rowOff>
    </xdr:to>
    <xdr:sp macro="" textlink="">
      <xdr:nvSpPr>
        <xdr:cNvPr id="5" name="正方形/長方形 4"/>
        <xdr:cNvSpPr/>
      </xdr:nvSpPr>
      <xdr:spPr>
        <a:xfrm>
          <a:off x="74294" y="57150"/>
          <a:ext cx="9549765" cy="1352550"/>
        </a:xfrm>
        <a:prstGeom prst="rect">
          <a:avLst/>
        </a:prstGeom>
        <a:solidFill>
          <a:sysClr val="window" lastClr="FFFFFF"/>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入力の順番</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1">
              <a:solidFill>
                <a:srgbClr val="FF0000"/>
              </a:solidFill>
              <a:latin typeface="BIZ UDゴシック" panose="020B0400000000000000" pitchFamily="49" charset="-128"/>
              <a:ea typeface="BIZ UDゴシック" panose="020B0400000000000000" pitchFamily="49" charset="-128"/>
            </a:rPr>
            <a:t>１．基礎情報入力シート </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 </a:t>
          </a:r>
          <a:r>
            <a:rPr kumimoji="1" lang="ja-JP" altLang="en-US" sz="1200" b="1">
              <a:solidFill>
                <a:schemeClr val="accent2">
                  <a:lumMod val="75000"/>
                </a:schemeClr>
              </a:solidFill>
              <a:latin typeface="BIZ UDゴシック" panose="020B0400000000000000" pitchFamily="49" charset="-128"/>
              <a:ea typeface="BIZ UDゴシック" panose="020B0400000000000000" pitchFamily="49" charset="-128"/>
            </a:rPr>
            <a:t>２．申請整備ごとの確認書</a:t>
          </a:r>
          <a:r>
            <a:rPr kumimoji="1" lang="ja-JP" altLang="en-US" sz="1200" b="1">
              <a:solidFill>
                <a:srgbClr val="FFC000"/>
              </a:solidFill>
              <a:latin typeface="BIZ UDゴシック" panose="020B0400000000000000" pitchFamily="49" charset="-128"/>
              <a:ea typeface="BIZ UDゴシック" panose="020B0400000000000000" pitchFamily="49" charset="-128"/>
            </a:rPr>
            <a:t>　</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1">
              <a:solidFill>
                <a:srgbClr val="FF3399"/>
              </a:solidFill>
              <a:latin typeface="BIZ UDゴシック" panose="020B0400000000000000" pitchFamily="49" charset="-128"/>
              <a:ea typeface="BIZ UDゴシック" panose="020B0400000000000000" pitchFamily="49" charset="-128"/>
            </a:rPr>
            <a:t>３．申請整備ごとの事業計画書　</a:t>
          </a:r>
          <a:r>
            <a:rPr kumimoji="1" lang="ja-JP" altLang="en-US" sz="1200" b="1">
              <a:solidFill>
                <a:schemeClr val="tx1"/>
              </a:solidFill>
              <a:latin typeface="BIZ UDゴシック" panose="020B0400000000000000" pitchFamily="49" charset="-128"/>
              <a:ea typeface="BIZ UDゴシック" panose="020B0400000000000000" pitchFamily="49" charset="-128"/>
            </a:rPr>
            <a:t>→</a:t>
          </a:r>
          <a:r>
            <a:rPr kumimoji="1" lang="ja-JP" altLang="en-US" sz="1200" b="1">
              <a:solidFill>
                <a:srgbClr val="FF3399"/>
              </a:solidFill>
              <a:latin typeface="BIZ UDゴシック" panose="020B0400000000000000" pitchFamily="49" charset="-128"/>
              <a:ea typeface="BIZ UDゴシック" panose="020B0400000000000000" pitchFamily="49" charset="-128"/>
            </a:rPr>
            <a:t>　</a:t>
          </a:r>
          <a:r>
            <a:rPr kumimoji="1" lang="ja-JP" altLang="en-US" sz="1200" b="1">
              <a:solidFill>
                <a:srgbClr val="0070C0"/>
              </a:solidFill>
              <a:latin typeface="BIZ UDゴシック" panose="020B0400000000000000" pitchFamily="49" charset="-128"/>
              <a:ea typeface="BIZ UDゴシック" panose="020B0400000000000000" pitchFamily="49" charset="-128"/>
            </a:rPr>
            <a:t>４．申請整備ごとの事業費内訳書</a:t>
          </a:r>
          <a:endParaRPr kumimoji="1" lang="en-US" altLang="ja-JP" sz="1200" b="1">
            <a:solidFill>
              <a:srgbClr val="0070C0"/>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上記様式の</a:t>
          </a:r>
          <a:r>
            <a:rPr kumimoji="1" lang="ja-JP" altLang="en-US" sz="1200" b="1" u="sng">
              <a:solidFill>
                <a:srgbClr val="FF0000"/>
              </a:solidFill>
              <a:latin typeface="BIZ UDゴシック" panose="020B0400000000000000" pitchFamily="49" charset="-128"/>
              <a:ea typeface="BIZ UDゴシック" panose="020B0400000000000000" pitchFamily="49" charset="-128"/>
            </a:rPr>
            <a:t>黄色セルのみ入力</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してください。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（その他の様式については入力いただく内容から金額、文言等が反映されます。）</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黄色セルの入力が完了しましたら、事業費内訳書等の他の</a:t>
          </a:r>
          <a:r>
            <a:rPr kumimoji="1" lang="ja-JP" altLang="en-US" sz="1200" b="1" u="sng">
              <a:solidFill>
                <a:srgbClr val="FF0000"/>
              </a:solidFill>
              <a:latin typeface="BIZ UDゴシック" panose="020B0400000000000000" pitchFamily="49" charset="-128"/>
              <a:ea typeface="BIZ UDゴシック" panose="020B0400000000000000" pitchFamily="49" charset="-128"/>
            </a:rPr>
            <a:t>様式に必要な情報が反映されていることを必ず確認</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して下さい。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71</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2990716" y="1661795"/>
          <a:ext cx="224903" cy="1150683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230606</xdr:colOff>
      <xdr:row>0</xdr:row>
      <xdr:rowOff>240632</xdr:rowOff>
    </xdr:from>
    <xdr:to>
      <xdr:col>28</xdr:col>
      <xdr:colOff>256007</xdr:colOff>
      <xdr:row>4</xdr:row>
      <xdr:rowOff>225593</xdr:rowOff>
    </xdr:to>
    <xdr:sp macro="" textlink="">
      <xdr:nvSpPr>
        <xdr:cNvPr id="3" name="正方形/長方形 2"/>
        <xdr:cNvSpPr/>
      </xdr:nvSpPr>
      <xdr:spPr>
        <a:xfrm>
          <a:off x="13192226" y="179672"/>
          <a:ext cx="4345941" cy="731721"/>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320842</xdr:colOff>
      <xdr:row>53</xdr:row>
      <xdr:rowOff>216568</xdr:rowOff>
    </xdr:from>
    <xdr:to>
      <xdr:col>27</xdr:col>
      <xdr:colOff>516155</xdr:colOff>
      <xdr:row>63</xdr:row>
      <xdr:rowOff>54542</xdr:rowOff>
    </xdr:to>
    <xdr:sp macro="" textlink="">
      <xdr:nvSpPr>
        <xdr:cNvPr id="5" name="正方形/長方形 4"/>
        <xdr:cNvSpPr/>
      </xdr:nvSpPr>
      <xdr:spPr>
        <a:xfrm>
          <a:off x="7908758" y="12424610"/>
          <a:ext cx="4518660" cy="2164079"/>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補助対象事業外分は「確認書」で記載した補助対象外経費とは違いますのでご注意ください。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例えば同一の契約において、申請工事とは全く関連のない工事を同時に行う場合等は、同時に行う工事を記載してください。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21</xdr:col>
      <xdr:colOff>320842</xdr:colOff>
      <xdr:row>64</xdr:row>
      <xdr:rowOff>66173</xdr:rowOff>
    </xdr:from>
    <xdr:to>
      <xdr:col>27</xdr:col>
      <xdr:colOff>508535</xdr:colOff>
      <xdr:row>68</xdr:row>
      <xdr:rowOff>95850</xdr:rowOff>
    </xdr:to>
    <xdr:sp macro="" textlink="">
      <xdr:nvSpPr>
        <xdr:cNvPr id="6" name="正方形/長方形 5"/>
        <xdr:cNvSpPr/>
      </xdr:nvSpPr>
      <xdr:spPr>
        <a:xfrm>
          <a:off x="7908758" y="14824910"/>
          <a:ext cx="4511040" cy="960119"/>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←「国庫補助金」及び「都道府県補助金」の合算が、医療機関側から県に申請する補助申請額</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286871</xdr:colOff>
      <xdr:row>6</xdr:row>
      <xdr:rowOff>233081</xdr:rowOff>
    </xdr:from>
    <xdr:to>
      <xdr:col>3</xdr:col>
      <xdr:colOff>349624</xdr:colOff>
      <xdr:row>6</xdr:row>
      <xdr:rowOff>627529</xdr:rowOff>
    </xdr:to>
    <xdr:sp macro="" textlink="">
      <xdr:nvSpPr>
        <xdr:cNvPr id="2" name="正方形/長方形 1"/>
        <xdr:cNvSpPr/>
      </xdr:nvSpPr>
      <xdr:spPr>
        <a:xfrm>
          <a:off x="1631577" y="2743199"/>
          <a:ext cx="735106" cy="39444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病室</a:t>
          </a:r>
        </a:p>
      </xdr:txBody>
    </xdr:sp>
    <xdr:clientData/>
  </xdr:twoCellAnchor>
  <xdr:twoCellAnchor>
    <xdr:from>
      <xdr:col>2</xdr:col>
      <xdr:colOff>295835</xdr:colOff>
      <xdr:row>7</xdr:row>
      <xdr:rowOff>233081</xdr:rowOff>
    </xdr:from>
    <xdr:to>
      <xdr:col>3</xdr:col>
      <xdr:colOff>358588</xdr:colOff>
      <xdr:row>7</xdr:row>
      <xdr:rowOff>627529</xdr:rowOff>
    </xdr:to>
    <xdr:sp macro="" textlink="">
      <xdr:nvSpPr>
        <xdr:cNvPr id="3" name="正方形/長方形 2"/>
        <xdr:cNvSpPr/>
      </xdr:nvSpPr>
      <xdr:spPr>
        <a:xfrm>
          <a:off x="1640541" y="3594846"/>
          <a:ext cx="735106" cy="39444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病棟</a:t>
          </a:r>
        </a:p>
      </xdr:txBody>
    </xdr:sp>
    <xdr:clientData/>
  </xdr:twoCellAnchor>
  <xdr:twoCellAnchor>
    <xdr:from>
      <xdr:col>2</xdr:col>
      <xdr:colOff>295835</xdr:colOff>
      <xdr:row>8</xdr:row>
      <xdr:rowOff>242046</xdr:rowOff>
    </xdr:from>
    <xdr:to>
      <xdr:col>4</xdr:col>
      <xdr:colOff>322729</xdr:colOff>
      <xdr:row>8</xdr:row>
      <xdr:rowOff>636494</xdr:rowOff>
    </xdr:to>
    <xdr:sp macro="" textlink="">
      <xdr:nvSpPr>
        <xdr:cNvPr id="4" name="正方形/長方形 3"/>
        <xdr:cNvSpPr/>
      </xdr:nvSpPr>
      <xdr:spPr>
        <a:xfrm>
          <a:off x="1640541" y="4455458"/>
          <a:ext cx="1371600" cy="39444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個人防護具</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43</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6267450" y="2668905"/>
          <a:ext cx="304800" cy="393954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123825</xdr:colOff>
      <xdr:row>1</xdr:row>
      <xdr:rowOff>0</xdr:rowOff>
    </xdr:from>
    <xdr:to>
      <xdr:col>16</xdr:col>
      <xdr:colOff>387351</xdr:colOff>
      <xdr:row>5</xdr:row>
      <xdr:rowOff>257175</xdr:rowOff>
    </xdr:to>
    <xdr:sp macro="" textlink="">
      <xdr:nvSpPr>
        <xdr:cNvPr id="3" name="正方形/長方形 2"/>
        <xdr:cNvSpPr/>
      </xdr:nvSpPr>
      <xdr:spPr>
        <a:xfrm>
          <a:off x="6353175" y="171450"/>
          <a:ext cx="4597401" cy="1076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ysClr val="windowText" lastClr="000000"/>
              </a:solidFill>
            </a:rPr>
            <a:t>＊正しい情報が転記されているか必ず確認してください。</a:t>
          </a:r>
          <a:endParaRPr kumimoji="1" lang="en-US" altLang="ja-JP" sz="1600">
            <a:solidFill>
              <a:sysClr val="windowText" lastClr="000000"/>
            </a:solidFill>
          </a:endParaRPr>
        </a:p>
        <a:p>
          <a:pPr algn="l"/>
          <a:r>
            <a:rPr kumimoji="1" lang="ja-JP" altLang="en-US" sz="1600">
              <a:solidFill>
                <a:sysClr val="windowText" lastClr="000000"/>
              </a:solidFill>
            </a:rPr>
            <a:t>＊黄色セルは、必要事項を入力してください。</a:t>
          </a:r>
          <a:endParaRPr kumimoji="1" lang="en-US" altLang="ja-JP" sz="16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43</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6286500" y="2724150"/>
          <a:ext cx="304800" cy="451485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200025</xdr:colOff>
      <xdr:row>0</xdr:row>
      <xdr:rowOff>123825</xdr:rowOff>
    </xdr:from>
    <xdr:to>
      <xdr:col>16</xdr:col>
      <xdr:colOff>463551</xdr:colOff>
      <xdr:row>5</xdr:row>
      <xdr:rowOff>209550</xdr:rowOff>
    </xdr:to>
    <xdr:sp macro="" textlink="">
      <xdr:nvSpPr>
        <xdr:cNvPr id="5" name="正方形/長方形 4"/>
        <xdr:cNvSpPr/>
      </xdr:nvSpPr>
      <xdr:spPr>
        <a:xfrm>
          <a:off x="6429375" y="123825"/>
          <a:ext cx="4597401" cy="1076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ysClr val="windowText" lastClr="000000"/>
              </a:solidFill>
            </a:rPr>
            <a:t>＊正しい情報が転記されているか必ず確認してください。</a:t>
          </a:r>
          <a:endParaRPr kumimoji="1" lang="en-US" altLang="ja-JP" sz="1600">
            <a:solidFill>
              <a:sysClr val="windowText" lastClr="000000"/>
            </a:solidFill>
          </a:endParaRPr>
        </a:p>
        <a:p>
          <a:pPr algn="l"/>
          <a:r>
            <a:rPr kumimoji="1" lang="ja-JP" altLang="en-US" sz="1600">
              <a:solidFill>
                <a:sysClr val="windowText" lastClr="000000"/>
              </a:solidFill>
            </a:rPr>
            <a:t>＊黄色セルは、必要事項を入力してください。</a:t>
          </a:r>
          <a:endParaRPr kumimoji="1" lang="en-US" altLang="ja-JP" sz="16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43</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6286500" y="2724150"/>
          <a:ext cx="304800" cy="451485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0</xdr:row>
      <xdr:rowOff>161925</xdr:rowOff>
    </xdr:from>
    <xdr:to>
      <xdr:col>16</xdr:col>
      <xdr:colOff>425451</xdr:colOff>
      <xdr:row>5</xdr:row>
      <xdr:rowOff>247650</xdr:rowOff>
    </xdr:to>
    <xdr:sp macro="" textlink="">
      <xdr:nvSpPr>
        <xdr:cNvPr id="3" name="正方形/長方形 2"/>
        <xdr:cNvSpPr/>
      </xdr:nvSpPr>
      <xdr:spPr>
        <a:xfrm>
          <a:off x="6391275" y="161925"/>
          <a:ext cx="4597401" cy="1076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ysClr val="windowText" lastClr="000000"/>
              </a:solidFill>
            </a:rPr>
            <a:t>＊正しい情報が転記されているか必ず確認してください。</a:t>
          </a:r>
          <a:endParaRPr kumimoji="1" lang="en-US" altLang="ja-JP" sz="1600">
            <a:solidFill>
              <a:sysClr val="windowText" lastClr="000000"/>
            </a:solidFill>
          </a:endParaRPr>
        </a:p>
        <a:p>
          <a:pPr algn="l"/>
          <a:r>
            <a:rPr kumimoji="1" lang="ja-JP" altLang="en-US" sz="1600">
              <a:solidFill>
                <a:sysClr val="windowText" lastClr="000000"/>
              </a:solidFill>
            </a:rPr>
            <a:t>＊黄色セルは、必要事項を入力してください。</a:t>
          </a:r>
          <a:endParaRPr kumimoji="1" lang="en-US" altLang="ja-JP" sz="16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114300</xdr:colOff>
      <xdr:row>0</xdr:row>
      <xdr:rowOff>238126</xdr:rowOff>
    </xdr:from>
    <xdr:to>
      <xdr:col>50</xdr:col>
      <xdr:colOff>139701</xdr:colOff>
      <xdr:row>4</xdr:row>
      <xdr:rowOff>104776</xdr:rowOff>
    </xdr:to>
    <xdr:sp macro="" textlink="">
      <xdr:nvSpPr>
        <xdr:cNvPr id="2" name="正方形/長方形 1"/>
        <xdr:cNvSpPr/>
      </xdr:nvSpPr>
      <xdr:spPr>
        <a:xfrm>
          <a:off x="6896100" y="238126"/>
          <a:ext cx="4597401"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178594</xdr:colOff>
      <xdr:row>1</xdr:row>
      <xdr:rowOff>23812</xdr:rowOff>
    </xdr:from>
    <xdr:to>
      <xdr:col>30</xdr:col>
      <xdr:colOff>203995</xdr:colOff>
      <xdr:row>4</xdr:row>
      <xdr:rowOff>357187</xdr:rowOff>
    </xdr:to>
    <xdr:sp macro="" textlink="">
      <xdr:nvSpPr>
        <xdr:cNvPr id="3" name="正方形/長方形 2"/>
        <xdr:cNvSpPr/>
      </xdr:nvSpPr>
      <xdr:spPr>
        <a:xfrm>
          <a:off x="17633157" y="190500"/>
          <a:ext cx="4597401"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134710</xdr:colOff>
      <xdr:row>0</xdr:row>
      <xdr:rowOff>123825</xdr:rowOff>
    </xdr:from>
    <xdr:to>
      <xdr:col>12</xdr:col>
      <xdr:colOff>500290</xdr:colOff>
      <xdr:row>3</xdr:row>
      <xdr:rowOff>145597</xdr:rowOff>
    </xdr:to>
    <xdr:sp macro="" textlink="">
      <xdr:nvSpPr>
        <xdr:cNvPr id="2" name="正方形/長方形 1"/>
        <xdr:cNvSpPr/>
      </xdr:nvSpPr>
      <xdr:spPr>
        <a:xfrm>
          <a:off x="7049860" y="123825"/>
          <a:ext cx="4594680" cy="859972"/>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55</xdr:row>
      <xdr:rowOff>15243</xdr:rowOff>
    </xdr:from>
    <xdr:to>
      <xdr:col>5</xdr:col>
      <xdr:colOff>68579</xdr:colOff>
      <xdr:row>56</xdr:row>
      <xdr:rowOff>373383</xdr:rowOff>
    </xdr:to>
    <xdr:sp macro="" textlink="">
      <xdr:nvSpPr>
        <xdr:cNvPr id="2" name="屈折矢印 1"/>
        <xdr:cNvSpPr/>
      </xdr:nvSpPr>
      <xdr:spPr>
        <a:xfrm rot="5400000">
          <a:off x="563880" y="4061463"/>
          <a:ext cx="541020" cy="1089659"/>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xdr:colOff>
      <xdr:row>62</xdr:row>
      <xdr:rowOff>15243</xdr:rowOff>
    </xdr:from>
    <xdr:to>
      <xdr:col>5</xdr:col>
      <xdr:colOff>68579</xdr:colOff>
      <xdr:row>63</xdr:row>
      <xdr:rowOff>373383</xdr:rowOff>
    </xdr:to>
    <xdr:sp macro="" textlink="">
      <xdr:nvSpPr>
        <xdr:cNvPr id="3" name="屈折矢印 2"/>
        <xdr:cNvSpPr/>
      </xdr:nvSpPr>
      <xdr:spPr>
        <a:xfrm rot="5400000">
          <a:off x="560070" y="7204713"/>
          <a:ext cx="548640" cy="1089659"/>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60960</xdr:colOff>
      <xdr:row>117</xdr:row>
      <xdr:rowOff>160020</xdr:rowOff>
    </xdr:from>
    <xdr:to>
      <xdr:col>15</xdr:col>
      <xdr:colOff>76200</xdr:colOff>
      <xdr:row>118</xdr:row>
      <xdr:rowOff>281940</xdr:rowOff>
    </xdr:to>
    <xdr:sp macro="" textlink="">
      <xdr:nvSpPr>
        <xdr:cNvPr id="5" name="右矢印 4"/>
        <xdr:cNvSpPr/>
      </xdr:nvSpPr>
      <xdr:spPr>
        <a:xfrm>
          <a:off x="3215640" y="32461200"/>
          <a:ext cx="43434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68580</xdr:colOff>
      <xdr:row>66</xdr:row>
      <xdr:rowOff>220980</xdr:rowOff>
    </xdr:from>
    <xdr:to>
      <xdr:col>37</xdr:col>
      <xdr:colOff>83820</xdr:colOff>
      <xdr:row>70</xdr:row>
      <xdr:rowOff>137160</xdr:rowOff>
    </xdr:to>
    <xdr:sp macro="" textlink="">
      <xdr:nvSpPr>
        <xdr:cNvPr id="8" name="正方形/長方形 7"/>
        <xdr:cNvSpPr/>
      </xdr:nvSpPr>
      <xdr:spPr>
        <a:xfrm>
          <a:off x="7780020" y="24467820"/>
          <a:ext cx="4472940" cy="9067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aseline="0"/>
            <a:t>内示額は交付申請時に使うので、３月～４月の入力依頼の段階では入力不要。行は一旦非表示となっています。</a:t>
          </a:r>
          <a:endParaRPr kumimoji="1" lang="en-US" altLang="ja-JP" sz="16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54</xdr:row>
      <xdr:rowOff>15246</xdr:rowOff>
    </xdr:from>
    <xdr:to>
      <xdr:col>5</xdr:col>
      <xdr:colOff>60959</xdr:colOff>
      <xdr:row>55</xdr:row>
      <xdr:rowOff>373386</xdr:rowOff>
    </xdr:to>
    <xdr:sp macro="" textlink="">
      <xdr:nvSpPr>
        <xdr:cNvPr id="2" name="屈折矢印 1"/>
        <xdr:cNvSpPr/>
      </xdr:nvSpPr>
      <xdr:spPr>
        <a:xfrm rot="5400000">
          <a:off x="441960" y="14599926"/>
          <a:ext cx="769620" cy="1089659"/>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109</xdr:row>
      <xdr:rowOff>152400</xdr:rowOff>
    </xdr:from>
    <xdr:to>
      <xdr:col>15</xdr:col>
      <xdr:colOff>106680</xdr:colOff>
      <xdr:row>110</xdr:row>
      <xdr:rowOff>274320</xdr:rowOff>
    </xdr:to>
    <xdr:sp macro="" textlink="">
      <xdr:nvSpPr>
        <xdr:cNvPr id="4" name="右矢印 3"/>
        <xdr:cNvSpPr/>
      </xdr:nvSpPr>
      <xdr:spPr>
        <a:xfrm>
          <a:off x="3040380" y="29062680"/>
          <a:ext cx="43434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152400</xdr:colOff>
      <xdr:row>58</xdr:row>
      <xdr:rowOff>30480</xdr:rowOff>
    </xdr:from>
    <xdr:to>
      <xdr:col>44</xdr:col>
      <xdr:colOff>152400</xdr:colOff>
      <xdr:row>61</xdr:row>
      <xdr:rowOff>205740</xdr:rowOff>
    </xdr:to>
    <xdr:sp macro="" textlink="">
      <xdr:nvSpPr>
        <xdr:cNvPr id="5" name="正方形/長方形 4"/>
        <xdr:cNvSpPr/>
      </xdr:nvSpPr>
      <xdr:spPr>
        <a:xfrm>
          <a:off x="7185660" y="20680680"/>
          <a:ext cx="4480560" cy="9067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aseline="0"/>
            <a:t>内示額は交付申請時に使うので、３月～４月の入力依頼の段階では入力不要。行は一旦非表示となっています。</a:t>
          </a:r>
          <a:endParaRPr kumimoji="1" lang="en-US" altLang="ja-JP" sz="16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140</xdr:row>
      <xdr:rowOff>152400</xdr:rowOff>
    </xdr:from>
    <xdr:to>
      <xdr:col>12</xdr:col>
      <xdr:colOff>243840</xdr:colOff>
      <xdr:row>141</xdr:row>
      <xdr:rowOff>274320</xdr:rowOff>
    </xdr:to>
    <xdr:sp macro="" textlink="">
      <xdr:nvSpPr>
        <xdr:cNvPr id="3" name="右矢印 2"/>
        <xdr:cNvSpPr/>
      </xdr:nvSpPr>
      <xdr:spPr>
        <a:xfrm>
          <a:off x="3185160" y="39601140"/>
          <a:ext cx="62484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83820</xdr:colOff>
      <xdr:row>83</xdr:row>
      <xdr:rowOff>182880</xdr:rowOff>
    </xdr:from>
    <xdr:to>
      <xdr:col>38</xdr:col>
      <xdr:colOff>365760</xdr:colOff>
      <xdr:row>87</xdr:row>
      <xdr:rowOff>99060</xdr:rowOff>
    </xdr:to>
    <xdr:sp macro="" textlink="">
      <xdr:nvSpPr>
        <xdr:cNvPr id="4" name="正方形/長方形 3"/>
        <xdr:cNvSpPr/>
      </xdr:nvSpPr>
      <xdr:spPr>
        <a:xfrm>
          <a:off x="9852660" y="29900880"/>
          <a:ext cx="4671060" cy="9067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aseline="0"/>
            <a:t>内示額（</a:t>
          </a:r>
          <a:r>
            <a:rPr kumimoji="1" lang="en-US" altLang="ja-JP" sz="1600" baseline="0"/>
            <a:t>90</a:t>
          </a:r>
          <a:r>
            <a:rPr kumimoji="1" lang="ja-JP" altLang="en-US" sz="1600" baseline="0"/>
            <a:t>～</a:t>
          </a:r>
          <a:r>
            <a:rPr kumimoji="1" lang="en-US" altLang="ja-JP" sz="1600" baseline="0"/>
            <a:t>91</a:t>
          </a:r>
          <a:r>
            <a:rPr kumimoji="1" lang="ja-JP" altLang="en-US" sz="1600" baseline="0"/>
            <a:t>行目）は交付申請時に使うので、３月～４月の入力依頼の段階では入力不要。行は一旦非表示となっています。</a:t>
          </a:r>
          <a:endParaRPr kumimoji="1" lang="en-US" altLang="ja-JP" sz="16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190921</xdr:colOff>
      <xdr:row>15</xdr:row>
      <xdr:rowOff>30480</xdr:rowOff>
    </xdr:from>
    <xdr:to>
      <xdr:col>17</xdr:col>
      <xdr:colOff>660822</xdr:colOff>
      <xdr:row>23</xdr:row>
      <xdr:rowOff>59266</xdr:rowOff>
    </xdr:to>
    <xdr:sp macro="" textlink="">
      <xdr:nvSpPr>
        <xdr:cNvPr id="2" name="正方形/長方形 1"/>
        <xdr:cNvSpPr/>
      </xdr:nvSpPr>
      <xdr:spPr>
        <a:xfrm>
          <a:off x="7818541" y="2537460"/>
          <a:ext cx="4584701" cy="1865206"/>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黄色</a:t>
          </a:r>
          <a:r>
            <a:rPr kumimoji="1" lang="ja-JP" altLang="en-US" sz="1800">
              <a:solidFill>
                <a:sysClr val="windowText" lastClr="000000"/>
              </a:solidFill>
            </a:rPr>
            <a:t>セルに下記入力方法を参考に入力してください。</a:t>
          </a:r>
          <a:endParaRPr kumimoji="1" lang="en-US" altLang="ja-JP" sz="1800">
            <a:solidFill>
              <a:sysClr val="windowText" lastClr="000000"/>
            </a:solidFill>
          </a:endParaRPr>
        </a:p>
        <a:p>
          <a:pPr algn="l"/>
          <a:r>
            <a:rPr kumimoji="1" lang="ja-JP" altLang="en-US" sz="1800">
              <a:solidFill>
                <a:sysClr val="windowText" lastClr="000000"/>
              </a:solidFill>
            </a:rPr>
            <a:t>＊その他部分は、「基礎情報入力シート」及び「確認書（病室整備）」から、正しい情報が転記されているか必ず確認してください。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190499</xdr:colOff>
      <xdr:row>24</xdr:row>
      <xdr:rowOff>148166</xdr:rowOff>
    </xdr:from>
    <xdr:to>
      <xdr:col>20</xdr:col>
      <xdr:colOff>85724</xdr:colOff>
      <xdr:row>34</xdr:row>
      <xdr:rowOff>21166</xdr:rowOff>
    </xdr:to>
    <xdr:sp macro="" textlink="">
      <xdr:nvSpPr>
        <xdr:cNvPr id="3" name="正方形/長方形 2"/>
        <xdr:cNvSpPr/>
      </xdr:nvSpPr>
      <xdr:spPr>
        <a:xfrm>
          <a:off x="6979919" y="4537286"/>
          <a:ext cx="5450205" cy="1701800"/>
        </a:xfrm>
        <a:prstGeom prst="rect">
          <a:avLst/>
        </a:prstGeom>
        <a:ln w="12700">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solidFill>
                <a:sysClr val="windowText" lastClr="000000"/>
              </a:solidFill>
              <a:latin typeface="Meiryo UI" panose="020B0604030504040204" pitchFamily="50" charset="-128"/>
              <a:ea typeface="Meiryo UI" panose="020B0604030504040204" pitchFamily="50" charset="-128"/>
            </a:rPr>
            <a:t>２．整備事業の概要の入力方法</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現在（㎡）：現在の個室等の面積を入力してください。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整備後（㎡）上段：補助対象工事面積を入力してください。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整備後（㎡）下段：整備後の個室等の総面積を入力してください。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専用の陰圧装置、空調設備等付帯設備：陰圧装置、空調等の工事に係る面積を記載してください。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整備しない部分は空欄としてください（例えば、トイレのみの整備であれば、個室の面積は不要です）。</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＜例＞５㎡の個室に、２㎡の空調設備工事をする場合</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a:t>
          </a:r>
          <a:r>
            <a:rPr kumimoji="1" lang="ja-JP" altLang="en-US" sz="900" baseline="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現在：５、整備後上段：２、整備後下段：５、専用の陰圧～：２　を入力（浴室及びトイレ欄は空欄）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232833</xdr:colOff>
      <xdr:row>25</xdr:row>
      <xdr:rowOff>10583</xdr:rowOff>
    </xdr:from>
    <xdr:to>
      <xdr:col>17</xdr:col>
      <xdr:colOff>529167</xdr:colOff>
      <xdr:row>33</xdr:row>
      <xdr:rowOff>84667</xdr:rowOff>
    </xdr:to>
    <xdr:sp macro="" textlink="">
      <xdr:nvSpPr>
        <xdr:cNvPr id="3" name="正方形/長方形 2"/>
        <xdr:cNvSpPr/>
      </xdr:nvSpPr>
      <xdr:spPr>
        <a:xfrm>
          <a:off x="7022253" y="4582583"/>
          <a:ext cx="3999654" cy="1537124"/>
        </a:xfrm>
        <a:prstGeom prst="rect">
          <a:avLst/>
        </a:prstGeom>
        <a:ln w="12700">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solidFill>
                <a:sysClr val="windowText" lastClr="000000"/>
              </a:solidFill>
              <a:latin typeface="Meiryo UI" panose="020B0604030504040204" pitchFamily="50" charset="-128"/>
              <a:ea typeface="Meiryo UI" panose="020B0604030504040204" pitchFamily="50" charset="-128"/>
            </a:rPr>
            <a:t>２．整備事業の概要の入力方法</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現在（㎡）：現在の病棟等の面積を入力してください。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整備後（㎡）上段：補助対象工事面積を入力してください。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整備後（㎡）下段：整備後の病棟等の総面積を入力してください。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＜例＞</a:t>
          </a:r>
          <a:r>
            <a:rPr kumimoji="1" lang="en-US" altLang="ja-JP" sz="900">
              <a:solidFill>
                <a:sysClr val="windowText" lastClr="000000"/>
              </a:solidFill>
              <a:latin typeface="Meiryo UI" panose="020B0604030504040204" pitchFamily="50" charset="-128"/>
              <a:ea typeface="Meiryo UI" panose="020B0604030504040204" pitchFamily="50" charset="-128"/>
            </a:rPr>
            <a:t>10</a:t>
          </a:r>
          <a:r>
            <a:rPr kumimoji="1" lang="ja-JP" altLang="en-US" sz="900">
              <a:solidFill>
                <a:sysClr val="windowText" lastClr="000000"/>
              </a:solidFill>
              <a:latin typeface="Meiryo UI" panose="020B0604030504040204" pitchFamily="50" charset="-128"/>
              <a:ea typeface="Meiryo UI" panose="020B0604030504040204" pitchFamily="50" charset="-128"/>
            </a:rPr>
            <a:t>㎡の多床室に、３㎡の可動式パーテーション設置工事をする場合</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　</a:t>
          </a:r>
          <a:r>
            <a:rPr kumimoji="1" lang="ja-JP" altLang="en-US" sz="900" baseline="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現在：</a:t>
          </a:r>
          <a:r>
            <a:rPr kumimoji="1" lang="en-US" altLang="ja-JP" sz="900">
              <a:solidFill>
                <a:sysClr val="windowText" lastClr="000000"/>
              </a:solidFill>
              <a:latin typeface="Meiryo UI" panose="020B0604030504040204" pitchFamily="50" charset="-128"/>
              <a:ea typeface="Meiryo UI" panose="020B0604030504040204" pitchFamily="50" charset="-128"/>
            </a:rPr>
            <a:t>10</a:t>
          </a:r>
          <a:r>
            <a:rPr kumimoji="1" lang="ja-JP" altLang="en-US" sz="900">
              <a:solidFill>
                <a:sysClr val="windowText" lastClr="000000"/>
              </a:solidFill>
              <a:latin typeface="Meiryo UI" panose="020B0604030504040204" pitchFamily="50" charset="-128"/>
              <a:ea typeface="Meiryo UI" panose="020B0604030504040204" pitchFamily="50" charset="-128"/>
            </a:rPr>
            <a:t>、整備後上段：３、整備後下段：</a:t>
          </a:r>
          <a:r>
            <a:rPr kumimoji="1" lang="en-US" altLang="ja-JP" sz="900">
              <a:solidFill>
                <a:sysClr val="windowText" lastClr="000000"/>
              </a:solidFill>
              <a:latin typeface="Meiryo UI" panose="020B0604030504040204" pitchFamily="50" charset="-128"/>
              <a:ea typeface="Meiryo UI" panose="020B0604030504040204" pitchFamily="50" charset="-128"/>
            </a:rPr>
            <a:t>10</a:t>
          </a:r>
          <a:r>
            <a:rPr kumimoji="1" lang="ja-JP" altLang="en-US" sz="900">
              <a:solidFill>
                <a:sysClr val="windowText" lastClr="000000"/>
              </a:solidFill>
              <a:latin typeface="Meiryo UI" panose="020B0604030504040204" pitchFamily="50" charset="-128"/>
              <a:ea typeface="Meiryo UI" panose="020B0604030504040204" pitchFamily="50" charset="-128"/>
            </a:rPr>
            <a:t>　を入力</a:t>
          </a:r>
        </a:p>
      </xdr:txBody>
    </xdr:sp>
    <xdr:clientData/>
  </xdr:twoCellAnchor>
  <xdr:twoCellAnchor>
    <xdr:from>
      <xdr:col>11</xdr:col>
      <xdr:colOff>169333</xdr:colOff>
      <xdr:row>14</xdr:row>
      <xdr:rowOff>194733</xdr:rowOff>
    </xdr:from>
    <xdr:to>
      <xdr:col>17</xdr:col>
      <xdr:colOff>639234</xdr:colOff>
      <xdr:row>23</xdr:row>
      <xdr:rowOff>146473</xdr:rowOff>
    </xdr:to>
    <xdr:sp macro="" textlink="">
      <xdr:nvSpPr>
        <xdr:cNvPr id="6" name="正方形/長方形 5"/>
        <xdr:cNvSpPr/>
      </xdr:nvSpPr>
      <xdr:spPr>
        <a:xfrm>
          <a:off x="7797800" y="2463800"/>
          <a:ext cx="4584701" cy="1865206"/>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黄色</a:t>
          </a:r>
          <a:r>
            <a:rPr kumimoji="1" lang="ja-JP" altLang="en-US" sz="1800">
              <a:solidFill>
                <a:sysClr val="windowText" lastClr="000000"/>
              </a:solidFill>
            </a:rPr>
            <a:t>セルに下記入力方法を参考に入力してください。</a:t>
          </a:r>
          <a:endParaRPr kumimoji="1" lang="en-US" altLang="ja-JP" sz="1800">
            <a:solidFill>
              <a:sysClr val="windowText" lastClr="000000"/>
            </a:solidFill>
          </a:endParaRPr>
        </a:p>
        <a:p>
          <a:pPr algn="l"/>
          <a:r>
            <a:rPr kumimoji="1" lang="ja-JP" altLang="en-US" sz="1800">
              <a:solidFill>
                <a:sysClr val="windowText" lastClr="000000"/>
              </a:solidFill>
            </a:rPr>
            <a:t>＊その他部分は、「基礎情報入力シート」及び「確認書（病室整備）」から、正しい情報が転記されているか必ず確認してください。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232833</xdr:colOff>
      <xdr:row>25</xdr:row>
      <xdr:rowOff>10584</xdr:rowOff>
    </xdr:from>
    <xdr:to>
      <xdr:col>19</xdr:col>
      <xdr:colOff>519642</xdr:colOff>
      <xdr:row>33</xdr:row>
      <xdr:rowOff>95251</xdr:rowOff>
    </xdr:to>
    <xdr:sp macro="" textlink="">
      <xdr:nvSpPr>
        <xdr:cNvPr id="3" name="正方形/長方形 2"/>
        <xdr:cNvSpPr/>
      </xdr:nvSpPr>
      <xdr:spPr>
        <a:xfrm>
          <a:off x="7022253" y="4582584"/>
          <a:ext cx="5224569" cy="1547707"/>
        </a:xfrm>
        <a:prstGeom prst="rect">
          <a:avLst/>
        </a:prstGeom>
        <a:ln w="12700">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solidFill>
                <a:sysClr val="windowText" lastClr="000000"/>
              </a:solidFill>
              <a:latin typeface="Meiryo UI" panose="020B0604030504040204" pitchFamily="50" charset="-128"/>
              <a:ea typeface="Meiryo UI" panose="020B0604030504040204" pitchFamily="50" charset="-128"/>
            </a:rPr>
            <a:t>２．整備事業の概要の入力方法</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現在（㎡）：現在の個人防護具保管施設の面積を入力してください。（新設の場合は０を入力）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整備後（㎡）上段：補助対象工事面積を入力してください。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整備後（㎡）下段：整備後の個人防護具保管施設の総面積を入力してください。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＜例＞３㎡の保管施設を持っている医療機関等が、８㎡の保管施設を新築するために、</a:t>
          </a:r>
          <a:r>
            <a:rPr kumimoji="1" lang="en-US" altLang="ja-JP" sz="900">
              <a:solidFill>
                <a:sysClr val="windowText" lastClr="000000"/>
              </a:solidFill>
              <a:latin typeface="Meiryo UI" panose="020B0604030504040204" pitchFamily="50" charset="-128"/>
              <a:ea typeface="Meiryo UI" panose="020B0604030504040204" pitchFamily="50" charset="-128"/>
            </a:rPr>
            <a:t>10</a:t>
          </a:r>
          <a:r>
            <a:rPr kumimoji="1" lang="ja-JP" altLang="en-US" sz="900">
              <a:solidFill>
                <a:sysClr val="windowText" lastClr="000000"/>
              </a:solidFill>
              <a:latin typeface="Meiryo UI" panose="020B0604030504040204" pitchFamily="50" charset="-128"/>
              <a:ea typeface="Meiryo UI" panose="020B0604030504040204" pitchFamily="50" charset="-128"/>
            </a:rPr>
            <a:t>㎡の工事が必要な場合</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→現在：３、整備後上段：</a:t>
          </a:r>
          <a:r>
            <a:rPr kumimoji="1" lang="en-US" altLang="ja-JP" sz="900">
              <a:solidFill>
                <a:sysClr val="windowText" lastClr="000000"/>
              </a:solidFill>
              <a:latin typeface="Meiryo UI" panose="020B0604030504040204" pitchFamily="50" charset="-128"/>
              <a:ea typeface="Meiryo UI" panose="020B0604030504040204" pitchFamily="50" charset="-128"/>
            </a:rPr>
            <a:t>10</a:t>
          </a:r>
          <a:r>
            <a:rPr kumimoji="1" lang="ja-JP" altLang="en-US" sz="900">
              <a:solidFill>
                <a:sysClr val="windowText" lastClr="000000"/>
              </a:solidFill>
              <a:latin typeface="Meiryo UI" panose="020B0604030504040204" pitchFamily="50" charset="-128"/>
              <a:ea typeface="Meiryo UI" panose="020B0604030504040204" pitchFamily="50" charset="-128"/>
            </a:rPr>
            <a:t>、整備後下段：</a:t>
          </a:r>
          <a:r>
            <a:rPr kumimoji="1" lang="en-US" altLang="ja-JP" sz="900">
              <a:solidFill>
                <a:sysClr val="windowText" lastClr="000000"/>
              </a:solidFill>
              <a:latin typeface="Meiryo UI" panose="020B0604030504040204" pitchFamily="50" charset="-128"/>
              <a:ea typeface="Meiryo UI" panose="020B0604030504040204" pitchFamily="50" charset="-128"/>
            </a:rPr>
            <a:t>11</a:t>
          </a:r>
          <a:r>
            <a:rPr kumimoji="1" lang="ja-JP" altLang="en-US" sz="900">
              <a:solidFill>
                <a:sysClr val="windowText" lastClr="000000"/>
              </a:solidFill>
              <a:latin typeface="Meiryo UI" panose="020B0604030504040204" pitchFamily="50" charset="-128"/>
              <a:ea typeface="Meiryo UI" panose="020B0604030504040204" pitchFamily="50" charset="-128"/>
            </a:rPr>
            <a:t>　と入力</a:t>
          </a:r>
        </a:p>
      </xdr:txBody>
    </xdr:sp>
    <xdr:clientData/>
  </xdr:twoCellAnchor>
  <xdr:twoCellAnchor>
    <xdr:from>
      <xdr:col>11</xdr:col>
      <xdr:colOff>254000</xdr:colOff>
      <xdr:row>14</xdr:row>
      <xdr:rowOff>33866</xdr:rowOff>
    </xdr:from>
    <xdr:to>
      <xdr:col>18</xdr:col>
      <xdr:colOff>38101</xdr:colOff>
      <xdr:row>23</xdr:row>
      <xdr:rowOff>2539</xdr:rowOff>
    </xdr:to>
    <xdr:sp macro="" textlink="">
      <xdr:nvSpPr>
        <xdr:cNvPr id="5" name="正方形/長方形 4"/>
        <xdr:cNvSpPr/>
      </xdr:nvSpPr>
      <xdr:spPr>
        <a:xfrm>
          <a:off x="7882467" y="2302933"/>
          <a:ext cx="4584701" cy="1865206"/>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黄色</a:t>
          </a:r>
          <a:r>
            <a:rPr kumimoji="1" lang="ja-JP" altLang="en-US" sz="1800">
              <a:solidFill>
                <a:sysClr val="windowText" lastClr="000000"/>
              </a:solidFill>
            </a:rPr>
            <a:t>セルに下記入力方法を参考に入力してください。</a:t>
          </a:r>
          <a:endParaRPr kumimoji="1" lang="en-US" altLang="ja-JP" sz="1800">
            <a:solidFill>
              <a:sysClr val="windowText" lastClr="000000"/>
            </a:solidFill>
          </a:endParaRPr>
        </a:p>
        <a:p>
          <a:pPr algn="l"/>
          <a:r>
            <a:rPr kumimoji="1" lang="ja-JP" altLang="en-US" sz="1800">
              <a:solidFill>
                <a:sysClr val="windowText" lastClr="000000"/>
              </a:solidFill>
            </a:rPr>
            <a:t>＊その他部分は、「基礎情報入力シート」及び「確認書（病室整備）」から、正しい情報が転記されているか必ず確認してください。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71</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2990716" y="1661795"/>
          <a:ext cx="224903" cy="1150683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107783</xdr:colOff>
      <xdr:row>0</xdr:row>
      <xdr:rowOff>127836</xdr:rowOff>
    </xdr:from>
    <xdr:to>
      <xdr:col>28</xdr:col>
      <xdr:colOff>133184</xdr:colOff>
      <xdr:row>4</xdr:row>
      <xdr:rowOff>112797</xdr:rowOff>
    </xdr:to>
    <xdr:sp macro="" textlink="">
      <xdr:nvSpPr>
        <xdr:cNvPr id="3" name="正方形/長方形 2"/>
        <xdr:cNvSpPr/>
      </xdr:nvSpPr>
      <xdr:spPr>
        <a:xfrm>
          <a:off x="13069403" y="127836"/>
          <a:ext cx="4345941" cy="716481"/>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388620</xdr:colOff>
      <xdr:row>53</xdr:row>
      <xdr:rowOff>152401</xdr:rowOff>
    </xdr:from>
    <xdr:to>
      <xdr:col>28</xdr:col>
      <xdr:colOff>358140</xdr:colOff>
      <xdr:row>63</xdr:row>
      <xdr:rowOff>30480</xdr:rowOff>
    </xdr:to>
    <xdr:sp macro="" textlink="">
      <xdr:nvSpPr>
        <xdr:cNvPr id="4" name="正方形/長方形 3"/>
        <xdr:cNvSpPr/>
      </xdr:nvSpPr>
      <xdr:spPr>
        <a:xfrm>
          <a:off x="7985760" y="12222481"/>
          <a:ext cx="4511040" cy="2164079"/>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補助対象事業外分は「確認書」で記載した補助対象外経費とは違いますのでご注意ください。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例えば同一の契約において、申請工事とは全く関連のない工事を同時に行う場合等は、同時に行う工事を記載してください。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21</xdr:col>
      <xdr:colOff>381000</xdr:colOff>
      <xdr:row>64</xdr:row>
      <xdr:rowOff>45721</xdr:rowOff>
    </xdr:from>
    <xdr:to>
      <xdr:col>28</xdr:col>
      <xdr:colOff>350520</xdr:colOff>
      <xdr:row>68</xdr:row>
      <xdr:rowOff>38100</xdr:rowOff>
    </xdr:to>
    <xdr:sp macro="" textlink="">
      <xdr:nvSpPr>
        <xdr:cNvPr id="5" name="正方形/長方形 4"/>
        <xdr:cNvSpPr/>
      </xdr:nvSpPr>
      <xdr:spPr>
        <a:xfrm>
          <a:off x="7978140" y="14622781"/>
          <a:ext cx="4511040" cy="906779"/>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←「国庫補助金」及び「都道府県補助金」の合算が、医療機関側から県に申請する補助申請額</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71</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2990716" y="1661795"/>
          <a:ext cx="224903" cy="1150683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130343</xdr:colOff>
      <xdr:row>0</xdr:row>
      <xdr:rowOff>180474</xdr:rowOff>
    </xdr:from>
    <xdr:to>
      <xdr:col>28</xdr:col>
      <xdr:colOff>155744</xdr:colOff>
      <xdr:row>4</xdr:row>
      <xdr:rowOff>165435</xdr:rowOff>
    </xdr:to>
    <xdr:sp macro="" textlink="">
      <xdr:nvSpPr>
        <xdr:cNvPr id="3" name="正方形/長方形 2"/>
        <xdr:cNvSpPr/>
      </xdr:nvSpPr>
      <xdr:spPr>
        <a:xfrm>
          <a:off x="13091963" y="180474"/>
          <a:ext cx="4345941" cy="716481"/>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376589</xdr:colOff>
      <xdr:row>53</xdr:row>
      <xdr:rowOff>200526</xdr:rowOff>
    </xdr:from>
    <xdr:to>
      <xdr:col>28</xdr:col>
      <xdr:colOff>131145</xdr:colOff>
      <xdr:row>63</xdr:row>
      <xdr:rowOff>38500</xdr:rowOff>
    </xdr:to>
    <xdr:sp macro="" textlink="">
      <xdr:nvSpPr>
        <xdr:cNvPr id="5" name="正方形/長方形 4"/>
        <xdr:cNvSpPr/>
      </xdr:nvSpPr>
      <xdr:spPr>
        <a:xfrm>
          <a:off x="7964505" y="12424610"/>
          <a:ext cx="4511040" cy="2164079"/>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補助対象事業外分は「確認書」で記載した補助対象外経費とは違いますのでご注意ください。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例えば同一の契約において、申請工事とは全く関連のない工事を同時に行う場合等は、同時に行う工事を記載してください。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21</xdr:col>
      <xdr:colOff>368969</xdr:colOff>
      <xdr:row>64</xdr:row>
      <xdr:rowOff>50131</xdr:rowOff>
    </xdr:from>
    <xdr:to>
      <xdr:col>28</xdr:col>
      <xdr:colOff>123525</xdr:colOff>
      <xdr:row>68</xdr:row>
      <xdr:rowOff>79808</xdr:rowOff>
    </xdr:to>
    <xdr:sp macro="" textlink="">
      <xdr:nvSpPr>
        <xdr:cNvPr id="6" name="正方形/長方形 5"/>
        <xdr:cNvSpPr/>
      </xdr:nvSpPr>
      <xdr:spPr>
        <a:xfrm>
          <a:off x="7956885" y="14824910"/>
          <a:ext cx="4511040" cy="960119"/>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←「国庫補助金」及び「都道府県補助金」の合算が、医療機関側から県に申請する補助申請額</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2024\&#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0"/>
  <sheetViews>
    <sheetView tabSelected="1" view="pageBreakPreview" zoomScale="98" zoomScaleNormal="100" zoomScaleSheetLayoutView="98" workbookViewId="0">
      <selection activeCell="C2" sqref="C2:J2"/>
    </sheetView>
  </sheetViews>
  <sheetFormatPr defaultColWidth="9" defaultRowHeight="14.4" outlineLevelRow="1"/>
  <cols>
    <col min="1" max="1" width="9" style="168" customWidth="1"/>
    <col min="2" max="2" width="3.19921875" style="165" customWidth="1"/>
    <col min="3" max="8" width="9" style="165"/>
    <col min="9" max="9" width="10.19921875" style="165" customWidth="1"/>
    <col min="10" max="10" width="9" style="165"/>
    <col min="11" max="11" width="3.69921875" style="165" customWidth="1"/>
    <col min="12" max="16384" width="9" style="168"/>
  </cols>
  <sheetData>
    <row r="1" spans="2:21">
      <c r="B1" s="164"/>
      <c r="C1" s="164"/>
      <c r="D1" s="164"/>
      <c r="E1" s="164"/>
      <c r="F1" s="164"/>
      <c r="G1" s="164"/>
      <c r="H1" s="164"/>
      <c r="I1" s="164"/>
      <c r="J1" s="164"/>
      <c r="K1" s="164"/>
    </row>
    <row r="2" spans="2:21" ht="33" customHeight="1">
      <c r="B2" s="388"/>
      <c r="C2" s="743" t="s">
        <v>614</v>
      </c>
      <c r="D2" s="743"/>
      <c r="E2" s="743"/>
      <c r="F2" s="743"/>
      <c r="G2" s="743"/>
      <c r="H2" s="743"/>
      <c r="I2" s="743"/>
      <c r="J2" s="743"/>
      <c r="K2" s="388"/>
    </row>
    <row r="3" spans="2:21" ht="5.25" customHeight="1">
      <c r="B3" s="164"/>
      <c r="C3" s="164"/>
      <c r="D3" s="164"/>
      <c r="E3" s="164"/>
      <c r="F3" s="164"/>
      <c r="G3" s="164"/>
      <c r="H3" s="164"/>
      <c r="I3" s="164"/>
      <c r="J3" s="164"/>
      <c r="K3" s="164"/>
    </row>
    <row r="4" spans="2:21" ht="14.25" customHeight="1">
      <c r="B4" s="164"/>
      <c r="C4" s="744" t="s">
        <v>274</v>
      </c>
      <c r="D4" s="744"/>
      <c r="E4" s="744"/>
      <c r="F4" s="744"/>
      <c r="G4" s="744"/>
      <c r="H4" s="744"/>
      <c r="I4" s="744"/>
      <c r="J4" s="744"/>
      <c r="K4" s="164"/>
    </row>
    <row r="5" spans="2:21" ht="7.5" customHeight="1">
      <c r="B5" s="167"/>
      <c r="C5" s="164"/>
      <c r="D5" s="164"/>
      <c r="E5" s="164"/>
      <c r="F5" s="164"/>
      <c r="G5" s="164"/>
      <c r="H5" s="164"/>
      <c r="I5" s="164"/>
      <c r="J5" s="164"/>
      <c r="K5" s="164"/>
      <c r="M5" s="169"/>
      <c r="N5" s="169"/>
      <c r="O5" s="169"/>
      <c r="P5" s="169"/>
      <c r="Q5" s="169"/>
      <c r="R5" s="169"/>
      <c r="S5" s="169"/>
      <c r="T5" s="169"/>
      <c r="U5" s="169"/>
    </row>
    <row r="6" spans="2:21" ht="40.5" customHeight="1">
      <c r="B6" s="164"/>
      <c r="C6" s="745" t="s">
        <v>615</v>
      </c>
      <c r="D6" s="746"/>
      <c r="E6" s="746"/>
      <c r="F6" s="746"/>
      <c r="G6" s="746"/>
      <c r="H6" s="746"/>
      <c r="I6" s="746"/>
      <c r="J6" s="747"/>
      <c r="K6" s="164"/>
      <c r="M6" s="169"/>
      <c r="N6" s="748"/>
      <c r="O6" s="749"/>
      <c r="P6" s="749"/>
      <c r="Q6" s="749"/>
      <c r="R6" s="749"/>
      <c r="S6" s="749"/>
      <c r="T6" s="749"/>
      <c r="U6" s="749"/>
    </row>
    <row r="7" spans="2:21">
      <c r="B7" s="164"/>
      <c r="C7" s="750" t="s">
        <v>219</v>
      </c>
      <c r="D7" s="751"/>
      <c r="E7" s="751"/>
      <c r="F7" s="751"/>
      <c r="G7" s="751"/>
      <c r="H7" s="751"/>
      <c r="I7" s="751"/>
      <c r="J7" s="752"/>
      <c r="K7" s="164"/>
      <c r="M7" s="169"/>
      <c r="N7" s="401"/>
      <c r="O7" s="402"/>
      <c r="P7" s="402"/>
      <c r="Q7" s="402"/>
      <c r="R7" s="402"/>
      <c r="S7" s="402"/>
      <c r="T7" s="402"/>
      <c r="U7" s="402"/>
    </row>
    <row r="8" spans="2:21" ht="6.75" customHeight="1">
      <c r="B8" s="164"/>
      <c r="C8" s="756"/>
      <c r="D8" s="757"/>
      <c r="E8" s="757"/>
      <c r="F8" s="757"/>
      <c r="G8" s="757"/>
      <c r="H8" s="757"/>
      <c r="I8" s="757"/>
      <c r="J8" s="758"/>
      <c r="K8" s="164"/>
      <c r="M8" s="169"/>
      <c r="N8" s="740"/>
      <c r="O8" s="740"/>
      <c r="P8" s="740"/>
      <c r="Q8" s="740"/>
      <c r="R8" s="740"/>
      <c r="S8" s="740"/>
      <c r="T8" s="740"/>
      <c r="U8" s="740"/>
    </row>
    <row r="9" spans="2:21" ht="8.25" customHeight="1">
      <c r="B9" s="164"/>
      <c r="C9" s="164"/>
      <c r="D9" s="164"/>
      <c r="E9" s="164"/>
      <c r="F9" s="164"/>
      <c r="G9" s="164"/>
      <c r="H9" s="164"/>
      <c r="I9" s="164"/>
      <c r="J9" s="164"/>
      <c r="K9" s="164"/>
      <c r="M9" s="169"/>
      <c r="N9" s="169"/>
      <c r="O9" s="169"/>
      <c r="P9" s="169"/>
      <c r="Q9" s="169"/>
      <c r="R9" s="169"/>
      <c r="S9" s="169"/>
      <c r="T9" s="169"/>
      <c r="U9" s="169"/>
    </row>
    <row r="10" spans="2:21" ht="16.5" customHeight="1">
      <c r="B10" s="164"/>
      <c r="C10" s="389" t="s">
        <v>163</v>
      </c>
      <c r="D10" s="166"/>
      <c r="E10" s="166"/>
      <c r="F10" s="166"/>
      <c r="G10" s="166"/>
      <c r="H10" s="166"/>
      <c r="I10" s="166"/>
      <c r="J10" s="166"/>
      <c r="K10" s="164"/>
      <c r="M10" s="169"/>
      <c r="N10" s="169"/>
      <c r="O10" s="169"/>
      <c r="P10" s="169"/>
      <c r="Q10" s="169"/>
      <c r="R10" s="169"/>
      <c r="S10" s="169"/>
      <c r="T10" s="169"/>
      <c r="U10" s="169"/>
    </row>
    <row r="11" spans="2:21" ht="21.6" customHeight="1">
      <c r="B11" s="164"/>
      <c r="C11" s="390" t="s">
        <v>610</v>
      </c>
      <c r="D11" s="382"/>
      <c r="E11" s="382"/>
      <c r="F11" s="382"/>
      <c r="G11" s="382"/>
      <c r="H11" s="382"/>
      <c r="I11" s="381"/>
      <c r="J11" s="381"/>
      <c r="K11" s="164"/>
    </row>
    <row r="12" spans="2:21" ht="20.25" customHeight="1">
      <c r="B12" s="164"/>
      <c r="C12" s="741" t="s">
        <v>609</v>
      </c>
      <c r="D12" s="741"/>
      <c r="E12" s="741"/>
      <c r="F12" s="741"/>
      <c r="G12" s="741"/>
      <c r="H12" s="741"/>
      <c r="I12" s="741"/>
      <c r="J12" s="741"/>
      <c r="K12" s="164"/>
    </row>
    <row r="13" spans="2:21" ht="21" customHeight="1">
      <c r="B13" s="164"/>
      <c r="C13" s="742" t="s">
        <v>220</v>
      </c>
      <c r="D13" s="742"/>
      <c r="E13" s="742"/>
      <c r="F13" s="742"/>
      <c r="G13" s="742"/>
      <c r="H13" s="742"/>
      <c r="I13" s="742"/>
      <c r="J13" s="742"/>
      <c r="K13" s="164"/>
    </row>
    <row r="14" spans="2:21" ht="21" customHeight="1">
      <c r="B14" s="164"/>
      <c r="C14" s="390" t="s">
        <v>257</v>
      </c>
      <c r="D14" s="382"/>
      <c r="E14" s="382"/>
      <c r="F14" s="382"/>
      <c r="G14" s="382"/>
      <c r="H14" s="381"/>
      <c r="I14" s="381"/>
      <c r="J14" s="381"/>
      <c r="K14" s="164"/>
    </row>
    <row r="15" spans="2:21" ht="24.6" customHeight="1">
      <c r="B15" s="164"/>
      <c r="C15" s="741" t="s">
        <v>622</v>
      </c>
      <c r="D15" s="741"/>
      <c r="E15" s="741"/>
      <c r="F15" s="741"/>
      <c r="G15" s="741"/>
      <c r="H15" s="741"/>
      <c r="I15" s="741"/>
      <c r="J15" s="741"/>
      <c r="K15" s="164"/>
    </row>
    <row r="16" spans="2:21" ht="15.75" customHeight="1">
      <c r="B16" s="164"/>
      <c r="C16" s="753" t="s">
        <v>621</v>
      </c>
      <c r="D16" s="753"/>
      <c r="E16" s="753"/>
      <c r="F16" s="753"/>
      <c r="G16" s="753"/>
      <c r="H16" s="753"/>
      <c r="I16" s="753"/>
      <c r="J16" s="753"/>
      <c r="K16" s="164"/>
    </row>
    <row r="17" spans="2:11" ht="15.75" customHeight="1">
      <c r="B17" s="164"/>
      <c r="C17" s="753" t="s">
        <v>220</v>
      </c>
      <c r="D17" s="753"/>
      <c r="E17" s="753"/>
      <c r="F17" s="753"/>
      <c r="G17" s="753"/>
      <c r="H17" s="753"/>
      <c r="I17" s="753"/>
      <c r="J17" s="753"/>
      <c r="K17" s="164"/>
    </row>
    <row r="18" spans="2:11" ht="35.25" customHeight="1">
      <c r="B18" s="164"/>
      <c r="C18" s="754" t="s">
        <v>258</v>
      </c>
      <c r="D18" s="754"/>
      <c r="E18" s="754"/>
      <c r="F18" s="754"/>
      <c r="G18" s="754"/>
      <c r="H18" s="754"/>
      <c r="I18" s="754"/>
      <c r="J18" s="754"/>
      <c r="K18" s="164"/>
    </row>
    <row r="19" spans="2:11" ht="20.25" customHeight="1">
      <c r="B19" s="164"/>
      <c r="C19" s="390" t="s">
        <v>616</v>
      </c>
      <c r="D19" s="382"/>
      <c r="E19" s="382"/>
      <c r="F19" s="382"/>
      <c r="G19" s="382"/>
      <c r="H19" s="381"/>
      <c r="I19" s="381"/>
      <c r="J19" s="381"/>
      <c r="K19" s="164"/>
    </row>
    <row r="20" spans="2:11" ht="48.6" customHeight="1">
      <c r="B20" s="164"/>
      <c r="C20" s="741" t="s">
        <v>625</v>
      </c>
      <c r="D20" s="763"/>
      <c r="E20" s="763"/>
      <c r="F20" s="763"/>
      <c r="G20" s="763"/>
      <c r="H20" s="763"/>
      <c r="I20" s="763"/>
      <c r="J20" s="763"/>
      <c r="K20" s="164"/>
    </row>
    <row r="21" spans="2:11" s="384" customFormat="1" ht="21" customHeight="1">
      <c r="B21" s="385"/>
      <c r="C21" s="764" t="s">
        <v>623</v>
      </c>
      <c r="D21" s="764"/>
      <c r="E21" s="764"/>
      <c r="F21" s="764"/>
      <c r="G21" s="764"/>
      <c r="H21" s="764"/>
      <c r="I21" s="764"/>
      <c r="J21" s="764"/>
      <c r="K21" s="385"/>
    </row>
    <row r="22" spans="2:11" ht="20.25" customHeight="1">
      <c r="B22" s="164"/>
      <c r="C22" s="390" t="s">
        <v>617</v>
      </c>
      <c r="D22" s="382"/>
      <c r="E22" s="382"/>
      <c r="F22" s="382"/>
      <c r="G22" s="382"/>
      <c r="H22" s="381"/>
      <c r="I22" s="381"/>
      <c r="J22" s="381"/>
      <c r="K22" s="164"/>
    </row>
    <row r="23" spans="2:11" ht="93.6" customHeight="1">
      <c r="B23" s="164"/>
      <c r="C23" s="741" t="s">
        <v>649</v>
      </c>
      <c r="D23" s="763"/>
      <c r="E23" s="763"/>
      <c r="F23" s="763"/>
      <c r="G23" s="763"/>
      <c r="H23" s="763"/>
      <c r="I23" s="763"/>
      <c r="J23" s="763"/>
      <c r="K23" s="164"/>
    </row>
    <row r="24" spans="2:11" s="384" customFormat="1" ht="21" customHeight="1">
      <c r="B24" s="385"/>
      <c r="C24" s="764" t="s">
        <v>623</v>
      </c>
      <c r="D24" s="764"/>
      <c r="E24" s="764"/>
      <c r="F24" s="764"/>
      <c r="G24" s="764"/>
      <c r="H24" s="764"/>
      <c r="I24" s="764"/>
      <c r="J24" s="764"/>
      <c r="K24" s="385"/>
    </row>
    <row r="25" spans="2:11" ht="20.25" customHeight="1">
      <c r="B25" s="164"/>
      <c r="C25" s="390" t="s">
        <v>624</v>
      </c>
      <c r="D25" s="382"/>
      <c r="E25" s="382"/>
      <c r="F25" s="382"/>
      <c r="G25" s="381"/>
      <c r="H25" s="381"/>
      <c r="I25" s="381"/>
      <c r="J25" s="381"/>
      <c r="K25" s="164"/>
    </row>
    <row r="26" spans="2:11" ht="41.25" customHeight="1">
      <c r="B26" s="164"/>
      <c r="C26" s="741" t="s">
        <v>608</v>
      </c>
      <c r="D26" s="741"/>
      <c r="E26" s="741"/>
      <c r="F26" s="741"/>
      <c r="G26" s="741"/>
      <c r="H26" s="741"/>
      <c r="I26" s="741"/>
      <c r="J26" s="741"/>
      <c r="K26" s="164"/>
    </row>
    <row r="27" spans="2:11" ht="15.75" hidden="1" customHeight="1" outlineLevel="1">
      <c r="B27" s="164"/>
      <c r="C27" s="383" t="s">
        <v>221</v>
      </c>
      <c r="D27" s="399"/>
      <c r="E27" s="399"/>
      <c r="F27" s="399"/>
      <c r="G27" s="399"/>
      <c r="H27" s="399"/>
      <c r="I27" s="399"/>
      <c r="J27" s="399"/>
      <c r="K27" s="164"/>
    </row>
    <row r="28" spans="2:11" ht="18" hidden="1" customHeight="1" outlineLevel="1">
      <c r="B28" s="164"/>
      <c r="C28" s="400" t="s">
        <v>607</v>
      </c>
      <c r="D28" s="399"/>
      <c r="E28" s="399"/>
      <c r="F28" s="399"/>
      <c r="G28" s="399"/>
      <c r="H28" s="399"/>
      <c r="I28" s="399"/>
      <c r="J28" s="399"/>
      <c r="K28" s="164"/>
    </row>
    <row r="29" spans="2:11" ht="34.5" hidden="1" customHeight="1" outlineLevel="1">
      <c r="B29" s="164"/>
      <c r="C29" s="754" t="s">
        <v>606</v>
      </c>
      <c r="D29" s="754"/>
      <c r="E29" s="754"/>
      <c r="F29" s="754"/>
      <c r="G29" s="754"/>
      <c r="H29" s="754"/>
      <c r="I29" s="754"/>
      <c r="J29" s="754"/>
      <c r="K29" s="164"/>
    </row>
    <row r="30" spans="2:11" ht="12" customHeight="1" collapsed="1">
      <c r="B30" s="164"/>
      <c r="C30" s="755"/>
      <c r="D30" s="755"/>
      <c r="E30" s="755"/>
      <c r="F30" s="755"/>
      <c r="G30" s="755"/>
      <c r="H30" s="755"/>
      <c r="I30" s="755"/>
      <c r="J30" s="755"/>
      <c r="K30" s="164"/>
    </row>
    <row r="31" spans="2:11" ht="20.25" customHeight="1">
      <c r="B31" s="164"/>
      <c r="C31" s="390" t="s">
        <v>618</v>
      </c>
      <c r="D31" s="382"/>
      <c r="E31" s="381"/>
      <c r="F31" s="381"/>
      <c r="G31" s="381"/>
      <c r="H31" s="381"/>
      <c r="I31" s="381"/>
      <c r="J31" s="381"/>
      <c r="K31" s="164"/>
    </row>
    <row r="32" spans="2:11" ht="39.75" customHeight="1">
      <c r="B32" s="164"/>
      <c r="C32" s="741" t="s">
        <v>605</v>
      </c>
      <c r="D32" s="741"/>
      <c r="E32" s="741"/>
      <c r="F32" s="741"/>
      <c r="G32" s="741"/>
      <c r="H32" s="741"/>
      <c r="I32" s="741"/>
      <c r="J32" s="741"/>
      <c r="K32" s="164"/>
    </row>
    <row r="33" spans="2:21" ht="12" customHeight="1">
      <c r="B33" s="164"/>
      <c r="C33" s="170"/>
      <c r="D33" s="170"/>
      <c r="E33" s="170"/>
      <c r="F33" s="170"/>
      <c r="G33" s="170"/>
      <c r="H33" s="170"/>
      <c r="I33" s="170"/>
      <c r="J33" s="170"/>
      <c r="K33" s="164"/>
    </row>
    <row r="34" spans="2:21" ht="16.5" customHeight="1">
      <c r="B34" s="164"/>
      <c r="C34" s="389" t="s">
        <v>222</v>
      </c>
      <c r="D34" s="166"/>
      <c r="E34" s="166"/>
      <c r="F34" s="166"/>
      <c r="G34" s="166"/>
      <c r="H34" s="166"/>
      <c r="I34" s="166"/>
      <c r="J34" s="166"/>
      <c r="K34" s="164"/>
      <c r="M34" s="169"/>
      <c r="N34" s="169"/>
      <c r="O34" s="169"/>
      <c r="P34" s="169"/>
      <c r="Q34" s="169"/>
      <c r="R34" s="169"/>
      <c r="S34" s="169"/>
      <c r="T34" s="169"/>
      <c r="U34" s="169"/>
    </row>
    <row r="35" spans="2:21" ht="33.75" customHeight="1">
      <c r="B35" s="164"/>
      <c r="C35" s="755" t="s">
        <v>604</v>
      </c>
      <c r="D35" s="755"/>
      <c r="E35" s="755"/>
      <c r="F35" s="755"/>
      <c r="G35" s="755"/>
      <c r="H35" s="755"/>
      <c r="I35" s="755"/>
      <c r="J35" s="755"/>
      <c r="K35" s="164"/>
    </row>
    <row r="36" spans="2:21" ht="24" customHeight="1">
      <c r="B36" s="164"/>
      <c r="C36" s="391" t="s">
        <v>164</v>
      </c>
      <c r="D36" s="392"/>
      <c r="E36" s="392"/>
      <c r="F36" s="392"/>
      <c r="G36" s="392"/>
      <c r="H36" s="392"/>
      <c r="I36" s="392"/>
      <c r="J36" s="393"/>
      <c r="K36" s="164"/>
    </row>
    <row r="37" spans="2:21" ht="32.25" customHeight="1">
      <c r="B37" s="164"/>
      <c r="C37" s="394" t="s">
        <v>275</v>
      </c>
      <c r="D37" s="395"/>
      <c r="E37" s="396"/>
      <c r="F37" s="396"/>
      <c r="G37" s="396"/>
      <c r="H37" s="396"/>
      <c r="I37" s="396"/>
      <c r="J37" s="397"/>
      <c r="K37" s="164"/>
    </row>
    <row r="38" spans="2:21" ht="39" customHeight="1">
      <c r="B38" s="164"/>
      <c r="C38" s="765" t="s">
        <v>619</v>
      </c>
      <c r="D38" s="766"/>
      <c r="E38" s="766"/>
      <c r="F38" s="766"/>
      <c r="G38" s="766"/>
      <c r="H38" s="766"/>
      <c r="I38" s="766"/>
      <c r="J38" s="767"/>
      <c r="K38" s="164"/>
    </row>
    <row r="39" spans="2:21" ht="37.950000000000003" customHeight="1">
      <c r="B39" s="164"/>
      <c r="C39" s="759" t="s">
        <v>620</v>
      </c>
      <c r="D39" s="760"/>
      <c r="E39" s="760"/>
      <c r="F39" s="760"/>
      <c r="G39" s="760"/>
      <c r="H39" s="760"/>
      <c r="I39" s="760"/>
      <c r="J39" s="761"/>
      <c r="K39" s="164"/>
    </row>
    <row r="40" spans="2:21" ht="45.75" customHeight="1">
      <c r="B40" s="164"/>
      <c r="C40" s="762" t="s">
        <v>603</v>
      </c>
      <c r="D40" s="762"/>
      <c r="E40" s="762"/>
      <c r="F40" s="762"/>
      <c r="G40" s="762"/>
      <c r="H40" s="762"/>
      <c r="I40" s="762"/>
      <c r="J40" s="762"/>
      <c r="K40" s="164"/>
    </row>
  </sheetData>
  <sheetProtection algorithmName="SHA-512" hashValue="yP+ce0iZ0dia0xPT6pw/n/UKG0WlpaGFu9qF2R6uQdW7hjsii5DjQtvb2zXL8pM35y6YsKM/s/HyA8tUrvot1A==" saltValue="DurWXDZxQvOtvAma1AcGBQ==" spinCount="100000" sheet="1" objects="1" scenarios="1"/>
  <mergeCells count="25">
    <mergeCell ref="C39:J39"/>
    <mergeCell ref="C40:J40"/>
    <mergeCell ref="C20:J20"/>
    <mergeCell ref="C21:J21"/>
    <mergeCell ref="C26:J26"/>
    <mergeCell ref="C29:J29"/>
    <mergeCell ref="C30:J30"/>
    <mergeCell ref="C32:J32"/>
    <mergeCell ref="C23:J23"/>
    <mergeCell ref="C24:J24"/>
    <mergeCell ref="C38:J38"/>
    <mergeCell ref="C16:J16"/>
    <mergeCell ref="C17:J17"/>
    <mergeCell ref="C18:J18"/>
    <mergeCell ref="C35:J35"/>
    <mergeCell ref="C8:J8"/>
    <mergeCell ref="N8:U8"/>
    <mergeCell ref="C12:J12"/>
    <mergeCell ref="C13:J13"/>
    <mergeCell ref="C15:J15"/>
    <mergeCell ref="C2:J2"/>
    <mergeCell ref="C4:J4"/>
    <mergeCell ref="C6:J6"/>
    <mergeCell ref="N6:U6"/>
    <mergeCell ref="C7:J7"/>
  </mergeCells>
  <phoneticPr fontId="2"/>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AM98"/>
  <sheetViews>
    <sheetView showZeros="0" view="pageBreakPreview" zoomScale="95" zoomScaleNormal="100" zoomScaleSheetLayoutView="95" workbookViewId="0">
      <selection activeCell="C26" sqref="C26"/>
    </sheetView>
  </sheetViews>
  <sheetFormatPr defaultColWidth="8.09765625" defaultRowHeight="13.2" outlineLevelRow="1" outlineLevelCol="1"/>
  <cols>
    <col min="1" max="2" width="4.5" style="489" customWidth="1"/>
    <col min="3" max="3" width="22.19921875" style="489" customWidth="1"/>
    <col min="4" max="12" width="7.59765625" style="489" customWidth="1"/>
    <col min="13" max="21" width="7.59765625" style="489" hidden="1" customWidth="1" outlineLevel="1"/>
    <col min="22" max="22" width="8.09765625" style="489" collapsed="1"/>
    <col min="23" max="23" width="8.09765625" style="489"/>
    <col min="24" max="24" width="13.69921875" style="489" customWidth="1"/>
    <col min="25" max="16384" width="8.09765625" style="489"/>
  </cols>
  <sheetData>
    <row r="1" spans="1:31" ht="19.5" customHeight="1">
      <c r="A1" s="488" t="s">
        <v>531</v>
      </c>
    </row>
    <row r="2" spans="1:31" ht="17.25" customHeight="1">
      <c r="A2" s="488"/>
      <c r="B2" s="488"/>
      <c r="C2" s="488"/>
      <c r="D2" s="1266" t="s">
        <v>530</v>
      </c>
      <c r="E2" s="1266"/>
      <c r="F2" s="1266"/>
      <c r="G2" s="1266"/>
      <c r="H2" s="1266"/>
      <c r="I2" s="488"/>
      <c r="J2" s="488"/>
      <c r="K2" s="488"/>
      <c r="L2" s="488"/>
      <c r="M2" s="490"/>
      <c r="N2" s="490"/>
      <c r="O2" s="490"/>
      <c r="P2" s="490"/>
      <c r="Q2" s="490"/>
      <c r="R2" s="490"/>
      <c r="S2" s="490"/>
      <c r="T2" s="490"/>
      <c r="U2" s="490"/>
    </row>
    <row r="3" spans="1:31" ht="16.2">
      <c r="A3" s="488"/>
      <c r="B3" s="488"/>
      <c r="C3" s="488"/>
      <c r="D3" s="1266"/>
      <c r="E3" s="1266"/>
      <c r="F3" s="1266"/>
      <c r="G3" s="1266"/>
      <c r="H3" s="1266"/>
      <c r="I3" s="488"/>
      <c r="J3" s="488"/>
      <c r="K3" s="488"/>
      <c r="L3" s="488"/>
      <c r="M3" s="490"/>
      <c r="N3" s="490"/>
      <c r="O3" s="490"/>
      <c r="P3" s="490"/>
      <c r="Q3" s="490"/>
      <c r="R3" s="490"/>
      <c r="S3" s="490"/>
      <c r="T3" s="490"/>
      <c r="U3" s="490"/>
    </row>
    <row r="4" spans="1:31" ht="13.8" thickBot="1">
      <c r="A4" s="491" t="s">
        <v>529</v>
      </c>
    </row>
    <row r="5" spans="1:31" s="494" customFormat="1" ht="19.5" customHeight="1" thickBot="1">
      <c r="A5" s="1267" t="s">
        <v>55</v>
      </c>
      <c r="B5" s="1268"/>
      <c r="C5" s="492">
        <f>基礎情報!D9</f>
        <v>0</v>
      </c>
      <c r="D5" s="493" t="s">
        <v>528</v>
      </c>
      <c r="E5" s="1269" t="s">
        <v>532</v>
      </c>
      <c r="F5" s="1270"/>
      <c r="G5" s="1270"/>
      <c r="H5" s="1270"/>
      <c r="I5" s="1270"/>
      <c r="J5" s="1270"/>
      <c r="K5" s="1271"/>
    </row>
    <row r="6" spans="1:31" s="494" customFormat="1" ht="12.6" thickBot="1">
      <c r="A6" s="495"/>
    </row>
    <row r="7" spans="1:31" s="494" customFormat="1" ht="18" customHeight="1">
      <c r="A7" s="1272" t="s">
        <v>59</v>
      </c>
      <c r="B7" s="1275" t="s">
        <v>526</v>
      </c>
      <c r="C7" s="1276"/>
      <c r="D7" s="1272" t="s">
        <v>525</v>
      </c>
      <c r="E7" s="1275"/>
      <c r="F7" s="1276"/>
      <c r="G7" s="1272" t="s">
        <v>524</v>
      </c>
      <c r="H7" s="1275"/>
      <c r="I7" s="1275"/>
      <c r="J7" s="1275"/>
      <c r="K7" s="1275"/>
      <c r="L7" s="1276"/>
      <c r="M7" s="1272" t="s">
        <v>524</v>
      </c>
      <c r="N7" s="1275"/>
      <c r="O7" s="1275"/>
      <c r="P7" s="1275"/>
      <c r="Q7" s="1275"/>
      <c r="R7" s="1275"/>
      <c r="S7" s="1275"/>
      <c r="T7" s="1275"/>
      <c r="U7" s="1276"/>
    </row>
    <row r="8" spans="1:31" s="494" customFormat="1" ht="18" customHeight="1">
      <c r="A8" s="1273"/>
      <c r="B8" s="1277"/>
      <c r="C8" s="1278"/>
      <c r="D8" s="1273" t="s">
        <v>522</v>
      </c>
      <c r="E8" s="1277" t="s">
        <v>521</v>
      </c>
      <c r="F8" s="1278" t="s">
        <v>520</v>
      </c>
      <c r="G8" s="1281" t="s">
        <v>585</v>
      </c>
      <c r="H8" s="1282"/>
      <c r="I8" s="496"/>
      <c r="J8" s="1283"/>
      <c r="K8" s="1282"/>
      <c r="L8" s="497" t="str">
        <f>IF(I8="","",IF(I8=100,"",100-I8))</f>
        <v/>
      </c>
      <c r="M8" s="1281" t="s">
        <v>523</v>
      </c>
      <c r="N8" s="1282"/>
      <c r="O8" s="496" t="str">
        <f>IF(O36="","",ROUND(O36/L36*100,0))</f>
        <v/>
      </c>
      <c r="P8" s="1281" t="s">
        <v>523</v>
      </c>
      <c r="Q8" s="1282"/>
      <c r="R8" s="496" t="str">
        <f>IF(R36="","",ROUND(R36/O36*100,0))</f>
        <v/>
      </c>
      <c r="S8" s="1283" t="s">
        <v>523</v>
      </c>
      <c r="T8" s="1282"/>
      <c r="U8" s="497" t="str">
        <f>IF(O8="","",IF(O8=100,"",100-O8))</f>
        <v/>
      </c>
    </row>
    <row r="9" spans="1:31" s="494" customFormat="1" ht="18" customHeight="1" thickBot="1">
      <c r="A9" s="1274"/>
      <c r="B9" s="1279"/>
      <c r="C9" s="1280"/>
      <c r="D9" s="1274"/>
      <c r="E9" s="1279"/>
      <c r="F9" s="1280"/>
      <c r="G9" s="498" t="s">
        <v>522</v>
      </c>
      <c r="H9" s="499" t="s">
        <v>521</v>
      </c>
      <c r="I9" s="499" t="s">
        <v>520</v>
      </c>
      <c r="J9" s="499" t="s">
        <v>522</v>
      </c>
      <c r="K9" s="499" t="s">
        <v>521</v>
      </c>
      <c r="L9" s="500" t="s">
        <v>520</v>
      </c>
      <c r="M9" s="498" t="s">
        <v>522</v>
      </c>
      <c r="N9" s="499" t="s">
        <v>521</v>
      </c>
      <c r="O9" s="499" t="s">
        <v>520</v>
      </c>
      <c r="P9" s="498" t="s">
        <v>522</v>
      </c>
      <c r="Q9" s="499" t="s">
        <v>521</v>
      </c>
      <c r="R9" s="499" t="s">
        <v>520</v>
      </c>
      <c r="S9" s="499" t="s">
        <v>522</v>
      </c>
      <c r="T9" s="499" t="s">
        <v>521</v>
      </c>
      <c r="U9" s="500" t="s">
        <v>520</v>
      </c>
    </row>
    <row r="10" spans="1:31" s="494" customFormat="1" ht="18" customHeight="1">
      <c r="A10" s="1298" t="s">
        <v>57</v>
      </c>
      <c r="B10" s="1300" t="s">
        <v>519</v>
      </c>
      <c r="C10" s="501"/>
      <c r="D10" s="502" t="s">
        <v>60</v>
      </c>
      <c r="E10" s="503" t="s">
        <v>514</v>
      </c>
      <c r="F10" s="504" t="s">
        <v>517</v>
      </c>
      <c r="G10" s="502" t="s">
        <v>60</v>
      </c>
      <c r="H10" s="503" t="s">
        <v>514</v>
      </c>
      <c r="I10" s="503" t="s">
        <v>513</v>
      </c>
      <c r="J10" s="503" t="s">
        <v>515</v>
      </c>
      <c r="K10" s="503" t="s">
        <v>514</v>
      </c>
      <c r="L10" s="504" t="s">
        <v>513</v>
      </c>
      <c r="M10" s="502" t="s">
        <v>516</v>
      </c>
      <c r="N10" s="503" t="s">
        <v>514</v>
      </c>
      <c r="O10" s="503" t="s">
        <v>513</v>
      </c>
      <c r="P10" s="502" t="s">
        <v>516</v>
      </c>
      <c r="Q10" s="503" t="s">
        <v>514</v>
      </c>
      <c r="R10" s="503" t="s">
        <v>513</v>
      </c>
      <c r="S10" s="503" t="s">
        <v>515</v>
      </c>
      <c r="T10" s="503" t="s">
        <v>514</v>
      </c>
      <c r="U10" s="504" t="s">
        <v>513</v>
      </c>
      <c r="V10" s="324"/>
      <c r="W10" s="324"/>
      <c r="X10" s="324"/>
      <c r="Y10" s="324"/>
      <c r="Z10" s="324"/>
      <c r="AA10" s="324"/>
      <c r="AB10" s="324"/>
      <c r="AC10" s="324"/>
      <c r="AD10" s="324"/>
      <c r="AE10" s="324"/>
    </row>
    <row r="11" spans="1:31" s="511" customFormat="1" ht="18" customHeight="1">
      <c r="A11" s="1299"/>
      <c r="B11" s="1301"/>
      <c r="C11" s="505" t="s">
        <v>512</v>
      </c>
      <c r="D11" s="506"/>
      <c r="E11" s="507" t="str">
        <f t="shared" ref="E11:E21" si="0">IF(D11="","",F11/D11)</f>
        <v/>
      </c>
      <c r="F11" s="508"/>
      <c r="G11" s="506"/>
      <c r="H11" s="507" t="str">
        <f t="shared" ref="H11:H21" si="1">IF(G11="","",I11/G11)</f>
        <v/>
      </c>
      <c r="I11" s="509"/>
      <c r="J11" s="507"/>
      <c r="K11" s="507" t="str">
        <f t="shared" ref="K11:K16" si="2">IF(J11="","",L11/J11)</f>
        <v/>
      </c>
      <c r="L11" s="510"/>
      <c r="M11" s="506"/>
      <c r="N11" s="507" t="str">
        <f t="shared" ref="N11:N22" si="3">IF(M11="","",O11/M11)</f>
        <v/>
      </c>
      <c r="O11" s="509"/>
      <c r="P11" s="506"/>
      <c r="Q11" s="507" t="str">
        <f t="shared" ref="Q11:Q22" si="4">IF(P11="","",R11/P11)</f>
        <v/>
      </c>
      <c r="R11" s="509"/>
      <c r="S11" s="507"/>
      <c r="T11" s="507" t="str">
        <f t="shared" ref="T11:T22" si="5">IF(S11="","",U11/S11)</f>
        <v/>
      </c>
      <c r="U11" s="510"/>
    </row>
    <row r="12" spans="1:31" s="511" customFormat="1" ht="18" customHeight="1">
      <c r="A12" s="1299"/>
      <c r="B12" s="1301"/>
      <c r="C12" s="512">
        <f>'確認書（病棟整備）'!B46</f>
        <v>0</v>
      </c>
      <c r="D12" s="506"/>
      <c r="E12" s="507" t="str">
        <f t="shared" si="0"/>
        <v/>
      </c>
      <c r="F12" s="508"/>
      <c r="G12" s="506"/>
      <c r="H12" s="507" t="str">
        <f t="shared" si="1"/>
        <v/>
      </c>
      <c r="I12" s="509"/>
      <c r="J12" s="507"/>
      <c r="K12" s="507" t="str">
        <f t="shared" si="2"/>
        <v/>
      </c>
      <c r="L12" s="510"/>
      <c r="M12" s="506"/>
      <c r="N12" s="507" t="str">
        <f t="shared" si="3"/>
        <v/>
      </c>
      <c r="O12" s="509"/>
      <c r="P12" s="506"/>
      <c r="Q12" s="507" t="str">
        <f t="shared" si="4"/>
        <v/>
      </c>
      <c r="R12" s="509"/>
      <c r="S12" s="507"/>
      <c r="T12" s="507" t="str">
        <f t="shared" si="5"/>
        <v/>
      </c>
      <c r="U12" s="510"/>
    </row>
    <row r="13" spans="1:31" s="511" customFormat="1" ht="18" customHeight="1">
      <c r="A13" s="1299"/>
      <c r="B13" s="1301"/>
      <c r="C13" s="512">
        <f>'確認書（病棟整備）'!N46</f>
        <v>0</v>
      </c>
      <c r="D13" s="513"/>
      <c r="E13" s="514" t="str">
        <f t="shared" si="0"/>
        <v/>
      </c>
      <c r="F13" s="515"/>
      <c r="G13" s="516"/>
      <c r="H13" s="517" t="str">
        <f t="shared" si="1"/>
        <v/>
      </c>
      <c r="I13" s="518"/>
      <c r="J13" s="519"/>
      <c r="K13" s="517" t="str">
        <f t="shared" si="2"/>
        <v/>
      </c>
      <c r="L13" s="515"/>
      <c r="M13" s="520"/>
      <c r="N13" s="517" t="str">
        <f t="shared" si="3"/>
        <v/>
      </c>
      <c r="O13" s="518"/>
      <c r="P13" s="520"/>
      <c r="Q13" s="517" t="str">
        <f t="shared" si="4"/>
        <v/>
      </c>
      <c r="R13" s="518"/>
      <c r="S13" s="518"/>
      <c r="T13" s="517" t="str">
        <f t="shared" si="5"/>
        <v/>
      </c>
      <c r="U13" s="515"/>
    </row>
    <row r="14" spans="1:31" s="511" customFormat="1" ht="18" customHeight="1">
      <c r="A14" s="1299"/>
      <c r="B14" s="1301"/>
      <c r="C14" s="505" t="s">
        <v>511</v>
      </c>
      <c r="D14" s="521"/>
      <c r="E14" s="517" t="str">
        <f t="shared" si="0"/>
        <v/>
      </c>
      <c r="F14" s="522"/>
      <c r="G14" s="521"/>
      <c r="H14" s="517" t="str">
        <f t="shared" si="1"/>
        <v/>
      </c>
      <c r="I14" s="523"/>
      <c r="J14" s="517"/>
      <c r="K14" s="517" t="str">
        <f t="shared" si="2"/>
        <v/>
      </c>
      <c r="L14" s="522"/>
      <c r="M14" s="521"/>
      <c r="N14" s="517" t="str">
        <f t="shared" si="3"/>
        <v/>
      </c>
      <c r="O14" s="523"/>
      <c r="P14" s="521"/>
      <c r="Q14" s="517" t="str">
        <f t="shared" si="4"/>
        <v/>
      </c>
      <c r="R14" s="523"/>
      <c r="S14" s="517"/>
      <c r="T14" s="517" t="str">
        <f t="shared" si="5"/>
        <v/>
      </c>
      <c r="U14" s="522"/>
    </row>
    <row r="15" spans="1:31" s="511" customFormat="1" ht="18" customHeight="1">
      <c r="A15" s="1299"/>
      <c r="B15" s="1301"/>
      <c r="C15" s="512"/>
      <c r="D15" s="524"/>
      <c r="E15" s="525" t="str">
        <f t="shared" si="0"/>
        <v/>
      </c>
      <c r="F15" s="518"/>
      <c r="G15" s="524"/>
      <c r="H15" s="526" t="str">
        <f t="shared" si="1"/>
        <v/>
      </c>
      <c r="I15" s="527"/>
      <c r="J15" s="518"/>
      <c r="K15" s="517" t="str">
        <f t="shared" si="2"/>
        <v/>
      </c>
      <c r="L15" s="515"/>
      <c r="M15" s="520"/>
      <c r="N15" s="517" t="str">
        <f t="shared" si="3"/>
        <v/>
      </c>
      <c r="O15" s="527"/>
      <c r="P15" s="520"/>
      <c r="Q15" s="517" t="str">
        <f t="shared" si="4"/>
        <v/>
      </c>
      <c r="R15" s="527"/>
      <c r="S15" s="518"/>
      <c r="T15" s="517" t="str">
        <f t="shared" si="5"/>
        <v/>
      </c>
      <c r="U15" s="515"/>
    </row>
    <row r="16" spans="1:31" s="511" customFormat="1" ht="18" customHeight="1">
      <c r="A16" s="1299"/>
      <c r="B16" s="1301"/>
      <c r="C16" s="512"/>
      <c r="D16" s="524"/>
      <c r="E16" s="526" t="str">
        <f t="shared" si="0"/>
        <v/>
      </c>
      <c r="F16" s="515"/>
      <c r="G16" s="524"/>
      <c r="H16" s="526" t="str">
        <f t="shared" si="1"/>
        <v/>
      </c>
      <c r="I16" s="527"/>
      <c r="J16" s="518"/>
      <c r="K16" s="517" t="str">
        <f t="shared" si="2"/>
        <v/>
      </c>
      <c r="L16" s="515"/>
      <c r="M16" s="520"/>
      <c r="N16" s="517" t="str">
        <f t="shared" si="3"/>
        <v/>
      </c>
      <c r="O16" s="527"/>
      <c r="P16" s="520"/>
      <c r="Q16" s="517" t="str">
        <f t="shared" si="4"/>
        <v/>
      </c>
      <c r="R16" s="527"/>
      <c r="S16" s="518"/>
      <c r="T16" s="517" t="str">
        <f t="shared" si="5"/>
        <v/>
      </c>
      <c r="U16" s="515"/>
    </row>
    <row r="17" spans="1:31" s="511" customFormat="1" ht="18" customHeight="1">
      <c r="A17" s="1299"/>
      <c r="B17" s="1301"/>
      <c r="C17" s="512"/>
      <c r="D17" s="528"/>
      <c r="E17" s="526" t="str">
        <f t="shared" si="0"/>
        <v/>
      </c>
      <c r="F17" s="515"/>
      <c r="G17" s="524"/>
      <c r="H17" s="526" t="str">
        <f t="shared" si="1"/>
        <v/>
      </c>
      <c r="I17" s="527"/>
      <c r="J17" s="529"/>
      <c r="K17" s="523"/>
      <c r="L17" s="515"/>
      <c r="M17" s="520"/>
      <c r="N17" s="517" t="str">
        <f t="shared" si="3"/>
        <v/>
      </c>
      <c r="O17" s="527"/>
      <c r="P17" s="520"/>
      <c r="Q17" s="517" t="str">
        <f t="shared" si="4"/>
        <v/>
      </c>
      <c r="R17" s="527"/>
      <c r="S17" s="527"/>
      <c r="T17" s="523" t="str">
        <f t="shared" si="5"/>
        <v/>
      </c>
      <c r="U17" s="515"/>
    </row>
    <row r="18" spans="1:31" s="494" customFormat="1" ht="18" customHeight="1">
      <c r="A18" s="1286"/>
      <c r="B18" s="1302"/>
      <c r="C18" s="530" t="s">
        <v>510</v>
      </c>
      <c r="D18" s="531"/>
      <c r="E18" s="532" t="str">
        <f t="shared" si="0"/>
        <v/>
      </c>
      <c r="F18" s="533"/>
      <c r="G18" s="531"/>
      <c r="H18" s="532" t="str">
        <f t="shared" si="1"/>
        <v/>
      </c>
      <c r="I18" s="534"/>
      <c r="J18" s="532"/>
      <c r="K18" s="532" t="str">
        <f>IF(J18="","",L18/J18)</f>
        <v/>
      </c>
      <c r="L18" s="535"/>
      <c r="M18" s="531"/>
      <c r="N18" s="532" t="str">
        <f t="shared" si="3"/>
        <v/>
      </c>
      <c r="O18" s="534"/>
      <c r="P18" s="531"/>
      <c r="Q18" s="532" t="str">
        <f t="shared" si="4"/>
        <v/>
      </c>
      <c r="R18" s="534"/>
      <c r="S18" s="532"/>
      <c r="T18" s="532" t="str">
        <f t="shared" si="5"/>
        <v/>
      </c>
      <c r="U18" s="535"/>
      <c r="V18" s="324"/>
      <c r="W18" s="324"/>
      <c r="X18" s="324"/>
      <c r="Y18" s="324"/>
      <c r="Z18" s="324"/>
      <c r="AA18" s="324"/>
      <c r="AB18" s="324"/>
      <c r="AC18" s="324"/>
      <c r="AD18" s="324"/>
      <c r="AE18" s="324"/>
    </row>
    <row r="19" spans="1:31" s="494" customFormat="1" ht="18" customHeight="1">
      <c r="A19" s="1286"/>
      <c r="B19" s="1302"/>
      <c r="C19" s="536">
        <f>$C$12</f>
        <v>0</v>
      </c>
      <c r="D19" s="531"/>
      <c r="E19" s="532" t="str">
        <f t="shared" si="0"/>
        <v/>
      </c>
      <c r="F19" s="533"/>
      <c r="G19" s="531"/>
      <c r="H19" s="532" t="str">
        <f t="shared" si="1"/>
        <v/>
      </c>
      <c r="I19" s="534"/>
      <c r="J19" s="532"/>
      <c r="K19" s="532" t="str">
        <f>IF(J19="","",L19/J19)</f>
        <v/>
      </c>
      <c r="L19" s="535"/>
      <c r="M19" s="531"/>
      <c r="N19" s="532" t="str">
        <f t="shared" si="3"/>
        <v/>
      </c>
      <c r="O19" s="534"/>
      <c r="P19" s="531"/>
      <c r="Q19" s="532" t="str">
        <f t="shared" si="4"/>
        <v/>
      </c>
      <c r="R19" s="534"/>
      <c r="S19" s="532"/>
      <c r="T19" s="532" t="str">
        <f t="shared" si="5"/>
        <v/>
      </c>
      <c r="U19" s="535"/>
      <c r="V19" s="324"/>
      <c r="W19" s="324"/>
      <c r="X19" s="324"/>
      <c r="Y19" s="324"/>
      <c r="Z19" s="324"/>
      <c r="AA19" s="324"/>
      <c r="AB19" s="324"/>
      <c r="AC19" s="324"/>
      <c r="AD19" s="324"/>
      <c r="AE19" s="324"/>
    </row>
    <row r="20" spans="1:31" s="494" customFormat="1" ht="18" customHeight="1">
      <c r="A20" s="1286"/>
      <c r="B20" s="1302"/>
      <c r="C20" s="536">
        <f>$C$13</f>
        <v>0</v>
      </c>
      <c r="D20" s="641">
        <f>'確認書（病棟整備）'!AA68</f>
        <v>0</v>
      </c>
      <c r="E20" s="538" t="e">
        <f t="shared" si="0"/>
        <v>#DIV/0!</v>
      </c>
      <c r="F20" s="539">
        <f>'確認書（病棟整備）'!AH66</f>
        <v>0</v>
      </c>
      <c r="G20" s="642">
        <f>$D$20</f>
        <v>0</v>
      </c>
      <c r="H20" s="538" t="e">
        <f t="shared" si="1"/>
        <v>#DIV/0!</v>
      </c>
      <c r="I20" s="541">
        <f>$F$20</f>
        <v>0</v>
      </c>
      <c r="J20" s="542"/>
      <c r="K20" s="543" t="str">
        <f>IF(J20="","",L20/J20)</f>
        <v/>
      </c>
      <c r="L20" s="544"/>
      <c r="M20" s="545"/>
      <c r="N20" s="543" t="str">
        <f t="shared" si="3"/>
        <v/>
      </c>
      <c r="O20" s="546"/>
      <c r="P20" s="545"/>
      <c r="Q20" s="543" t="str">
        <f t="shared" si="4"/>
        <v/>
      </c>
      <c r="R20" s="546"/>
      <c r="S20" s="546"/>
      <c r="T20" s="543" t="str">
        <f t="shared" si="5"/>
        <v/>
      </c>
      <c r="U20" s="544"/>
      <c r="V20" s="324"/>
      <c r="W20" s="324"/>
      <c r="X20" s="324"/>
      <c r="Y20" s="324"/>
      <c r="Z20" s="324"/>
      <c r="AA20" s="324"/>
      <c r="AB20" s="324"/>
      <c r="AC20" s="324"/>
      <c r="AD20" s="324"/>
      <c r="AE20" s="324"/>
    </row>
    <row r="21" spans="1:31" s="494" customFormat="1" ht="18" customHeight="1">
      <c r="A21" s="1286"/>
      <c r="B21" s="1302"/>
      <c r="C21" s="530"/>
      <c r="D21" s="547"/>
      <c r="E21" s="538" t="str">
        <f t="shared" si="0"/>
        <v/>
      </c>
      <c r="F21" s="533"/>
      <c r="G21" s="547"/>
      <c r="H21" s="538" t="str">
        <f t="shared" si="1"/>
        <v/>
      </c>
      <c r="I21" s="548"/>
      <c r="J21" s="543"/>
      <c r="K21" s="543" t="str">
        <f>IF(J21="","",L21/J21)</f>
        <v/>
      </c>
      <c r="L21" s="549"/>
      <c r="M21" s="550"/>
      <c r="N21" s="543" t="str">
        <f t="shared" si="3"/>
        <v/>
      </c>
      <c r="O21" s="551"/>
      <c r="P21" s="550"/>
      <c r="Q21" s="543" t="str">
        <f t="shared" si="4"/>
        <v/>
      </c>
      <c r="R21" s="551"/>
      <c r="S21" s="543"/>
      <c r="T21" s="543" t="str">
        <f t="shared" si="5"/>
        <v/>
      </c>
      <c r="U21" s="549"/>
      <c r="V21" s="324"/>
      <c r="W21" s="324"/>
      <c r="X21" s="324"/>
      <c r="Y21" s="324"/>
      <c r="Z21" s="324"/>
      <c r="AA21" s="324"/>
      <c r="AB21" s="324"/>
      <c r="AC21" s="324"/>
      <c r="AD21" s="324"/>
      <c r="AE21" s="324"/>
    </row>
    <row r="22" spans="1:31" s="494" customFormat="1" ht="18" customHeight="1">
      <c r="A22" s="1286"/>
      <c r="B22" s="1302"/>
      <c r="C22" s="536" t="s">
        <v>509</v>
      </c>
      <c r="D22" s="540"/>
      <c r="E22" s="552"/>
      <c r="F22" s="541">
        <f>'確認書（病棟整備）'!N68</f>
        <v>0</v>
      </c>
      <c r="G22" s="540"/>
      <c r="H22" s="538"/>
      <c r="I22" s="553">
        <f>F22</f>
        <v>0</v>
      </c>
      <c r="J22" s="546"/>
      <c r="K22" s="543" t="str">
        <f>IF(J22="","",L22/J22)</f>
        <v/>
      </c>
      <c r="L22" s="544"/>
      <c r="M22" s="545"/>
      <c r="N22" s="543" t="str">
        <f t="shared" si="3"/>
        <v/>
      </c>
      <c r="O22" s="554"/>
      <c r="P22" s="545"/>
      <c r="Q22" s="543" t="str">
        <f t="shared" si="4"/>
        <v/>
      </c>
      <c r="R22" s="554"/>
      <c r="S22" s="546"/>
      <c r="T22" s="543" t="str">
        <f t="shared" si="5"/>
        <v/>
      </c>
      <c r="U22" s="544"/>
      <c r="V22" s="324"/>
      <c r="W22" s="324"/>
      <c r="X22" s="324"/>
      <c r="Y22" s="324"/>
      <c r="Z22" s="324"/>
      <c r="AA22" s="324"/>
      <c r="AB22" s="324"/>
      <c r="AC22" s="324"/>
      <c r="AD22" s="324"/>
      <c r="AE22" s="324"/>
    </row>
    <row r="23" spans="1:31" s="494" customFormat="1" ht="18" customHeight="1">
      <c r="A23" s="1286"/>
      <c r="B23" s="1302"/>
      <c r="C23" s="536" t="s">
        <v>506</v>
      </c>
      <c r="D23" s="540"/>
      <c r="E23" s="552"/>
      <c r="F23" s="555"/>
      <c r="G23" s="540"/>
      <c r="H23" s="538"/>
      <c r="I23" s="553"/>
      <c r="J23" s="546"/>
      <c r="K23" s="543"/>
      <c r="L23" s="544"/>
      <c r="M23" s="545"/>
      <c r="N23" s="543"/>
      <c r="O23" s="554"/>
      <c r="P23" s="545"/>
      <c r="Q23" s="543"/>
      <c r="R23" s="554"/>
      <c r="S23" s="546"/>
      <c r="T23" s="543"/>
      <c r="U23" s="544"/>
      <c r="V23" s="324"/>
      <c r="W23" s="324"/>
      <c r="X23" s="324"/>
      <c r="Y23" s="324"/>
      <c r="Z23" s="324"/>
      <c r="AA23" s="324"/>
      <c r="AB23" s="324"/>
      <c r="AC23" s="324"/>
      <c r="AD23" s="324"/>
      <c r="AE23" s="324"/>
    </row>
    <row r="24" spans="1:31" s="494" customFormat="1" ht="18" customHeight="1">
      <c r="A24" s="1286"/>
      <c r="B24" s="1302"/>
      <c r="C24" s="556">
        <f>'確認書（病棟整備）'!C93</f>
        <v>0</v>
      </c>
      <c r="D24" s="557"/>
      <c r="E24" s="538"/>
      <c r="F24" s="539">
        <f>'確認書（病棟整備）'!S93</f>
        <v>0</v>
      </c>
      <c r="G24" s="540"/>
      <c r="H24" s="538"/>
      <c r="I24" s="553">
        <f t="shared" ref="I24:I35" si="6">F24</f>
        <v>0</v>
      </c>
      <c r="J24" s="558"/>
      <c r="K24" s="551"/>
      <c r="L24" s="544"/>
      <c r="M24" s="545"/>
      <c r="N24" s="543" t="str">
        <f>IF(M24="","",O24/M24)</f>
        <v/>
      </c>
      <c r="O24" s="554"/>
      <c r="P24" s="545"/>
      <c r="Q24" s="543" t="str">
        <f>IF(P24="","",R24/P24)</f>
        <v/>
      </c>
      <c r="R24" s="554"/>
      <c r="S24" s="554"/>
      <c r="T24" s="551" t="str">
        <f>IF(S24="","",U24/S24)</f>
        <v/>
      </c>
      <c r="U24" s="544"/>
      <c r="V24" s="324"/>
      <c r="W24" s="324"/>
      <c r="X24" s="324"/>
      <c r="Y24" s="324"/>
      <c r="Z24" s="324"/>
      <c r="AA24" s="324"/>
      <c r="AB24" s="324"/>
      <c r="AC24" s="324"/>
      <c r="AD24" s="324"/>
      <c r="AE24" s="324"/>
    </row>
    <row r="25" spans="1:31" s="494" customFormat="1" ht="18" customHeight="1">
      <c r="A25" s="1286"/>
      <c r="B25" s="1302"/>
      <c r="C25" s="556">
        <f>'確認書（病棟整備）'!C94</f>
        <v>0</v>
      </c>
      <c r="D25" s="557"/>
      <c r="E25" s="538"/>
      <c r="F25" s="539">
        <f>'確認書（病棟整備）'!S94</f>
        <v>0</v>
      </c>
      <c r="G25" s="540"/>
      <c r="H25" s="538"/>
      <c r="I25" s="553">
        <f t="shared" si="6"/>
        <v>0</v>
      </c>
      <c r="J25" s="558"/>
      <c r="K25" s="551"/>
      <c r="L25" s="544"/>
      <c r="M25" s="545"/>
      <c r="N25" s="543"/>
      <c r="O25" s="554"/>
      <c r="P25" s="545"/>
      <c r="Q25" s="543"/>
      <c r="R25" s="554"/>
      <c r="S25" s="554"/>
      <c r="T25" s="551"/>
      <c r="U25" s="544"/>
      <c r="V25" s="324"/>
      <c r="W25" s="324"/>
      <c r="X25" s="324"/>
      <c r="Y25" s="324"/>
      <c r="Z25" s="324"/>
      <c r="AA25" s="324"/>
      <c r="AB25" s="324"/>
      <c r="AC25" s="324"/>
      <c r="AD25" s="324"/>
      <c r="AE25" s="324"/>
    </row>
    <row r="26" spans="1:31" s="494" customFormat="1" ht="18" customHeight="1">
      <c r="A26" s="1286"/>
      <c r="B26" s="1302"/>
      <c r="C26" s="556">
        <f>'確認書（病棟整備）'!C95</f>
        <v>0</v>
      </c>
      <c r="D26" s="557"/>
      <c r="E26" s="538"/>
      <c r="F26" s="539">
        <f>'確認書（病棟整備）'!S95</f>
        <v>0</v>
      </c>
      <c r="G26" s="540"/>
      <c r="H26" s="538"/>
      <c r="I26" s="553">
        <f t="shared" si="6"/>
        <v>0</v>
      </c>
      <c r="J26" s="558"/>
      <c r="K26" s="551"/>
      <c r="L26" s="544"/>
      <c r="M26" s="545"/>
      <c r="N26" s="543"/>
      <c r="O26" s="554"/>
      <c r="P26" s="545"/>
      <c r="Q26" s="543"/>
      <c r="R26" s="554"/>
      <c r="S26" s="554"/>
      <c r="T26" s="551"/>
      <c r="U26" s="544"/>
      <c r="V26" s="324"/>
      <c r="W26" s="324"/>
      <c r="X26" s="324"/>
      <c r="Y26" s="324"/>
      <c r="Z26" s="324"/>
      <c r="AA26" s="324"/>
      <c r="AB26" s="324"/>
      <c r="AC26" s="324"/>
      <c r="AD26" s="324"/>
      <c r="AE26" s="324"/>
    </row>
    <row r="27" spans="1:31" s="494" customFormat="1" ht="18" customHeight="1">
      <c r="A27" s="1286"/>
      <c r="B27" s="1302"/>
      <c r="C27" s="556">
        <f>'確認書（病棟整備）'!C96</f>
        <v>0</v>
      </c>
      <c r="D27" s="557"/>
      <c r="E27" s="538"/>
      <c r="F27" s="539">
        <f>'確認書（病棟整備）'!S96</f>
        <v>0</v>
      </c>
      <c r="G27" s="540"/>
      <c r="H27" s="538"/>
      <c r="I27" s="553">
        <f t="shared" si="6"/>
        <v>0</v>
      </c>
      <c r="J27" s="558"/>
      <c r="K27" s="551"/>
      <c r="L27" s="544"/>
      <c r="M27" s="545"/>
      <c r="N27" s="543"/>
      <c r="O27" s="554"/>
      <c r="P27" s="545"/>
      <c r="Q27" s="543"/>
      <c r="R27" s="554"/>
      <c r="S27" s="554"/>
      <c r="T27" s="551"/>
      <c r="U27" s="544"/>
      <c r="V27" s="324"/>
      <c r="W27" s="324"/>
      <c r="X27" s="324"/>
      <c r="Y27" s="324"/>
      <c r="Z27" s="324"/>
      <c r="AA27" s="324"/>
      <c r="AB27" s="324"/>
      <c r="AC27" s="324"/>
      <c r="AD27" s="324"/>
      <c r="AE27" s="324"/>
    </row>
    <row r="28" spans="1:31" s="494" customFormat="1" ht="18" customHeight="1">
      <c r="A28" s="1286"/>
      <c r="B28" s="1302"/>
      <c r="C28" s="556">
        <f>'確認書（病棟整備）'!C97</f>
        <v>0</v>
      </c>
      <c r="D28" s="557"/>
      <c r="E28" s="538"/>
      <c r="F28" s="539">
        <f>'確認書（病棟整備）'!S97</f>
        <v>0</v>
      </c>
      <c r="G28" s="540"/>
      <c r="H28" s="538"/>
      <c r="I28" s="553">
        <f t="shared" si="6"/>
        <v>0</v>
      </c>
      <c r="J28" s="558"/>
      <c r="K28" s="551"/>
      <c r="L28" s="544"/>
      <c r="M28" s="545"/>
      <c r="N28" s="543"/>
      <c r="O28" s="554"/>
      <c r="P28" s="545"/>
      <c r="Q28" s="543"/>
      <c r="R28" s="554"/>
      <c r="S28" s="554"/>
      <c r="T28" s="551"/>
      <c r="U28" s="544"/>
      <c r="V28" s="324"/>
      <c r="W28" s="324"/>
      <c r="X28" s="324"/>
      <c r="Y28" s="324"/>
      <c r="Z28" s="324"/>
      <c r="AA28" s="324"/>
      <c r="AB28" s="324"/>
      <c r="AC28" s="324"/>
      <c r="AD28" s="324"/>
      <c r="AE28" s="324"/>
    </row>
    <row r="29" spans="1:31" s="494" customFormat="1" ht="18" customHeight="1">
      <c r="A29" s="1286"/>
      <c r="B29" s="1302"/>
      <c r="C29" s="556">
        <f>'確認書（病棟整備）'!C98</f>
        <v>0</v>
      </c>
      <c r="D29" s="545"/>
      <c r="E29" s="551"/>
      <c r="F29" s="539">
        <f>'確認書（病棟整備）'!S98</f>
        <v>0</v>
      </c>
      <c r="G29" s="580"/>
      <c r="H29" s="551"/>
      <c r="I29" s="553">
        <f t="shared" si="6"/>
        <v>0</v>
      </c>
      <c r="J29" s="554"/>
      <c r="K29" s="551" t="str">
        <f>IF(J29="","",L29/J29)</f>
        <v/>
      </c>
      <c r="L29" s="544"/>
      <c r="M29" s="580"/>
      <c r="N29" s="551" t="str">
        <f>IF(M29="","",O29/M29)</f>
        <v/>
      </c>
      <c r="O29" s="554"/>
      <c r="P29" s="580"/>
      <c r="Q29" s="551" t="str">
        <f>IF(P29="","",R29/P29)</f>
        <v/>
      </c>
      <c r="R29" s="554"/>
      <c r="S29" s="554"/>
      <c r="T29" s="551" t="str">
        <f>IF(S29="","",U29/S29)</f>
        <v/>
      </c>
      <c r="U29" s="544"/>
      <c r="V29" s="324"/>
      <c r="W29" s="324"/>
      <c r="X29" s="324"/>
      <c r="Y29" s="324"/>
      <c r="Z29" s="324"/>
      <c r="AA29" s="324"/>
      <c r="AB29" s="324"/>
      <c r="AC29" s="324"/>
      <c r="AD29" s="324"/>
      <c r="AE29" s="324"/>
    </row>
    <row r="30" spans="1:31" s="494" customFormat="1" ht="18" hidden="1" customHeight="1" outlineLevel="1">
      <c r="A30" s="1286"/>
      <c r="B30" s="1302"/>
      <c r="C30" s="556">
        <f>'確認書（病棟整備）'!C99</f>
        <v>0</v>
      </c>
      <c r="D30" s="545"/>
      <c r="E30" s="551"/>
      <c r="F30" s="539">
        <f>'確認書（病棟整備）'!S99</f>
        <v>0</v>
      </c>
      <c r="G30" s="580"/>
      <c r="H30" s="551"/>
      <c r="I30" s="553">
        <f t="shared" si="6"/>
        <v>0</v>
      </c>
      <c r="J30" s="554"/>
      <c r="K30" s="551"/>
      <c r="L30" s="544"/>
      <c r="M30" s="580"/>
      <c r="N30" s="551"/>
      <c r="O30" s="554"/>
      <c r="P30" s="580"/>
      <c r="Q30" s="551"/>
      <c r="R30" s="554"/>
      <c r="S30" s="554"/>
      <c r="T30" s="551"/>
      <c r="U30" s="544"/>
      <c r="V30" s="324"/>
      <c r="W30" s="324"/>
      <c r="X30" s="324"/>
      <c r="Y30" s="324"/>
      <c r="Z30" s="324"/>
      <c r="AA30" s="324"/>
      <c r="AB30" s="324"/>
      <c r="AC30" s="324"/>
      <c r="AD30" s="324"/>
      <c r="AE30" s="324"/>
    </row>
    <row r="31" spans="1:31" s="494" customFormat="1" ht="18" hidden="1" customHeight="1" outlineLevel="1">
      <c r="A31" s="1286"/>
      <c r="B31" s="1302"/>
      <c r="C31" s="556">
        <f>'確認書（病棟整備）'!C100</f>
        <v>0</v>
      </c>
      <c r="D31" s="545"/>
      <c r="E31" s="551"/>
      <c r="F31" s="539">
        <f>'確認書（病棟整備）'!S100</f>
        <v>0</v>
      </c>
      <c r="G31" s="580"/>
      <c r="H31" s="551"/>
      <c r="I31" s="553">
        <f t="shared" si="6"/>
        <v>0</v>
      </c>
      <c r="J31" s="554"/>
      <c r="K31" s="551"/>
      <c r="L31" s="544"/>
      <c r="M31" s="580"/>
      <c r="N31" s="551"/>
      <c r="O31" s="554"/>
      <c r="P31" s="580"/>
      <c r="Q31" s="551"/>
      <c r="R31" s="554"/>
      <c r="S31" s="554"/>
      <c r="T31" s="551"/>
      <c r="U31" s="544"/>
      <c r="V31" s="324"/>
      <c r="W31" s="324"/>
      <c r="X31" s="324"/>
      <c r="Y31" s="324"/>
      <c r="Z31" s="324"/>
      <c r="AA31" s="324"/>
      <c r="AB31" s="324"/>
      <c r="AC31" s="324"/>
      <c r="AD31" s="324"/>
      <c r="AE31" s="324"/>
    </row>
    <row r="32" spans="1:31" s="494" customFormat="1" ht="18" hidden="1" customHeight="1" outlineLevel="1">
      <c r="A32" s="1286"/>
      <c r="B32" s="1302"/>
      <c r="C32" s="556">
        <f>'確認書（病棟整備）'!C101</f>
        <v>0</v>
      </c>
      <c r="D32" s="545"/>
      <c r="E32" s="551"/>
      <c r="F32" s="539">
        <f>'確認書（病棟整備）'!S101</f>
        <v>0</v>
      </c>
      <c r="G32" s="580"/>
      <c r="H32" s="551"/>
      <c r="I32" s="553">
        <f t="shared" si="6"/>
        <v>0</v>
      </c>
      <c r="J32" s="554"/>
      <c r="K32" s="551"/>
      <c r="L32" s="544"/>
      <c r="M32" s="580"/>
      <c r="N32" s="551"/>
      <c r="O32" s="554"/>
      <c r="P32" s="580"/>
      <c r="Q32" s="551"/>
      <c r="R32" s="554"/>
      <c r="S32" s="554"/>
      <c r="T32" s="551"/>
      <c r="U32" s="544"/>
      <c r="V32" s="324"/>
      <c r="W32" s="324"/>
      <c r="X32" s="324"/>
      <c r="Y32" s="324"/>
      <c r="Z32" s="324"/>
      <c r="AA32" s="324"/>
      <c r="AB32" s="324"/>
      <c r="AC32" s="324"/>
      <c r="AD32" s="324"/>
      <c r="AE32" s="324"/>
    </row>
    <row r="33" spans="1:31" s="494" customFormat="1" ht="18" hidden="1" customHeight="1" outlineLevel="1">
      <c r="A33" s="1286"/>
      <c r="B33" s="1302"/>
      <c r="C33" s="556">
        <f>'確認書（病棟整備）'!C102</f>
        <v>0</v>
      </c>
      <c r="D33" s="545"/>
      <c r="E33" s="551"/>
      <c r="F33" s="539">
        <f>'確認書（病棟整備）'!S102</f>
        <v>0</v>
      </c>
      <c r="G33" s="580"/>
      <c r="H33" s="551"/>
      <c r="I33" s="553">
        <f t="shared" si="6"/>
        <v>0</v>
      </c>
      <c r="J33" s="554"/>
      <c r="K33" s="551"/>
      <c r="L33" s="544"/>
      <c r="M33" s="580"/>
      <c r="N33" s="551"/>
      <c r="O33" s="554"/>
      <c r="P33" s="580"/>
      <c r="Q33" s="551"/>
      <c r="R33" s="554"/>
      <c r="S33" s="554"/>
      <c r="T33" s="551"/>
      <c r="U33" s="544"/>
      <c r="V33" s="324"/>
      <c r="W33" s="324"/>
      <c r="X33" s="324"/>
      <c r="Y33" s="324"/>
      <c r="Z33" s="324"/>
      <c r="AA33" s="324"/>
      <c r="AB33" s="324"/>
      <c r="AC33" s="324"/>
      <c r="AD33" s="324"/>
      <c r="AE33" s="324"/>
    </row>
    <row r="34" spans="1:31" s="494" customFormat="1" ht="18" hidden="1" customHeight="1" outlineLevel="1">
      <c r="A34" s="1286"/>
      <c r="B34" s="1302"/>
      <c r="C34" s="556">
        <f>'確認書（病棟整備）'!C103</f>
        <v>0</v>
      </c>
      <c r="D34" s="545"/>
      <c r="E34" s="551"/>
      <c r="F34" s="539">
        <f>'確認書（病棟整備）'!S103</f>
        <v>0</v>
      </c>
      <c r="G34" s="580"/>
      <c r="H34" s="551"/>
      <c r="I34" s="553">
        <f t="shared" si="6"/>
        <v>0</v>
      </c>
      <c r="J34" s="554"/>
      <c r="K34" s="551"/>
      <c r="L34" s="544"/>
      <c r="M34" s="580"/>
      <c r="N34" s="551"/>
      <c r="O34" s="554"/>
      <c r="P34" s="580"/>
      <c r="Q34" s="551"/>
      <c r="R34" s="554"/>
      <c r="S34" s="554"/>
      <c r="T34" s="551"/>
      <c r="U34" s="544"/>
      <c r="V34" s="324"/>
      <c r="W34" s="324"/>
      <c r="X34" s="324"/>
      <c r="Y34" s="324"/>
      <c r="Z34" s="324"/>
      <c r="AA34" s="324"/>
      <c r="AB34" s="324"/>
      <c r="AC34" s="324"/>
      <c r="AD34" s="324"/>
      <c r="AE34" s="324"/>
    </row>
    <row r="35" spans="1:31" s="494" customFormat="1" ht="18" hidden="1" customHeight="1" outlineLevel="1">
      <c r="A35" s="1286"/>
      <c r="B35" s="1302"/>
      <c r="C35" s="556">
        <f>'確認書（病棟整備）'!C104</f>
        <v>0</v>
      </c>
      <c r="D35" s="545"/>
      <c r="E35" s="551"/>
      <c r="F35" s="539">
        <f>'確認書（病棟整備）'!S104</f>
        <v>0</v>
      </c>
      <c r="G35" s="580"/>
      <c r="H35" s="551"/>
      <c r="I35" s="553">
        <f t="shared" si="6"/>
        <v>0</v>
      </c>
      <c r="J35" s="554"/>
      <c r="K35" s="551"/>
      <c r="L35" s="544"/>
      <c r="M35" s="580"/>
      <c r="N35" s="551"/>
      <c r="O35" s="554"/>
      <c r="P35" s="580"/>
      <c r="Q35" s="551"/>
      <c r="R35" s="554"/>
      <c r="S35" s="554"/>
      <c r="T35" s="551"/>
      <c r="U35" s="544"/>
      <c r="V35" s="324"/>
      <c r="W35" s="324"/>
      <c r="X35" s="324"/>
      <c r="Y35" s="324"/>
      <c r="Z35" s="324"/>
      <c r="AA35" s="324"/>
      <c r="AB35" s="324"/>
      <c r="AC35" s="324"/>
      <c r="AD35" s="324"/>
      <c r="AE35" s="324"/>
    </row>
    <row r="36" spans="1:31" s="494" customFormat="1" ht="18" customHeight="1" collapsed="1">
      <c r="A36" s="1286"/>
      <c r="B36" s="1302"/>
      <c r="C36" s="559" t="s">
        <v>504</v>
      </c>
      <c r="D36" s="643">
        <f>SUM(D20)</f>
        <v>0</v>
      </c>
      <c r="E36" s="561" t="e">
        <f>IF(D36="","",F36/D36)</f>
        <v>#VALUE!</v>
      </c>
      <c r="F36" s="562" t="str">
        <f>IF(SUM(F20,F22)=0,"",SUM(F20,F22))</f>
        <v/>
      </c>
      <c r="G36" s="643">
        <f>D36</f>
        <v>0</v>
      </c>
      <c r="H36" s="561" t="e">
        <f>E36</f>
        <v>#VALUE!</v>
      </c>
      <c r="I36" s="562" t="str">
        <f>IF(SUM(I20:I22)=0,"",SUM(I20:I22))</f>
        <v/>
      </c>
      <c r="J36" s="563"/>
      <c r="K36" s="561" t="str">
        <f t="shared" ref="K36:K64" si="7">IF(J36="","",L36/J36)</f>
        <v/>
      </c>
      <c r="L36" s="562" t="str">
        <f>IF(SUM(L19:L29)=0,"",SUM(L19:L29))</f>
        <v/>
      </c>
      <c r="M36" s="560"/>
      <c r="N36" s="561" t="str">
        <f>IF(M36="","",O36/M36)</f>
        <v/>
      </c>
      <c r="O36" s="561" t="str">
        <f>IF(SUM(O19:O29)=0,"",SUM(O19:O29))</f>
        <v/>
      </c>
      <c r="P36" s="560"/>
      <c r="Q36" s="561" t="str">
        <f>IF(P36="","",R36/P36)</f>
        <v/>
      </c>
      <c r="R36" s="561" t="str">
        <f>IF(SUM(R19:R29)=0,"",SUM(R19:R29))</f>
        <v/>
      </c>
      <c r="S36" s="563"/>
      <c r="T36" s="561" t="str">
        <f>IF(S36="","",U36/S36)</f>
        <v/>
      </c>
      <c r="U36" s="562" t="str">
        <f>IF(SUM(U19:U29)=0,"",SUM(U19:U29))</f>
        <v/>
      </c>
      <c r="V36" s="324"/>
      <c r="W36" s="324"/>
      <c r="X36" s="324"/>
      <c r="Y36" s="324"/>
      <c r="Z36" s="324"/>
      <c r="AA36" s="324"/>
      <c r="AB36" s="324"/>
      <c r="AC36" s="324"/>
      <c r="AD36" s="324"/>
      <c r="AE36" s="324"/>
    </row>
    <row r="37" spans="1:31" s="494" customFormat="1" ht="22.5" customHeight="1">
      <c r="A37" s="1286"/>
      <c r="B37" s="1302" t="s">
        <v>508</v>
      </c>
      <c r="C37" s="564" t="s">
        <v>507</v>
      </c>
      <c r="D37" s="565"/>
      <c r="E37" s="566"/>
      <c r="F37" s="539">
        <f>'確認書（病棟整備）'!G68</f>
        <v>0</v>
      </c>
      <c r="G37" s="565"/>
      <c r="H37" s="568"/>
      <c r="I37" s="567">
        <f>F37</f>
        <v>0</v>
      </c>
      <c r="J37" s="569"/>
      <c r="K37" s="568" t="str">
        <f t="shared" si="7"/>
        <v/>
      </c>
      <c r="L37" s="570"/>
      <c r="M37" s="571"/>
      <c r="N37" s="572" t="str">
        <f>IF(M37="","",O37/M37)</f>
        <v/>
      </c>
      <c r="O37" s="573"/>
      <c r="P37" s="571"/>
      <c r="Q37" s="572" t="str">
        <f>IF(P37="","",R37/P37)</f>
        <v/>
      </c>
      <c r="R37" s="573"/>
      <c r="S37" s="573"/>
      <c r="T37" s="572" t="str">
        <f>IF(S37="","",U37/S37)</f>
        <v/>
      </c>
      <c r="U37" s="574"/>
      <c r="V37" s="324"/>
      <c r="W37" s="324"/>
      <c r="X37" s="324"/>
      <c r="Y37" s="324"/>
      <c r="Z37" s="324"/>
      <c r="AA37" s="324"/>
      <c r="AB37" s="324"/>
      <c r="AC37" s="324"/>
      <c r="AD37" s="324"/>
      <c r="AE37" s="324"/>
    </row>
    <row r="38" spans="1:31" s="494" customFormat="1" ht="18" customHeight="1">
      <c r="A38" s="1286"/>
      <c r="B38" s="1302"/>
      <c r="C38" s="575" t="s">
        <v>506</v>
      </c>
      <c r="D38" s="576"/>
      <c r="E38" s="577" t="str">
        <f>IF(D38="","",F38/D38)</f>
        <v/>
      </c>
      <c r="F38" s="539">
        <f>'確認書（病棟整備）'!S76</f>
        <v>0</v>
      </c>
      <c r="G38" s="576"/>
      <c r="H38" s="577"/>
      <c r="I38" s="578">
        <f t="shared" ref="I38:I50" si="8">F38</f>
        <v>0</v>
      </c>
      <c r="J38" s="579"/>
      <c r="K38" s="577" t="str">
        <f t="shared" si="7"/>
        <v/>
      </c>
      <c r="L38" s="578"/>
      <c r="M38" s="580"/>
      <c r="N38" s="551" t="str">
        <f>IF(M38="","",O38/M38)</f>
        <v/>
      </c>
      <c r="O38" s="554"/>
      <c r="P38" s="580"/>
      <c r="Q38" s="551" t="str">
        <f>IF(P38="","",R38/P38)</f>
        <v/>
      </c>
      <c r="R38" s="554"/>
      <c r="S38" s="554"/>
      <c r="T38" s="551" t="str">
        <f>IF(S38="","",U38/S38)</f>
        <v/>
      </c>
      <c r="U38" s="581"/>
      <c r="V38" s="324"/>
      <c r="W38" s="324"/>
      <c r="X38" s="324"/>
      <c r="Y38" s="324"/>
      <c r="Z38" s="324"/>
      <c r="AA38" s="324"/>
      <c r="AB38" s="324"/>
      <c r="AC38" s="324"/>
      <c r="AD38" s="324"/>
      <c r="AE38" s="324"/>
    </row>
    <row r="39" spans="1:31" s="494" customFormat="1" ht="18" customHeight="1">
      <c r="A39" s="1286"/>
      <c r="B39" s="1302"/>
      <c r="C39" s="575">
        <f>'確認書（病棟整備）'!C76</f>
        <v>0</v>
      </c>
      <c r="D39" s="576"/>
      <c r="E39" s="577"/>
      <c r="F39" s="539">
        <f>'確認書（病棟整備）'!S77</f>
        <v>0</v>
      </c>
      <c r="G39" s="576"/>
      <c r="H39" s="577"/>
      <c r="I39" s="578">
        <f t="shared" si="8"/>
        <v>0</v>
      </c>
      <c r="J39" s="579"/>
      <c r="K39" s="577" t="str">
        <f t="shared" si="7"/>
        <v/>
      </c>
      <c r="L39" s="578"/>
      <c r="M39" s="580"/>
      <c r="N39" s="551" t="str">
        <f>IF(M39="","",O39/M39)</f>
        <v/>
      </c>
      <c r="O39" s="554"/>
      <c r="P39" s="580"/>
      <c r="Q39" s="551" t="str">
        <f>IF(P39="","",R39/P39)</f>
        <v/>
      </c>
      <c r="R39" s="554"/>
      <c r="S39" s="554"/>
      <c r="T39" s="551" t="str">
        <f>IF(S39="","",U39/S39)</f>
        <v/>
      </c>
      <c r="U39" s="581"/>
      <c r="V39" s="324"/>
      <c r="W39" s="324"/>
      <c r="X39" s="324"/>
      <c r="Y39" s="324"/>
      <c r="Z39" s="324"/>
      <c r="AA39" s="324"/>
      <c r="AB39" s="324"/>
      <c r="AC39" s="324"/>
      <c r="AD39" s="324"/>
      <c r="AE39" s="324"/>
    </row>
    <row r="40" spans="1:31" s="494" customFormat="1" ht="18" customHeight="1">
      <c r="A40" s="1286"/>
      <c r="B40" s="1302"/>
      <c r="C40" s="575">
        <f>'確認書（病棟整備）'!C77</f>
        <v>0</v>
      </c>
      <c r="D40" s="576"/>
      <c r="E40" s="577"/>
      <c r="F40" s="539">
        <f>'確認書（病棟整備）'!S78</f>
        <v>0</v>
      </c>
      <c r="G40" s="576"/>
      <c r="H40" s="577"/>
      <c r="I40" s="578">
        <f t="shared" si="8"/>
        <v>0</v>
      </c>
      <c r="J40" s="579"/>
      <c r="K40" s="577" t="str">
        <f t="shared" si="7"/>
        <v/>
      </c>
      <c r="L40" s="578"/>
      <c r="M40" s="580"/>
      <c r="N40" s="551" t="str">
        <f>IF(M40="","",O40/M40)</f>
        <v/>
      </c>
      <c r="O40" s="554"/>
      <c r="P40" s="580"/>
      <c r="Q40" s="551" t="str">
        <f>IF(P40="","",R40/P40)</f>
        <v/>
      </c>
      <c r="R40" s="554"/>
      <c r="S40" s="554"/>
      <c r="T40" s="551" t="str">
        <f>IF(S40="","",U40/S40)</f>
        <v/>
      </c>
      <c r="U40" s="581"/>
      <c r="V40" s="1284" t="s">
        <v>505</v>
      </c>
      <c r="W40" s="1285"/>
      <c r="X40" s="1285"/>
      <c r="Y40" s="324"/>
      <c r="Z40" s="324"/>
      <c r="AA40" s="324"/>
      <c r="AB40" s="324"/>
      <c r="AC40" s="324"/>
      <c r="AD40" s="324"/>
      <c r="AE40" s="324"/>
    </row>
    <row r="41" spans="1:31" s="494" customFormat="1" ht="18" customHeight="1">
      <c r="A41" s="1286"/>
      <c r="B41" s="1302"/>
      <c r="C41" s="575">
        <f>'確認書（病棟整備）'!C78</f>
        <v>0</v>
      </c>
      <c r="D41" s="576"/>
      <c r="E41" s="577"/>
      <c r="F41" s="539">
        <f>'確認書（病棟整備）'!S79</f>
        <v>0</v>
      </c>
      <c r="G41" s="576"/>
      <c r="H41" s="577"/>
      <c r="I41" s="578">
        <f t="shared" si="8"/>
        <v>0</v>
      </c>
      <c r="J41" s="579"/>
      <c r="K41" s="577" t="str">
        <f t="shared" si="7"/>
        <v/>
      </c>
      <c r="L41" s="578"/>
      <c r="M41" s="580"/>
      <c r="N41" s="551"/>
      <c r="O41" s="554"/>
      <c r="P41" s="580"/>
      <c r="Q41" s="551"/>
      <c r="R41" s="554"/>
      <c r="S41" s="554"/>
      <c r="T41" s="551"/>
      <c r="U41" s="581"/>
      <c r="V41" s="1284"/>
      <c r="W41" s="1285"/>
      <c r="X41" s="1285"/>
      <c r="Y41" s="324"/>
      <c r="Z41" s="324"/>
      <c r="AA41" s="324"/>
      <c r="AB41" s="324"/>
      <c r="AC41" s="324"/>
      <c r="AD41" s="324"/>
      <c r="AE41" s="324"/>
    </row>
    <row r="42" spans="1:31" s="494" customFormat="1" ht="18" customHeight="1">
      <c r="A42" s="1286"/>
      <c r="B42" s="1302"/>
      <c r="C42" s="575">
        <f>'確認書（病棟整備）'!C79</f>
        <v>0</v>
      </c>
      <c r="D42" s="576"/>
      <c r="E42" s="577"/>
      <c r="F42" s="539">
        <f>'確認書（病棟整備）'!S80</f>
        <v>0</v>
      </c>
      <c r="G42" s="576"/>
      <c r="H42" s="577"/>
      <c r="I42" s="578">
        <f t="shared" si="8"/>
        <v>0</v>
      </c>
      <c r="J42" s="579"/>
      <c r="K42" s="577" t="str">
        <f t="shared" si="7"/>
        <v/>
      </c>
      <c r="L42" s="578"/>
      <c r="M42" s="580"/>
      <c r="N42" s="551"/>
      <c r="O42" s="554"/>
      <c r="P42" s="580"/>
      <c r="Q42" s="551"/>
      <c r="R42" s="554"/>
      <c r="S42" s="554"/>
      <c r="T42" s="551"/>
      <c r="U42" s="581"/>
      <c r="V42" s="1284"/>
      <c r="W42" s="1285"/>
      <c r="X42" s="1285"/>
      <c r="Y42" s="324"/>
      <c r="Z42" s="324"/>
      <c r="AA42" s="324"/>
      <c r="AB42" s="324"/>
      <c r="AC42" s="324"/>
      <c r="AD42" s="324"/>
      <c r="AE42" s="324"/>
    </row>
    <row r="43" spans="1:31" s="494" customFormat="1" ht="18" customHeight="1">
      <c r="A43" s="1286"/>
      <c r="B43" s="1302"/>
      <c r="C43" s="575">
        <f>'確認書（病棟整備）'!C80</f>
        <v>0</v>
      </c>
      <c r="D43" s="576"/>
      <c r="E43" s="577"/>
      <c r="F43" s="539">
        <f>'確認書（病棟整備）'!S81</f>
        <v>0</v>
      </c>
      <c r="G43" s="576"/>
      <c r="H43" s="577"/>
      <c r="I43" s="578">
        <f t="shared" si="8"/>
        <v>0</v>
      </c>
      <c r="J43" s="579"/>
      <c r="K43" s="577" t="str">
        <f t="shared" si="7"/>
        <v/>
      </c>
      <c r="L43" s="578"/>
      <c r="M43" s="580"/>
      <c r="N43" s="551"/>
      <c r="O43" s="554"/>
      <c r="P43" s="580"/>
      <c r="Q43" s="551"/>
      <c r="R43" s="554"/>
      <c r="S43" s="554"/>
      <c r="T43" s="551"/>
      <c r="U43" s="581"/>
      <c r="V43" s="1284"/>
      <c r="W43" s="1285"/>
      <c r="X43" s="1285"/>
      <c r="Y43" s="324"/>
      <c r="Z43" s="324"/>
      <c r="AA43" s="324"/>
      <c r="AB43" s="324"/>
      <c r="AC43" s="324"/>
      <c r="AD43" s="324"/>
      <c r="AE43" s="324"/>
    </row>
    <row r="44" spans="1:31" s="494" customFormat="1" ht="18" customHeight="1">
      <c r="A44" s="1286"/>
      <c r="B44" s="1302"/>
      <c r="C44" s="575">
        <f>'確認書（病棟整備）'!C81</f>
        <v>0</v>
      </c>
      <c r="D44" s="576"/>
      <c r="E44" s="577"/>
      <c r="F44" s="539">
        <f>'確認書（病棟整備）'!S82</f>
        <v>0</v>
      </c>
      <c r="G44" s="576"/>
      <c r="H44" s="577"/>
      <c r="I44" s="578">
        <f t="shared" si="8"/>
        <v>0</v>
      </c>
      <c r="J44" s="579"/>
      <c r="K44" s="577" t="str">
        <f t="shared" si="7"/>
        <v/>
      </c>
      <c r="L44" s="578"/>
      <c r="M44" s="582"/>
      <c r="N44" s="583" t="str">
        <f>IF(M44="","",O44/M44)</f>
        <v/>
      </c>
      <c r="O44" s="584"/>
      <c r="P44" s="582"/>
      <c r="Q44" s="583" t="str">
        <f>IF(P44="","",R44/P44)</f>
        <v/>
      </c>
      <c r="R44" s="584"/>
      <c r="S44" s="584"/>
      <c r="T44" s="583" t="str">
        <f>IF(S44="","",U44/S44)</f>
        <v/>
      </c>
      <c r="U44" s="585"/>
      <c r="V44" s="1284"/>
      <c r="W44" s="1285"/>
      <c r="X44" s="1285"/>
      <c r="Y44" s="324"/>
      <c r="Z44" s="324"/>
      <c r="AA44" s="324"/>
      <c r="AB44" s="324"/>
      <c r="AC44" s="324"/>
      <c r="AD44" s="324"/>
      <c r="AE44" s="324"/>
    </row>
    <row r="45" spans="1:31" s="494" customFormat="1" ht="18" hidden="1" customHeight="1" outlineLevel="1">
      <c r="A45" s="1286"/>
      <c r="B45" s="1302"/>
      <c r="C45" s="575">
        <f>'確認書（病棟整備）'!C82</f>
        <v>0</v>
      </c>
      <c r="D45" s="576"/>
      <c r="E45" s="577"/>
      <c r="F45" s="539">
        <f>'確認書（病棟整備）'!S83</f>
        <v>0</v>
      </c>
      <c r="G45" s="576"/>
      <c r="H45" s="577"/>
      <c r="I45" s="578">
        <f t="shared" si="8"/>
        <v>0</v>
      </c>
      <c r="J45" s="579"/>
      <c r="K45" s="577" t="str">
        <f t="shared" si="7"/>
        <v/>
      </c>
      <c r="L45" s="578"/>
      <c r="M45" s="582"/>
      <c r="N45" s="583"/>
      <c r="O45" s="584"/>
      <c r="P45" s="582"/>
      <c r="Q45" s="583"/>
      <c r="R45" s="584"/>
      <c r="S45" s="584"/>
      <c r="T45" s="583"/>
      <c r="U45" s="585"/>
      <c r="V45" s="586"/>
      <c r="W45" s="587"/>
      <c r="X45" s="587"/>
      <c r="Y45" s="324"/>
      <c r="Z45" s="324"/>
      <c r="AA45" s="324"/>
      <c r="AB45" s="324"/>
      <c r="AC45" s="324"/>
      <c r="AD45" s="324"/>
      <c r="AE45" s="324"/>
    </row>
    <row r="46" spans="1:31" s="494" customFormat="1" ht="18" hidden="1" customHeight="1" outlineLevel="1">
      <c r="A46" s="1286"/>
      <c r="B46" s="1302"/>
      <c r="C46" s="575">
        <f>'確認書（病棟整備）'!C83</f>
        <v>0</v>
      </c>
      <c r="D46" s="576"/>
      <c r="E46" s="577"/>
      <c r="F46" s="539">
        <f>'確認書（病棟整備）'!S84</f>
        <v>0</v>
      </c>
      <c r="G46" s="576"/>
      <c r="H46" s="577"/>
      <c r="I46" s="578">
        <f t="shared" si="8"/>
        <v>0</v>
      </c>
      <c r="J46" s="579"/>
      <c r="K46" s="577" t="str">
        <f t="shared" si="7"/>
        <v/>
      </c>
      <c r="L46" s="578"/>
      <c r="M46" s="582"/>
      <c r="N46" s="583"/>
      <c r="O46" s="584"/>
      <c r="P46" s="582"/>
      <c r="Q46" s="583"/>
      <c r="R46" s="584"/>
      <c r="S46" s="584"/>
      <c r="T46" s="583"/>
      <c r="U46" s="585"/>
      <c r="V46" s="586"/>
      <c r="W46" s="587"/>
      <c r="X46" s="587"/>
      <c r="Y46" s="324"/>
      <c r="Z46" s="324"/>
      <c r="AA46" s="324"/>
      <c r="AB46" s="324"/>
      <c r="AC46" s="324"/>
      <c r="AD46" s="324"/>
      <c r="AE46" s="324"/>
    </row>
    <row r="47" spans="1:31" s="494" customFormat="1" ht="18" hidden="1" customHeight="1" outlineLevel="1">
      <c r="A47" s="1286"/>
      <c r="B47" s="1302"/>
      <c r="C47" s="575">
        <f>'確認書（病棟整備）'!C84</f>
        <v>0</v>
      </c>
      <c r="D47" s="576"/>
      <c r="E47" s="577"/>
      <c r="F47" s="539">
        <f>'確認書（病棟整備）'!S85</f>
        <v>0</v>
      </c>
      <c r="G47" s="576"/>
      <c r="H47" s="577"/>
      <c r="I47" s="578">
        <f t="shared" si="8"/>
        <v>0</v>
      </c>
      <c r="J47" s="579"/>
      <c r="K47" s="577" t="str">
        <f t="shared" si="7"/>
        <v/>
      </c>
      <c r="L47" s="578"/>
      <c r="M47" s="582"/>
      <c r="N47" s="583"/>
      <c r="O47" s="584"/>
      <c r="P47" s="582"/>
      <c r="Q47" s="583"/>
      <c r="R47" s="584"/>
      <c r="S47" s="584"/>
      <c r="T47" s="583"/>
      <c r="U47" s="585"/>
      <c r="V47" s="586"/>
      <c r="W47" s="587"/>
      <c r="X47" s="587"/>
      <c r="Y47" s="324"/>
      <c r="Z47" s="324"/>
      <c r="AA47" s="324"/>
      <c r="AB47" s="324"/>
      <c r="AC47" s="324"/>
      <c r="AD47" s="324"/>
      <c r="AE47" s="324"/>
    </row>
    <row r="48" spans="1:31" s="494" customFormat="1" ht="18" hidden="1" customHeight="1" outlineLevel="1">
      <c r="A48" s="1286"/>
      <c r="B48" s="1302"/>
      <c r="C48" s="575">
        <f>'確認書（病棟整備）'!C85</f>
        <v>0</v>
      </c>
      <c r="D48" s="576"/>
      <c r="E48" s="577"/>
      <c r="F48" s="539">
        <f>'確認書（病棟整備）'!S86</f>
        <v>0</v>
      </c>
      <c r="G48" s="576"/>
      <c r="H48" s="577"/>
      <c r="I48" s="578">
        <f t="shared" si="8"/>
        <v>0</v>
      </c>
      <c r="J48" s="579"/>
      <c r="K48" s="577" t="str">
        <f t="shared" si="7"/>
        <v/>
      </c>
      <c r="L48" s="578"/>
      <c r="M48" s="582"/>
      <c r="N48" s="583"/>
      <c r="O48" s="584"/>
      <c r="P48" s="582"/>
      <c r="Q48" s="583"/>
      <c r="R48" s="584"/>
      <c r="S48" s="584"/>
      <c r="T48" s="583"/>
      <c r="U48" s="585"/>
      <c r="V48" s="586"/>
      <c r="W48" s="587"/>
      <c r="X48" s="587"/>
      <c r="Y48" s="324"/>
      <c r="Z48" s="324"/>
      <c r="AA48" s="324"/>
      <c r="AB48" s="324"/>
      <c r="AC48" s="324"/>
      <c r="AD48" s="324"/>
      <c r="AE48" s="324"/>
    </row>
    <row r="49" spans="1:39" s="494" customFormat="1" ht="18" hidden="1" customHeight="1" outlineLevel="1">
      <c r="A49" s="1286"/>
      <c r="B49" s="1302"/>
      <c r="C49" s="575">
        <f>'確認書（病棟整備）'!C86</f>
        <v>0</v>
      </c>
      <c r="D49" s="576"/>
      <c r="E49" s="577"/>
      <c r="F49" s="539">
        <f>'確認書（病棟整備）'!S87</f>
        <v>0</v>
      </c>
      <c r="G49" s="576"/>
      <c r="H49" s="577"/>
      <c r="I49" s="578">
        <f t="shared" si="8"/>
        <v>0</v>
      </c>
      <c r="J49" s="579"/>
      <c r="K49" s="577" t="str">
        <f t="shared" si="7"/>
        <v/>
      </c>
      <c r="L49" s="578"/>
      <c r="M49" s="582"/>
      <c r="N49" s="583"/>
      <c r="O49" s="584"/>
      <c r="P49" s="582"/>
      <c r="Q49" s="583"/>
      <c r="R49" s="584"/>
      <c r="S49" s="584"/>
      <c r="T49" s="583"/>
      <c r="U49" s="585"/>
      <c r="V49" s="586"/>
      <c r="W49" s="587"/>
      <c r="X49" s="587"/>
      <c r="Y49" s="324"/>
      <c r="Z49" s="324"/>
      <c r="AA49" s="324"/>
      <c r="AB49" s="324"/>
      <c r="AC49" s="324"/>
      <c r="AD49" s="324"/>
      <c r="AE49" s="324"/>
    </row>
    <row r="50" spans="1:39" s="494" customFormat="1" ht="18" hidden="1" customHeight="1" outlineLevel="1">
      <c r="A50" s="1286"/>
      <c r="B50" s="1302"/>
      <c r="C50" s="575">
        <f>'確認書（病棟整備）'!C87</f>
        <v>0</v>
      </c>
      <c r="D50" s="576"/>
      <c r="E50" s="577"/>
      <c r="F50" s="578">
        <f>'確認書（病棟整備）'!S88</f>
        <v>0</v>
      </c>
      <c r="G50" s="576"/>
      <c r="H50" s="577"/>
      <c r="I50" s="578">
        <f t="shared" si="8"/>
        <v>0</v>
      </c>
      <c r="J50" s="579"/>
      <c r="K50" s="577" t="str">
        <f t="shared" si="7"/>
        <v/>
      </c>
      <c r="L50" s="578"/>
      <c r="M50" s="582"/>
      <c r="N50" s="583"/>
      <c r="O50" s="584"/>
      <c r="P50" s="582"/>
      <c r="Q50" s="583"/>
      <c r="R50" s="584"/>
      <c r="S50" s="584"/>
      <c r="T50" s="583"/>
      <c r="U50" s="585"/>
      <c r="V50" s="586"/>
      <c r="W50" s="587"/>
      <c r="X50" s="587"/>
      <c r="Y50" s="324"/>
      <c r="Z50" s="324"/>
      <c r="AA50" s="324"/>
      <c r="AB50" s="324"/>
      <c r="AC50" s="324"/>
      <c r="AD50" s="324"/>
      <c r="AE50" s="324"/>
    </row>
    <row r="51" spans="1:39" s="494" customFormat="1" ht="18" customHeight="1" collapsed="1">
      <c r="A51" s="1286"/>
      <c r="B51" s="1302"/>
      <c r="C51" s="588" t="s">
        <v>504</v>
      </c>
      <c r="D51" s="643"/>
      <c r="E51" s="561" t="str">
        <f t="shared" ref="E51:E64" si="9">IF(D51="","",F51/D51)</f>
        <v/>
      </c>
      <c r="F51" s="562" t="str">
        <f>IF(SUM(F37)=0,"",(SUM(F37)))</f>
        <v/>
      </c>
      <c r="G51" s="643"/>
      <c r="H51" s="561" t="str">
        <f t="shared" ref="H51:H64" si="10">IF(G51="","",I51/G51)</f>
        <v/>
      </c>
      <c r="I51" s="562" t="str">
        <f>IF(SUM(I37)=0,"",(SUM(I37)))</f>
        <v/>
      </c>
      <c r="J51" s="563"/>
      <c r="K51" s="561" t="str">
        <f t="shared" si="7"/>
        <v/>
      </c>
      <c r="L51" s="562" t="str">
        <f>IF(SUM(L37:L44)=0,"",(SUM(L37:L44)))</f>
        <v/>
      </c>
      <c r="M51" s="560"/>
      <c r="N51" s="561" t="str">
        <f t="shared" ref="N51:N64" si="11">IF(M51="","",O51/M51)</f>
        <v/>
      </c>
      <c r="O51" s="561" t="str">
        <f>IF(SUM(O37:O44)=0,"",(SUM(O37:O44)))</f>
        <v/>
      </c>
      <c r="P51" s="560"/>
      <c r="Q51" s="561" t="str">
        <f t="shared" ref="Q51:Q64" si="12">IF(P51="","",R51/P51)</f>
        <v/>
      </c>
      <c r="R51" s="561" t="str">
        <f>IF(SUM(R37:R44)=0,"",(SUM(R37:R44)))</f>
        <v/>
      </c>
      <c r="S51" s="563"/>
      <c r="T51" s="561" t="str">
        <f t="shared" ref="T51:T64" si="13">IF(S51="","",U51/S51)</f>
        <v/>
      </c>
      <c r="U51" s="562" t="str">
        <f>IF(SUM(U37:U44)=0,"",(SUM(U37:U44)))</f>
        <v/>
      </c>
      <c r="V51" s="324"/>
      <c r="W51" s="324"/>
      <c r="X51" s="324"/>
      <c r="Y51" s="324"/>
      <c r="Z51" s="324"/>
      <c r="AA51" s="324"/>
      <c r="AB51" s="324"/>
      <c r="AC51" s="324"/>
      <c r="AD51" s="324"/>
      <c r="AE51" s="324"/>
    </row>
    <row r="52" spans="1:39" s="494" customFormat="1" ht="18" customHeight="1">
      <c r="A52" s="1286"/>
      <c r="B52" s="1277" t="s">
        <v>503</v>
      </c>
      <c r="C52" s="1278"/>
      <c r="D52" s="643">
        <f>$D$20</f>
        <v>0</v>
      </c>
      <c r="E52" s="561" t="e">
        <f t="shared" si="9"/>
        <v>#VALUE!</v>
      </c>
      <c r="F52" s="589" t="str">
        <f>IF(F36="","",IF(F51="",F36,F36+F51))</f>
        <v/>
      </c>
      <c r="G52" s="643">
        <f>D52</f>
        <v>0</v>
      </c>
      <c r="H52" s="561" t="e">
        <f t="shared" si="10"/>
        <v>#VALUE!</v>
      </c>
      <c r="I52" s="589" t="str">
        <f>IF(I36="","",IF(I51="",I36,I36+I51))</f>
        <v/>
      </c>
      <c r="J52" s="563"/>
      <c r="K52" s="561" t="str">
        <f t="shared" si="7"/>
        <v/>
      </c>
      <c r="L52" s="562" t="str">
        <f>IF(L36="","",IF(L51="",L36,L36+L51))</f>
        <v/>
      </c>
      <c r="M52" s="560"/>
      <c r="N52" s="561" t="str">
        <f t="shared" si="11"/>
        <v/>
      </c>
      <c r="O52" s="561" t="str">
        <f>IF(O36="","",IF(O51="",O36,O36+O51))</f>
        <v/>
      </c>
      <c r="P52" s="560"/>
      <c r="Q52" s="561" t="str">
        <f t="shared" si="12"/>
        <v/>
      </c>
      <c r="R52" s="561" t="str">
        <f>IF(R36="","",IF(R51="",R36,R36+R51))</f>
        <v/>
      </c>
      <c r="S52" s="563"/>
      <c r="T52" s="561" t="str">
        <f t="shared" si="13"/>
        <v/>
      </c>
      <c r="U52" s="562" t="str">
        <f>IF(U36="","",IF(U51="",U36,U36+U51))</f>
        <v/>
      </c>
      <c r="V52" s="324"/>
      <c r="W52" s="324"/>
      <c r="X52" s="336">
        <f>'（別紙1）経費所要額調'!Q11</f>
        <v>0</v>
      </c>
      <c r="Y52" s="324"/>
      <c r="Z52" s="324"/>
      <c r="AA52" s="324"/>
      <c r="AB52" s="324"/>
      <c r="AC52" s="324"/>
      <c r="AD52" s="324"/>
      <c r="AE52" s="324"/>
    </row>
    <row r="53" spans="1:39" s="494" customFormat="1" ht="18" customHeight="1">
      <c r="A53" s="1286" t="s">
        <v>502</v>
      </c>
      <c r="B53" s="1288">
        <f>C19</f>
        <v>0</v>
      </c>
      <c r="C53" s="1289"/>
      <c r="D53" s="590"/>
      <c r="E53" s="572" t="str">
        <f t="shared" si="9"/>
        <v/>
      </c>
      <c r="F53" s="591"/>
      <c r="G53" s="590"/>
      <c r="H53" s="572" t="str">
        <f t="shared" si="10"/>
        <v/>
      </c>
      <c r="I53" s="592"/>
      <c r="J53" s="590"/>
      <c r="K53" s="572" t="str">
        <f t="shared" si="7"/>
        <v/>
      </c>
      <c r="L53" s="591"/>
      <c r="M53" s="590"/>
      <c r="N53" s="572" t="str">
        <f t="shared" si="11"/>
        <v/>
      </c>
      <c r="O53" s="572"/>
      <c r="P53" s="590"/>
      <c r="Q53" s="572" t="str">
        <f t="shared" si="12"/>
        <v/>
      </c>
      <c r="R53" s="572"/>
      <c r="S53" s="572"/>
      <c r="T53" s="572" t="str">
        <f t="shared" si="13"/>
        <v/>
      </c>
      <c r="U53" s="591"/>
      <c r="V53" s="324"/>
      <c r="W53" s="324"/>
      <c r="X53" s="325">
        <f>SUM(F65:F70)</f>
        <v>0</v>
      </c>
      <c r="Y53" s="324"/>
      <c r="Z53" s="324"/>
      <c r="AA53" s="324"/>
      <c r="AB53" s="324"/>
      <c r="AC53" s="324"/>
      <c r="AD53" s="324"/>
      <c r="AE53" s="324"/>
    </row>
    <row r="54" spans="1:39" s="494" customFormat="1" ht="18" customHeight="1">
      <c r="A54" s="1286"/>
      <c r="B54" s="1290">
        <f>$C$20</f>
        <v>0</v>
      </c>
      <c r="C54" s="1289"/>
      <c r="D54" s="593"/>
      <c r="E54" s="551" t="str">
        <f t="shared" si="9"/>
        <v/>
      </c>
      <c r="F54" s="594"/>
      <c r="G54" s="593"/>
      <c r="H54" s="551" t="str">
        <f t="shared" si="10"/>
        <v/>
      </c>
      <c r="I54" s="595"/>
      <c r="J54" s="593"/>
      <c r="K54" s="551" t="str">
        <f t="shared" si="7"/>
        <v/>
      </c>
      <c r="L54" s="594"/>
      <c r="M54" s="593"/>
      <c r="N54" s="551" t="str">
        <f t="shared" si="11"/>
        <v/>
      </c>
      <c r="O54" s="551"/>
      <c r="P54" s="593"/>
      <c r="Q54" s="551" t="str">
        <f t="shared" si="12"/>
        <v/>
      </c>
      <c r="R54" s="551"/>
      <c r="S54" s="551"/>
      <c r="T54" s="551" t="str">
        <f t="shared" si="13"/>
        <v/>
      </c>
      <c r="U54" s="594"/>
      <c r="V54" s="324"/>
      <c r="W54" s="324"/>
      <c r="X54" s="324"/>
      <c r="Y54" s="324"/>
      <c r="Z54" s="324"/>
      <c r="AA54" s="324"/>
      <c r="AB54" s="324"/>
      <c r="AC54" s="324"/>
      <c r="AD54" s="324"/>
      <c r="AE54" s="324"/>
    </row>
    <row r="55" spans="1:39" s="494" customFormat="1" ht="18" customHeight="1">
      <c r="A55" s="1286"/>
      <c r="B55" s="625" t="s">
        <v>499</v>
      </c>
      <c r="C55" s="626"/>
      <c r="D55" s="627"/>
      <c r="E55" s="628" t="str">
        <f t="shared" si="9"/>
        <v/>
      </c>
      <c r="F55" s="629"/>
      <c r="G55" s="627"/>
      <c r="H55" s="628" t="str">
        <f t="shared" si="10"/>
        <v/>
      </c>
      <c r="I55" s="630"/>
      <c r="J55" s="596"/>
      <c r="K55" s="597" t="str">
        <f t="shared" si="7"/>
        <v/>
      </c>
      <c r="L55" s="598"/>
      <c r="M55" s="580"/>
      <c r="N55" s="551" t="str">
        <f t="shared" si="11"/>
        <v/>
      </c>
      <c r="O55" s="554"/>
      <c r="P55" s="580"/>
      <c r="Q55" s="551" t="str">
        <f t="shared" si="12"/>
        <v/>
      </c>
      <c r="R55" s="554"/>
      <c r="S55" s="554"/>
      <c r="T55" s="551" t="str">
        <f t="shared" si="13"/>
        <v/>
      </c>
      <c r="U55" s="581"/>
      <c r="V55" s="324"/>
      <c r="W55" s="324"/>
      <c r="X55" s="324"/>
      <c r="Y55" s="324"/>
      <c r="Z55" s="324"/>
      <c r="AA55" s="324"/>
      <c r="AB55" s="324"/>
      <c r="AC55" s="324"/>
      <c r="AD55" s="324"/>
      <c r="AE55" s="324"/>
    </row>
    <row r="56" spans="1:39" s="494" customFormat="1" ht="18" customHeight="1">
      <c r="A56" s="1286"/>
      <c r="B56" s="625" t="s">
        <v>499</v>
      </c>
      <c r="C56" s="626"/>
      <c r="D56" s="627"/>
      <c r="E56" s="628" t="str">
        <f t="shared" si="9"/>
        <v/>
      </c>
      <c r="F56" s="629"/>
      <c r="G56" s="627"/>
      <c r="H56" s="628" t="str">
        <f t="shared" si="10"/>
        <v/>
      </c>
      <c r="I56" s="630"/>
      <c r="J56" s="596"/>
      <c r="K56" s="597" t="str">
        <f t="shared" si="7"/>
        <v/>
      </c>
      <c r="L56" s="598"/>
      <c r="M56" s="580"/>
      <c r="N56" s="551" t="str">
        <f t="shared" si="11"/>
        <v/>
      </c>
      <c r="O56" s="554"/>
      <c r="P56" s="580"/>
      <c r="Q56" s="551" t="str">
        <f t="shared" si="12"/>
        <v/>
      </c>
      <c r="R56" s="554"/>
      <c r="S56" s="554"/>
      <c r="T56" s="551" t="str">
        <f t="shared" si="13"/>
        <v/>
      </c>
      <c r="U56" s="581"/>
      <c r="V56" s="324"/>
      <c r="W56" s="324"/>
      <c r="X56" s="324"/>
      <c r="Y56" s="324"/>
      <c r="Z56" s="324"/>
      <c r="AA56" s="324"/>
      <c r="AB56" s="324"/>
      <c r="AC56" s="324"/>
      <c r="AD56" s="324"/>
      <c r="AE56" s="324"/>
    </row>
    <row r="57" spans="1:39" s="494" customFormat="1" ht="18" customHeight="1">
      <c r="A57" s="1286"/>
      <c r="B57" s="631" t="s">
        <v>500</v>
      </c>
      <c r="C57" s="626"/>
      <c r="D57" s="627"/>
      <c r="E57" s="628" t="str">
        <f t="shared" si="9"/>
        <v/>
      </c>
      <c r="F57" s="629"/>
      <c r="G57" s="627"/>
      <c r="H57" s="628" t="str">
        <f t="shared" si="10"/>
        <v/>
      </c>
      <c r="I57" s="630"/>
      <c r="J57" s="596"/>
      <c r="K57" s="597" t="str">
        <f t="shared" si="7"/>
        <v/>
      </c>
      <c r="L57" s="598"/>
      <c r="M57" s="580"/>
      <c r="N57" s="551" t="str">
        <f t="shared" si="11"/>
        <v/>
      </c>
      <c r="O57" s="554"/>
      <c r="P57" s="580"/>
      <c r="Q57" s="551" t="str">
        <f t="shared" si="12"/>
        <v/>
      </c>
      <c r="R57" s="554"/>
      <c r="S57" s="554"/>
      <c r="T57" s="551" t="str">
        <f t="shared" si="13"/>
        <v/>
      </c>
      <c r="U57" s="581"/>
      <c r="V57" s="324"/>
      <c r="W57" s="324"/>
      <c r="X57" s="324"/>
      <c r="Y57" s="324"/>
      <c r="Z57" s="324"/>
      <c r="AA57" s="324"/>
      <c r="AB57" s="324"/>
      <c r="AC57" s="324"/>
      <c r="AD57" s="324"/>
      <c r="AE57" s="324"/>
    </row>
    <row r="58" spans="1:39" s="494" customFormat="1" ht="18" customHeight="1">
      <c r="A58" s="1286"/>
      <c r="B58" s="1291" t="s">
        <v>501</v>
      </c>
      <c r="C58" s="1292"/>
      <c r="D58" s="632"/>
      <c r="E58" s="628" t="str">
        <f t="shared" si="9"/>
        <v/>
      </c>
      <c r="F58" s="633"/>
      <c r="G58" s="632"/>
      <c r="H58" s="628" t="str">
        <f t="shared" si="10"/>
        <v/>
      </c>
      <c r="I58" s="634"/>
      <c r="J58" s="596"/>
      <c r="K58" s="597" t="str">
        <f t="shared" si="7"/>
        <v/>
      </c>
      <c r="L58" s="598"/>
      <c r="M58" s="593"/>
      <c r="N58" s="551" t="str">
        <f t="shared" si="11"/>
        <v/>
      </c>
      <c r="O58" s="551"/>
      <c r="P58" s="593"/>
      <c r="Q58" s="551" t="str">
        <f t="shared" si="12"/>
        <v/>
      </c>
      <c r="R58" s="551"/>
      <c r="S58" s="551"/>
      <c r="T58" s="551" t="str">
        <f t="shared" si="13"/>
        <v/>
      </c>
      <c r="U58" s="594"/>
      <c r="V58" s="324"/>
      <c r="W58" s="324"/>
      <c r="X58" s="324"/>
      <c r="Y58" s="324"/>
      <c r="Z58" s="324"/>
      <c r="AA58" s="324"/>
      <c r="AB58" s="324"/>
      <c r="AC58" s="324"/>
      <c r="AD58" s="324"/>
      <c r="AE58" s="324"/>
    </row>
    <row r="59" spans="1:39" s="494" customFormat="1" ht="18" customHeight="1">
      <c r="A59" s="1286"/>
      <c r="B59" s="1291">
        <f>$C$20</f>
        <v>0</v>
      </c>
      <c r="C59" s="1292"/>
      <c r="D59" s="632"/>
      <c r="E59" s="628" t="str">
        <f t="shared" si="9"/>
        <v/>
      </c>
      <c r="F59" s="633"/>
      <c r="G59" s="632"/>
      <c r="H59" s="628" t="str">
        <f t="shared" si="10"/>
        <v/>
      </c>
      <c r="I59" s="634"/>
      <c r="J59" s="596"/>
      <c r="K59" s="597" t="str">
        <f t="shared" si="7"/>
        <v/>
      </c>
      <c r="L59" s="598"/>
      <c r="M59" s="593"/>
      <c r="N59" s="551" t="str">
        <f t="shared" si="11"/>
        <v/>
      </c>
      <c r="O59" s="551"/>
      <c r="P59" s="593"/>
      <c r="Q59" s="551" t="str">
        <f t="shared" si="12"/>
        <v/>
      </c>
      <c r="R59" s="551"/>
      <c r="S59" s="551"/>
      <c r="T59" s="551" t="str">
        <f t="shared" si="13"/>
        <v/>
      </c>
      <c r="U59" s="594"/>
      <c r="V59" s="324"/>
      <c r="W59" s="324"/>
      <c r="X59" s="324"/>
      <c r="Y59" s="324"/>
      <c r="Z59" s="324"/>
      <c r="AA59" s="324"/>
      <c r="AB59" s="324"/>
      <c r="AC59" s="324"/>
      <c r="AD59" s="324"/>
      <c r="AE59" s="324"/>
    </row>
    <row r="60" spans="1:39" s="494" customFormat="1" ht="18" customHeight="1">
      <c r="A60" s="1286"/>
      <c r="B60" s="631" t="s">
        <v>500</v>
      </c>
      <c r="C60" s="626"/>
      <c r="D60" s="627"/>
      <c r="E60" s="628" t="str">
        <f t="shared" si="9"/>
        <v/>
      </c>
      <c r="F60" s="629"/>
      <c r="G60" s="627"/>
      <c r="H60" s="628" t="str">
        <f t="shared" si="10"/>
        <v/>
      </c>
      <c r="I60" s="630"/>
      <c r="J60" s="596"/>
      <c r="K60" s="597" t="str">
        <f t="shared" si="7"/>
        <v/>
      </c>
      <c r="L60" s="598"/>
      <c r="M60" s="580"/>
      <c r="N60" s="551" t="str">
        <f t="shared" si="11"/>
        <v/>
      </c>
      <c r="O60" s="554"/>
      <c r="P60" s="580"/>
      <c r="Q60" s="551" t="str">
        <f t="shared" si="12"/>
        <v/>
      </c>
      <c r="R60" s="554"/>
      <c r="S60" s="554"/>
      <c r="T60" s="551" t="str">
        <f t="shared" si="13"/>
        <v/>
      </c>
      <c r="U60" s="581"/>
      <c r="V60" s="324"/>
      <c r="W60" s="324"/>
      <c r="X60" s="324"/>
      <c r="Y60" s="324"/>
      <c r="Z60" s="324"/>
      <c r="AA60" s="324"/>
      <c r="AB60" s="324"/>
      <c r="AC60" s="324"/>
      <c r="AD60" s="324"/>
      <c r="AE60" s="324"/>
    </row>
    <row r="61" spans="1:39" s="494" customFormat="1" ht="18" customHeight="1">
      <c r="A61" s="1286"/>
      <c r="B61" s="625" t="s">
        <v>500</v>
      </c>
      <c r="C61" s="626"/>
      <c r="D61" s="627"/>
      <c r="E61" s="628" t="str">
        <f t="shared" si="9"/>
        <v/>
      </c>
      <c r="F61" s="629"/>
      <c r="G61" s="627"/>
      <c r="H61" s="628" t="str">
        <f t="shared" si="10"/>
        <v/>
      </c>
      <c r="I61" s="630"/>
      <c r="J61" s="596"/>
      <c r="K61" s="597" t="str">
        <f t="shared" si="7"/>
        <v/>
      </c>
      <c r="L61" s="598"/>
      <c r="M61" s="580"/>
      <c r="N61" s="551" t="str">
        <f t="shared" si="11"/>
        <v/>
      </c>
      <c r="O61" s="554"/>
      <c r="P61" s="580"/>
      <c r="Q61" s="551" t="str">
        <f t="shared" si="12"/>
        <v/>
      </c>
      <c r="R61" s="554"/>
      <c r="S61" s="554"/>
      <c r="T61" s="551" t="str">
        <f t="shared" si="13"/>
        <v/>
      </c>
      <c r="U61" s="581"/>
      <c r="V61" s="325"/>
      <c r="W61" s="325"/>
      <c r="X61" s="324"/>
      <c r="Y61" s="324"/>
      <c r="Z61" s="324"/>
      <c r="AA61" s="324"/>
      <c r="AB61" s="324"/>
      <c r="AC61" s="324"/>
      <c r="AD61" s="324"/>
      <c r="AE61" s="324"/>
    </row>
    <row r="62" spans="1:39" s="494" customFormat="1" ht="18" customHeight="1">
      <c r="A62" s="1286"/>
      <c r="B62" s="635" t="s">
        <v>499</v>
      </c>
      <c r="C62" s="636"/>
      <c r="D62" s="637"/>
      <c r="E62" s="638" t="str">
        <f t="shared" si="9"/>
        <v/>
      </c>
      <c r="F62" s="639"/>
      <c r="G62" s="637"/>
      <c r="H62" s="638" t="str">
        <f t="shared" si="10"/>
        <v/>
      </c>
      <c r="I62" s="640"/>
      <c r="J62" s="599"/>
      <c r="K62" s="600" t="str">
        <f t="shared" si="7"/>
        <v/>
      </c>
      <c r="L62" s="601"/>
      <c r="M62" s="582"/>
      <c r="N62" s="583" t="str">
        <f t="shared" si="11"/>
        <v/>
      </c>
      <c r="O62" s="584"/>
      <c r="P62" s="582"/>
      <c r="Q62" s="583" t="str">
        <f t="shared" si="12"/>
        <v/>
      </c>
      <c r="R62" s="584"/>
      <c r="S62" s="584"/>
      <c r="T62" s="583" t="str">
        <f t="shared" si="13"/>
        <v/>
      </c>
      <c r="U62" s="585"/>
      <c r="V62" s="325"/>
      <c r="W62" s="325"/>
      <c r="X62" s="602"/>
      <c r="Y62" s="602"/>
      <c r="Z62" s="602"/>
      <c r="AA62" s="602"/>
      <c r="AB62" s="602"/>
      <c r="AC62" s="602"/>
      <c r="AD62" s="602"/>
      <c r="AE62" s="602"/>
      <c r="AF62" s="602"/>
      <c r="AG62" s="602"/>
      <c r="AH62" s="602"/>
      <c r="AI62" s="602"/>
      <c r="AJ62" s="602"/>
      <c r="AK62" s="602"/>
      <c r="AL62" s="602"/>
      <c r="AM62" s="602"/>
    </row>
    <row r="63" spans="1:39" s="494" customFormat="1" ht="18" customHeight="1">
      <c r="A63" s="1287"/>
      <c r="B63" s="1303" t="s">
        <v>58</v>
      </c>
      <c r="C63" s="1304"/>
      <c r="D63" s="560"/>
      <c r="E63" s="561" t="str">
        <f t="shared" si="9"/>
        <v/>
      </c>
      <c r="F63" s="562" t="str">
        <f>IF(SUM(F53:F62)=0,"",(SUM(F53:F62)))</f>
        <v/>
      </c>
      <c r="G63" s="560"/>
      <c r="H63" s="561" t="str">
        <f t="shared" si="10"/>
        <v/>
      </c>
      <c r="I63" s="603" t="str">
        <f>IF(SUM(I53:I62)=0,"",(SUM(I53:I62)))</f>
        <v/>
      </c>
      <c r="J63" s="604"/>
      <c r="K63" s="561" t="str">
        <f t="shared" si="7"/>
        <v/>
      </c>
      <c r="L63" s="562" t="str">
        <f>IF(SUM(L53:L62)=0,"",(SUM(L53:L62)))</f>
        <v/>
      </c>
      <c r="M63" s="560"/>
      <c r="N63" s="561" t="str">
        <f t="shared" si="11"/>
        <v/>
      </c>
      <c r="O63" s="561" t="str">
        <f>IF(SUM(O53:O62)=0,"",(SUM(O53:O62)))</f>
        <v/>
      </c>
      <c r="P63" s="560"/>
      <c r="Q63" s="561" t="str">
        <f t="shared" si="12"/>
        <v/>
      </c>
      <c r="R63" s="561" t="str">
        <f>IF(SUM(R53:R62)=0,"",(SUM(R53:R62)))</f>
        <v/>
      </c>
      <c r="S63" s="563"/>
      <c r="T63" s="561" t="str">
        <f t="shared" si="13"/>
        <v/>
      </c>
      <c r="U63" s="562" t="str">
        <f>IF(SUM(U53:U62)=0,"",(SUM(U53:U62)))</f>
        <v/>
      </c>
      <c r="V63" s="325"/>
      <c r="W63" s="325"/>
      <c r="X63" s="602"/>
      <c r="Y63" s="602"/>
      <c r="Z63" s="602"/>
      <c r="AA63" s="602"/>
      <c r="AB63" s="602"/>
      <c r="AC63" s="602"/>
      <c r="AD63" s="602"/>
      <c r="AE63" s="602"/>
      <c r="AF63" s="602"/>
      <c r="AG63" s="602"/>
      <c r="AH63" s="602"/>
      <c r="AI63" s="602"/>
      <c r="AJ63" s="602"/>
      <c r="AK63" s="602"/>
      <c r="AL63" s="602"/>
      <c r="AM63" s="602"/>
    </row>
    <row r="64" spans="1:39" s="494" customFormat="1" ht="17.7" customHeight="1" thickBot="1">
      <c r="A64" s="1274" t="s">
        <v>498</v>
      </c>
      <c r="B64" s="1279"/>
      <c r="C64" s="1280"/>
      <c r="D64" s="644">
        <f>D52+D63</f>
        <v>0</v>
      </c>
      <c r="E64" s="606" t="e">
        <f t="shared" si="9"/>
        <v>#VALUE!</v>
      </c>
      <c r="F64" s="607" t="str">
        <f>IF(F52="","",IF(F63="",F52,F52+F63))</f>
        <v/>
      </c>
      <c r="G64" s="644">
        <f>D64</f>
        <v>0</v>
      </c>
      <c r="H64" s="606" t="e">
        <f t="shared" si="10"/>
        <v>#VALUE!</v>
      </c>
      <c r="I64" s="608" t="str">
        <f>IF(I52="","",IF(I63="",I52,I52+I63))</f>
        <v/>
      </c>
      <c r="J64" s="609"/>
      <c r="K64" s="606" t="str">
        <f t="shared" si="7"/>
        <v/>
      </c>
      <c r="L64" s="607" t="str">
        <f>IF(L52="","",IF(L63="",L52,L52+L63))</f>
        <v/>
      </c>
      <c r="M64" s="605"/>
      <c r="N64" s="606" t="str">
        <f t="shared" si="11"/>
        <v/>
      </c>
      <c r="O64" s="606" t="str">
        <f>IF(O52="","",IF(O63="",O52,O52+O63))</f>
        <v/>
      </c>
      <c r="P64" s="605"/>
      <c r="Q64" s="606" t="str">
        <f t="shared" si="12"/>
        <v/>
      </c>
      <c r="R64" s="606" t="str">
        <f>IF(R52="","",IF(R63="",R52,R52+R63))</f>
        <v/>
      </c>
      <c r="S64" s="610"/>
      <c r="T64" s="606" t="str">
        <f t="shared" si="13"/>
        <v/>
      </c>
      <c r="U64" s="607" t="str">
        <f>IF(U52="","",IF(U63="",U52,U52+U63))</f>
        <v/>
      </c>
      <c r="V64" s="325"/>
      <c r="W64" s="325"/>
      <c r="X64" s="602"/>
      <c r="Y64" s="602"/>
      <c r="Z64" s="602"/>
      <c r="AA64" s="602"/>
      <c r="AB64" s="602"/>
      <c r="AC64" s="602"/>
      <c r="AD64" s="602"/>
      <c r="AE64" s="602"/>
      <c r="AF64" s="602"/>
      <c r="AG64" s="602"/>
      <c r="AH64" s="602"/>
      <c r="AI64" s="602"/>
      <c r="AJ64" s="602"/>
      <c r="AK64" s="602"/>
      <c r="AL64" s="602"/>
      <c r="AM64" s="602"/>
    </row>
    <row r="65" spans="1:39" s="494" customFormat="1" ht="18" customHeight="1">
      <c r="A65" s="1298" t="s">
        <v>497</v>
      </c>
      <c r="B65" s="1306" t="s">
        <v>496</v>
      </c>
      <c r="C65" s="1307"/>
      <c r="D65" s="1308" t="s">
        <v>489</v>
      </c>
      <c r="E65" s="1293" t="s">
        <v>489</v>
      </c>
      <c r="F65" s="611">
        <f>ROUNDDOWN('（別紙1）経費所要額調'!O11/2,-3)</f>
        <v>0</v>
      </c>
      <c r="G65" s="1308"/>
      <c r="H65" s="1293"/>
      <c r="I65" s="611">
        <f>F65</f>
        <v>0</v>
      </c>
      <c r="J65" s="1293"/>
      <c r="K65" s="1293" t="s">
        <v>489</v>
      </c>
      <c r="L65" s="612"/>
      <c r="M65" s="1308"/>
      <c r="N65" s="1293"/>
      <c r="O65" s="613"/>
      <c r="P65" s="1308"/>
      <c r="Q65" s="1293"/>
      <c r="R65" s="613"/>
      <c r="S65" s="1293"/>
      <c r="T65" s="1293" t="s">
        <v>489</v>
      </c>
      <c r="U65" s="612" t="s">
        <v>489</v>
      </c>
      <c r="V65" s="325"/>
      <c r="W65" s="325"/>
      <c r="X65" s="602"/>
      <c r="Y65" s="602"/>
      <c r="Z65" s="602"/>
      <c r="AA65" s="602"/>
      <c r="AB65" s="602"/>
      <c r="AC65" s="602"/>
      <c r="AD65" s="602"/>
      <c r="AE65" s="602"/>
      <c r="AF65" s="602"/>
      <c r="AG65" s="602"/>
      <c r="AH65" s="602"/>
      <c r="AI65" s="602"/>
      <c r="AJ65" s="602"/>
      <c r="AK65" s="602"/>
      <c r="AL65" s="602"/>
      <c r="AM65" s="602"/>
    </row>
    <row r="66" spans="1:39" s="494" customFormat="1" ht="18" customHeight="1">
      <c r="A66" s="1286"/>
      <c r="B66" s="1311" t="s">
        <v>495</v>
      </c>
      <c r="C66" s="1312"/>
      <c r="D66" s="1309"/>
      <c r="E66" s="1294"/>
      <c r="F66" s="614">
        <f>'（別紙1）経費所要額調'!O11-F65</f>
        <v>0</v>
      </c>
      <c r="G66" s="1309"/>
      <c r="H66" s="1294"/>
      <c r="I66" s="614">
        <f>F66</f>
        <v>0</v>
      </c>
      <c r="J66" s="1294"/>
      <c r="K66" s="1294"/>
      <c r="L66" s="581" t="s">
        <v>489</v>
      </c>
      <c r="M66" s="1309"/>
      <c r="N66" s="1294"/>
      <c r="O66" s="554"/>
      <c r="P66" s="1309"/>
      <c r="Q66" s="1294"/>
      <c r="R66" s="554"/>
      <c r="S66" s="1294"/>
      <c r="T66" s="1294"/>
      <c r="U66" s="581" t="s">
        <v>489</v>
      </c>
      <c r="V66" s="325"/>
      <c r="W66" s="325"/>
      <c r="X66" s="602"/>
      <c r="Y66" s="602"/>
      <c r="Z66" s="602"/>
      <c r="AA66" s="602"/>
      <c r="AB66" s="602"/>
      <c r="AC66" s="602"/>
      <c r="AD66" s="602"/>
      <c r="AE66" s="602"/>
      <c r="AF66" s="602"/>
      <c r="AG66" s="602"/>
      <c r="AH66" s="602"/>
      <c r="AI66" s="602"/>
      <c r="AJ66" s="602"/>
      <c r="AK66" s="602"/>
      <c r="AL66" s="602"/>
      <c r="AM66" s="602"/>
    </row>
    <row r="67" spans="1:39" s="494" customFormat="1" ht="18" customHeight="1">
      <c r="A67" s="1286"/>
      <c r="B67" s="1311" t="s">
        <v>494</v>
      </c>
      <c r="C67" s="1312"/>
      <c r="D67" s="1309"/>
      <c r="E67" s="1294"/>
      <c r="F67" s="614"/>
      <c r="G67" s="1309"/>
      <c r="H67" s="1294"/>
      <c r="I67" s="614"/>
      <c r="J67" s="1294"/>
      <c r="K67" s="1294"/>
      <c r="L67" s="581" t="s">
        <v>489</v>
      </c>
      <c r="M67" s="1309"/>
      <c r="N67" s="1294"/>
      <c r="O67" s="554"/>
      <c r="P67" s="1309"/>
      <c r="Q67" s="1294"/>
      <c r="R67" s="554"/>
      <c r="S67" s="1294"/>
      <c r="T67" s="1294"/>
      <c r="U67" s="581" t="s">
        <v>489</v>
      </c>
      <c r="V67" s="325"/>
      <c r="W67" s="325"/>
      <c r="X67" s="602"/>
      <c r="Y67" s="602"/>
      <c r="Z67" s="602"/>
      <c r="AA67" s="602"/>
      <c r="AB67" s="602"/>
      <c r="AC67" s="602"/>
      <c r="AD67" s="602"/>
      <c r="AE67" s="602"/>
      <c r="AF67" s="602"/>
      <c r="AG67" s="602"/>
      <c r="AH67" s="602"/>
      <c r="AI67" s="602"/>
      <c r="AJ67" s="602"/>
      <c r="AK67" s="602"/>
      <c r="AL67" s="602"/>
      <c r="AM67" s="602"/>
    </row>
    <row r="68" spans="1:39" s="494" customFormat="1" ht="18" customHeight="1">
      <c r="A68" s="1286"/>
      <c r="B68" s="1311" t="s">
        <v>493</v>
      </c>
      <c r="C68" s="1312"/>
      <c r="D68" s="1309"/>
      <c r="E68" s="1294"/>
      <c r="F68" s="614"/>
      <c r="G68" s="1309"/>
      <c r="H68" s="1294"/>
      <c r="I68" s="614"/>
      <c r="J68" s="1294"/>
      <c r="K68" s="1294"/>
      <c r="L68" s="581" t="s">
        <v>489</v>
      </c>
      <c r="M68" s="1309"/>
      <c r="N68" s="1294"/>
      <c r="O68" s="554"/>
      <c r="P68" s="1309"/>
      <c r="Q68" s="1294"/>
      <c r="R68" s="554"/>
      <c r="S68" s="1294"/>
      <c r="T68" s="1294"/>
      <c r="U68" s="581" t="s">
        <v>489</v>
      </c>
      <c r="V68" s="325"/>
      <c r="W68" s="325"/>
      <c r="X68" s="602"/>
      <c r="Y68" s="602"/>
      <c r="Z68" s="602"/>
      <c r="AA68" s="602"/>
      <c r="AB68" s="602"/>
      <c r="AC68" s="602"/>
      <c r="AD68" s="602"/>
      <c r="AE68" s="602"/>
      <c r="AF68" s="602"/>
      <c r="AG68" s="602"/>
      <c r="AH68" s="602"/>
      <c r="AI68" s="602"/>
      <c r="AJ68" s="602"/>
      <c r="AK68" s="602"/>
      <c r="AL68" s="602"/>
      <c r="AM68" s="602"/>
    </row>
    <row r="69" spans="1:39" s="494" customFormat="1" ht="18" customHeight="1">
      <c r="A69" s="1286"/>
      <c r="B69" s="1311" t="s">
        <v>492</v>
      </c>
      <c r="C69" s="1312"/>
      <c r="D69" s="1309"/>
      <c r="E69" s="1294"/>
      <c r="F69" s="614">
        <f>'確認書（病棟整備）'!U68</f>
        <v>0</v>
      </c>
      <c r="G69" s="1309"/>
      <c r="H69" s="1294"/>
      <c r="I69" s="614">
        <f>F69</f>
        <v>0</v>
      </c>
      <c r="J69" s="1294"/>
      <c r="K69" s="1294"/>
      <c r="L69" s="581" t="s">
        <v>489</v>
      </c>
      <c r="M69" s="1309"/>
      <c r="N69" s="1294"/>
      <c r="O69" s="554"/>
      <c r="P69" s="1309"/>
      <c r="Q69" s="1294"/>
      <c r="R69" s="554"/>
      <c r="S69" s="1294"/>
      <c r="T69" s="1294"/>
      <c r="U69" s="581" t="s">
        <v>489</v>
      </c>
      <c r="V69" s="325"/>
      <c r="W69" s="325"/>
      <c r="X69" s="602"/>
      <c r="Y69" s="602"/>
      <c r="Z69" s="602"/>
      <c r="AA69" s="602"/>
      <c r="AB69" s="602"/>
      <c r="AC69" s="602"/>
      <c r="AD69" s="602"/>
      <c r="AE69" s="602"/>
      <c r="AF69" s="602"/>
      <c r="AG69" s="602"/>
      <c r="AH69" s="602"/>
      <c r="AI69" s="602"/>
      <c r="AJ69" s="602"/>
      <c r="AK69" s="602"/>
      <c r="AL69" s="602"/>
      <c r="AM69" s="602"/>
    </row>
    <row r="70" spans="1:39" s="494" customFormat="1" ht="18" customHeight="1">
      <c r="A70" s="1286"/>
      <c r="B70" s="1311" t="s">
        <v>491</v>
      </c>
      <c r="C70" s="1312"/>
      <c r="D70" s="1309"/>
      <c r="E70" s="1294"/>
      <c r="F70" s="614"/>
      <c r="G70" s="1309"/>
      <c r="H70" s="1294"/>
      <c r="I70" s="614"/>
      <c r="J70" s="1294"/>
      <c r="K70" s="1294"/>
      <c r="L70" s="581" t="s">
        <v>489</v>
      </c>
      <c r="M70" s="1309"/>
      <c r="N70" s="1294"/>
      <c r="O70" s="554"/>
      <c r="P70" s="1309"/>
      <c r="Q70" s="1294"/>
      <c r="R70" s="554"/>
      <c r="S70" s="1294"/>
      <c r="T70" s="1294"/>
      <c r="U70" s="581" t="s">
        <v>489</v>
      </c>
      <c r="V70" s="325"/>
      <c r="W70" s="325"/>
      <c r="X70" s="602"/>
      <c r="Y70" s="602"/>
      <c r="Z70" s="602"/>
      <c r="AA70" s="602"/>
      <c r="AB70" s="602"/>
      <c r="AC70" s="602"/>
      <c r="AD70" s="602"/>
      <c r="AE70" s="602"/>
      <c r="AF70" s="602"/>
      <c r="AG70" s="602"/>
      <c r="AH70" s="602"/>
      <c r="AI70" s="602"/>
      <c r="AJ70" s="602"/>
      <c r="AK70" s="602"/>
      <c r="AL70" s="602"/>
      <c r="AM70" s="602"/>
    </row>
    <row r="71" spans="1:39" s="494" customFormat="1" ht="18" customHeight="1">
      <c r="A71" s="1286"/>
      <c r="B71" s="1311" t="s">
        <v>490</v>
      </c>
      <c r="C71" s="1312"/>
      <c r="D71" s="1310"/>
      <c r="E71" s="1295"/>
      <c r="F71" s="614" t="e">
        <f>F64-X53</f>
        <v>#VALUE!</v>
      </c>
      <c r="G71" s="1310"/>
      <c r="H71" s="1295"/>
      <c r="I71" s="614" t="e">
        <f>F71</f>
        <v>#VALUE!</v>
      </c>
      <c r="J71" s="1295"/>
      <c r="K71" s="1295"/>
      <c r="L71" s="581"/>
      <c r="M71" s="1310"/>
      <c r="N71" s="1295"/>
      <c r="O71" s="584"/>
      <c r="P71" s="1310"/>
      <c r="Q71" s="1295"/>
      <c r="R71" s="584"/>
      <c r="S71" s="1295"/>
      <c r="T71" s="1295"/>
      <c r="U71" s="581" t="s">
        <v>489</v>
      </c>
      <c r="V71" s="325"/>
      <c r="W71" s="325"/>
      <c r="X71" s="602"/>
      <c r="Y71" s="602"/>
      <c r="Z71" s="602"/>
      <c r="AA71" s="602"/>
      <c r="AB71" s="602"/>
      <c r="AC71" s="602"/>
      <c r="AD71" s="602"/>
      <c r="AE71" s="602"/>
      <c r="AF71" s="602"/>
      <c r="AG71" s="602"/>
      <c r="AH71" s="602"/>
      <c r="AI71" s="602"/>
      <c r="AJ71" s="602"/>
      <c r="AK71" s="602"/>
      <c r="AL71" s="602"/>
      <c r="AM71" s="602"/>
    </row>
    <row r="72" spans="1:39" s="494" customFormat="1" ht="18" customHeight="1" thickBot="1">
      <c r="A72" s="1305"/>
      <c r="B72" s="1296" t="s">
        <v>488</v>
      </c>
      <c r="C72" s="1297"/>
      <c r="D72" s="615" t="s">
        <v>487</v>
      </c>
      <c r="E72" s="616" t="s">
        <v>487</v>
      </c>
      <c r="F72" s="617" t="e">
        <f>IF(SUM(F65:F71)=0,"",SUM(F65:F71))</f>
        <v>#VALUE!</v>
      </c>
      <c r="G72" s="615" t="s">
        <v>486</v>
      </c>
      <c r="H72" s="616" t="s">
        <v>486</v>
      </c>
      <c r="I72" s="618" t="e">
        <f>IF(SUM(I65:I71)=0,"",SUM(I65:I71))</f>
        <v>#VALUE!</v>
      </c>
      <c r="J72" s="616" t="s">
        <v>486</v>
      </c>
      <c r="K72" s="616" t="s">
        <v>486</v>
      </c>
      <c r="L72" s="607" t="str">
        <f>IF(SUM(L65:L71)=0,"",SUM(L65:L71))</f>
        <v/>
      </c>
      <c r="M72" s="615" t="s">
        <v>486</v>
      </c>
      <c r="N72" s="616" t="s">
        <v>486</v>
      </c>
      <c r="O72" s="606" t="str">
        <f>IF(SUM(O65:O71)=0,"",SUM(O65:O71))</f>
        <v/>
      </c>
      <c r="P72" s="615" t="s">
        <v>486</v>
      </c>
      <c r="Q72" s="616" t="s">
        <v>486</v>
      </c>
      <c r="R72" s="606" t="str">
        <f>IF(SUM(R65:R71)=0,"",SUM(R65:R71))</f>
        <v/>
      </c>
      <c r="S72" s="616" t="s">
        <v>486</v>
      </c>
      <c r="T72" s="616" t="s">
        <v>486</v>
      </c>
      <c r="U72" s="607" t="str">
        <f>IF(SUM(U65:U71)=0,"",SUM(U65:U71))</f>
        <v/>
      </c>
      <c r="X72" s="602"/>
      <c r="Y72" s="602"/>
      <c r="Z72" s="602"/>
      <c r="AA72" s="602"/>
      <c r="AB72" s="602"/>
      <c r="AC72" s="602"/>
      <c r="AD72" s="602"/>
      <c r="AE72" s="602"/>
      <c r="AF72" s="602"/>
      <c r="AG72" s="602"/>
      <c r="AH72" s="602"/>
      <c r="AI72" s="602"/>
      <c r="AJ72" s="602"/>
      <c r="AK72" s="602"/>
      <c r="AL72" s="602"/>
      <c r="AM72" s="602"/>
    </row>
    <row r="73" spans="1:39">
      <c r="F73" s="619"/>
      <c r="X73" s="620"/>
      <c r="Y73" s="620"/>
      <c r="Z73" s="620"/>
      <c r="AA73" s="620"/>
      <c r="AB73" s="620"/>
      <c r="AC73" s="620"/>
      <c r="AD73" s="620"/>
      <c r="AE73" s="620"/>
      <c r="AF73" s="620"/>
      <c r="AG73" s="620"/>
      <c r="AH73" s="620"/>
      <c r="AI73" s="620"/>
      <c r="AJ73" s="620"/>
      <c r="AK73" s="620"/>
      <c r="AL73" s="620"/>
      <c r="AM73" s="620"/>
    </row>
    <row r="74" spans="1:39">
      <c r="F74" s="619"/>
      <c r="X74" s="620"/>
      <c r="Y74" s="620"/>
      <c r="Z74" s="620"/>
      <c r="AA74" s="620"/>
      <c r="AB74" s="620"/>
      <c r="AC74" s="620"/>
      <c r="AD74" s="620"/>
      <c r="AE74" s="620"/>
      <c r="AF74" s="620"/>
      <c r="AG74" s="620"/>
      <c r="AH74" s="620"/>
      <c r="AI74" s="620"/>
      <c r="AJ74" s="620"/>
      <c r="AK74" s="620"/>
      <c r="AL74" s="620"/>
      <c r="AM74" s="620"/>
    </row>
    <row r="75" spans="1:39">
      <c r="A75" s="621" t="s">
        <v>485</v>
      </c>
      <c r="X75" s="620"/>
      <c r="Y75" s="620"/>
      <c r="Z75" s="620"/>
      <c r="AA75" s="620"/>
      <c r="AB75" s="620"/>
      <c r="AC75" s="620"/>
      <c r="AD75" s="620"/>
      <c r="AE75" s="620"/>
      <c r="AF75" s="620"/>
      <c r="AG75" s="620"/>
      <c r="AH75" s="620"/>
      <c r="AI75" s="620"/>
      <c r="AJ75" s="620"/>
      <c r="AK75" s="620"/>
      <c r="AL75" s="620"/>
      <c r="AM75" s="620"/>
    </row>
    <row r="76" spans="1:39">
      <c r="A76" s="621"/>
      <c r="X76" s="620"/>
      <c r="Y76" s="620"/>
      <c r="Z76" s="620"/>
      <c r="AA76" s="620"/>
      <c r="AB76" s="620"/>
      <c r="AC76" s="620"/>
      <c r="AD76" s="620"/>
      <c r="AE76" s="620"/>
      <c r="AF76" s="620"/>
      <c r="AG76" s="620"/>
      <c r="AH76" s="620"/>
      <c r="AI76" s="620"/>
      <c r="AJ76" s="620"/>
      <c r="AK76" s="620"/>
      <c r="AL76" s="620"/>
      <c r="AM76" s="620"/>
    </row>
    <row r="77" spans="1:39">
      <c r="A77" s="622" t="s">
        <v>484</v>
      </c>
      <c r="B77" s="623" t="s">
        <v>483</v>
      </c>
      <c r="C77" s="623"/>
      <c r="D77" s="623"/>
      <c r="E77" s="623"/>
      <c r="F77" s="623"/>
      <c r="G77" s="623"/>
      <c r="H77" s="623"/>
      <c r="I77" s="623"/>
      <c r="J77" s="623"/>
      <c r="K77" s="623"/>
      <c r="L77" s="623"/>
      <c r="X77" s="620"/>
      <c r="Y77" s="620"/>
      <c r="Z77" s="620"/>
      <c r="AA77" s="620"/>
      <c r="AB77" s="620"/>
      <c r="AC77" s="620"/>
      <c r="AD77" s="620"/>
      <c r="AE77" s="620"/>
      <c r="AF77" s="620"/>
      <c r="AG77" s="620"/>
      <c r="AH77" s="620"/>
      <c r="AI77" s="620"/>
      <c r="AJ77" s="620"/>
      <c r="AK77" s="620"/>
      <c r="AL77" s="620"/>
      <c r="AM77" s="620"/>
    </row>
    <row r="78" spans="1:39">
      <c r="A78" s="622"/>
      <c r="B78" s="623" t="s">
        <v>482</v>
      </c>
      <c r="C78" s="623"/>
      <c r="D78" s="623"/>
      <c r="E78" s="623"/>
      <c r="F78" s="623"/>
      <c r="G78" s="623"/>
      <c r="H78" s="623"/>
      <c r="I78" s="623"/>
      <c r="J78" s="623"/>
      <c r="K78" s="623"/>
      <c r="L78" s="623"/>
      <c r="X78" s="620"/>
      <c r="Y78" s="620"/>
      <c r="Z78" s="620"/>
      <c r="AA78" s="620"/>
      <c r="AB78" s="620"/>
      <c r="AC78" s="620"/>
      <c r="AD78" s="620"/>
      <c r="AE78" s="620"/>
      <c r="AF78" s="620"/>
      <c r="AG78" s="620"/>
      <c r="AH78" s="620"/>
      <c r="AI78" s="620"/>
      <c r="AJ78" s="620"/>
      <c r="AK78" s="620"/>
      <c r="AL78" s="620"/>
      <c r="AM78" s="620"/>
    </row>
    <row r="79" spans="1:39">
      <c r="A79" s="622" t="s">
        <v>481</v>
      </c>
      <c r="B79" s="623" t="s">
        <v>480</v>
      </c>
      <c r="C79" s="623"/>
      <c r="D79" s="623"/>
      <c r="E79" s="623"/>
      <c r="F79" s="623"/>
      <c r="G79" s="623"/>
      <c r="H79" s="623"/>
      <c r="I79" s="623"/>
      <c r="J79" s="623"/>
      <c r="K79" s="623"/>
      <c r="L79" s="623"/>
      <c r="X79" s="620"/>
      <c r="Y79" s="620"/>
      <c r="Z79" s="620"/>
      <c r="AA79" s="620"/>
      <c r="AB79" s="620"/>
      <c r="AC79" s="620"/>
      <c r="AD79" s="620"/>
      <c r="AE79" s="620"/>
      <c r="AF79" s="620"/>
      <c r="AG79" s="620"/>
      <c r="AH79" s="620"/>
      <c r="AI79" s="620"/>
      <c r="AJ79" s="620"/>
      <c r="AK79" s="620"/>
      <c r="AL79" s="620"/>
      <c r="AM79" s="620"/>
    </row>
    <row r="80" spans="1:39">
      <c r="A80" s="622"/>
      <c r="B80" s="623" t="s">
        <v>479</v>
      </c>
      <c r="C80" s="623"/>
      <c r="D80" s="623"/>
      <c r="E80" s="623"/>
      <c r="F80" s="623"/>
      <c r="G80" s="623"/>
      <c r="H80" s="623"/>
      <c r="I80" s="623"/>
      <c r="J80" s="623"/>
      <c r="K80" s="623"/>
      <c r="L80" s="623"/>
      <c r="X80" s="620"/>
      <c r="Y80" s="620"/>
      <c r="Z80" s="620"/>
      <c r="AA80" s="620"/>
      <c r="AB80" s="620"/>
      <c r="AC80" s="620"/>
      <c r="AD80" s="620"/>
      <c r="AE80" s="620"/>
      <c r="AF80" s="620"/>
      <c r="AG80" s="620"/>
      <c r="AH80" s="620"/>
      <c r="AI80" s="620"/>
      <c r="AJ80" s="620"/>
      <c r="AK80" s="620"/>
      <c r="AL80" s="620"/>
      <c r="AM80" s="620"/>
    </row>
    <row r="81" spans="1:39">
      <c r="A81" s="622" t="s">
        <v>478</v>
      </c>
      <c r="B81" s="623" t="s">
        <v>477</v>
      </c>
      <c r="C81" s="623"/>
      <c r="D81" s="623"/>
      <c r="E81" s="623"/>
      <c r="F81" s="623"/>
      <c r="G81" s="623"/>
      <c r="H81" s="623"/>
      <c r="I81" s="623"/>
      <c r="J81" s="623"/>
      <c r="K81" s="623"/>
      <c r="L81" s="623"/>
      <c r="X81" s="620"/>
      <c r="Y81" s="620"/>
      <c r="Z81" s="620"/>
      <c r="AA81" s="620"/>
      <c r="AB81" s="620"/>
      <c r="AC81" s="620"/>
      <c r="AD81" s="620"/>
      <c r="AE81" s="620"/>
      <c r="AF81" s="620"/>
      <c r="AG81" s="620"/>
      <c r="AH81" s="620"/>
      <c r="AI81" s="620"/>
      <c r="AJ81" s="620"/>
      <c r="AK81" s="620"/>
      <c r="AL81" s="620"/>
      <c r="AM81" s="620"/>
    </row>
    <row r="82" spans="1:39">
      <c r="A82" s="622" t="s">
        <v>476</v>
      </c>
      <c r="B82" s="623" t="s">
        <v>475</v>
      </c>
      <c r="C82" s="623"/>
      <c r="D82" s="623"/>
      <c r="E82" s="623"/>
      <c r="F82" s="623"/>
      <c r="G82" s="623"/>
      <c r="H82" s="623"/>
      <c r="I82" s="623"/>
      <c r="J82" s="623"/>
      <c r="K82" s="623"/>
      <c r="L82" s="623"/>
      <c r="X82" s="620"/>
      <c r="Y82" s="620"/>
      <c r="Z82" s="620"/>
      <c r="AA82" s="620"/>
      <c r="AB82" s="620"/>
      <c r="AC82" s="620"/>
      <c r="AD82" s="620"/>
      <c r="AE82" s="620"/>
      <c r="AF82" s="620"/>
      <c r="AG82" s="620"/>
      <c r="AH82" s="620"/>
      <c r="AI82" s="620"/>
      <c r="AJ82" s="620"/>
      <c r="AK82" s="620"/>
      <c r="AL82" s="620"/>
      <c r="AM82" s="620"/>
    </row>
    <row r="83" spans="1:39">
      <c r="A83" s="622"/>
      <c r="B83" s="623" t="s">
        <v>474</v>
      </c>
      <c r="C83" s="623"/>
      <c r="D83" s="623"/>
      <c r="E83" s="623"/>
      <c r="F83" s="623"/>
      <c r="G83" s="623"/>
      <c r="H83" s="623"/>
      <c r="I83" s="623"/>
      <c r="J83" s="623"/>
      <c r="K83" s="623"/>
      <c r="L83" s="623"/>
      <c r="X83" s="620"/>
      <c r="Y83" s="620"/>
      <c r="Z83" s="620"/>
      <c r="AA83" s="620"/>
      <c r="AB83" s="620"/>
      <c r="AC83" s="620"/>
      <c r="AD83" s="620"/>
      <c r="AE83" s="620"/>
      <c r="AF83" s="620"/>
      <c r="AG83" s="620"/>
      <c r="AH83" s="620"/>
      <c r="AI83" s="620"/>
      <c r="AJ83" s="620"/>
      <c r="AK83" s="620"/>
      <c r="AL83" s="620"/>
      <c r="AM83" s="620"/>
    </row>
    <row r="84" spans="1:39">
      <c r="A84" s="622"/>
      <c r="B84" s="623" t="s">
        <v>473</v>
      </c>
      <c r="C84" s="623"/>
      <c r="D84" s="623"/>
      <c r="E84" s="623"/>
      <c r="F84" s="623"/>
      <c r="G84" s="623"/>
      <c r="H84" s="623"/>
      <c r="I84" s="623"/>
      <c r="J84" s="623"/>
      <c r="K84" s="623"/>
      <c r="L84" s="623"/>
      <c r="X84" s="620"/>
      <c r="Y84" s="620"/>
      <c r="Z84" s="620"/>
      <c r="AA84" s="620"/>
      <c r="AB84" s="620"/>
      <c r="AC84" s="620"/>
      <c r="AD84" s="620"/>
      <c r="AE84" s="620"/>
      <c r="AF84" s="620"/>
      <c r="AG84" s="620"/>
      <c r="AH84" s="620"/>
      <c r="AI84" s="620"/>
      <c r="AJ84" s="620"/>
      <c r="AK84" s="620"/>
      <c r="AL84" s="620"/>
      <c r="AM84" s="620"/>
    </row>
    <row r="85" spans="1:39">
      <c r="A85" s="622"/>
      <c r="B85" s="623"/>
      <c r="C85" s="623"/>
      <c r="D85" s="623"/>
      <c r="E85" s="623"/>
      <c r="F85" s="623"/>
      <c r="G85" s="623"/>
      <c r="H85" s="623"/>
      <c r="I85" s="623"/>
      <c r="J85" s="623"/>
      <c r="K85" s="623"/>
      <c r="L85" s="623"/>
      <c r="X85" s="620"/>
      <c r="Y85" s="620"/>
      <c r="Z85" s="620"/>
      <c r="AA85" s="620"/>
      <c r="AB85" s="620"/>
      <c r="AC85" s="620"/>
      <c r="AD85" s="620"/>
      <c r="AE85" s="620"/>
      <c r="AF85" s="620"/>
      <c r="AG85" s="620"/>
      <c r="AH85" s="620"/>
      <c r="AI85" s="620"/>
      <c r="AJ85" s="620"/>
      <c r="AK85" s="620"/>
      <c r="AL85" s="620"/>
      <c r="AM85" s="620"/>
    </row>
    <row r="86" spans="1:39">
      <c r="A86" s="622" t="s">
        <v>472</v>
      </c>
      <c r="B86" s="623" t="s">
        <v>471</v>
      </c>
      <c r="C86" s="623"/>
      <c r="D86" s="623"/>
      <c r="E86" s="623"/>
      <c r="F86" s="623"/>
      <c r="G86" s="623"/>
      <c r="H86" s="623"/>
      <c r="I86" s="623"/>
      <c r="J86" s="623"/>
      <c r="K86" s="623"/>
      <c r="L86" s="623"/>
      <c r="X86" s="620"/>
      <c r="Y86" s="620"/>
      <c r="Z86" s="620"/>
      <c r="AA86" s="620"/>
      <c r="AB86" s="620"/>
      <c r="AC86" s="620"/>
      <c r="AD86" s="620"/>
      <c r="AE86" s="620"/>
      <c r="AF86" s="620"/>
      <c r="AG86" s="620"/>
      <c r="AH86" s="620"/>
      <c r="AI86" s="620"/>
      <c r="AJ86" s="620"/>
      <c r="AK86" s="620"/>
      <c r="AL86" s="620"/>
      <c r="AM86" s="620"/>
    </row>
    <row r="87" spans="1:39">
      <c r="A87" s="622"/>
      <c r="B87" s="623"/>
      <c r="C87" s="623"/>
      <c r="D87" s="623"/>
      <c r="E87" s="623"/>
      <c r="F87" s="623"/>
      <c r="G87" s="623"/>
      <c r="H87" s="623"/>
      <c r="I87" s="623"/>
      <c r="J87" s="623"/>
      <c r="K87" s="623"/>
      <c r="L87" s="623"/>
      <c r="X87" s="620"/>
      <c r="Y87" s="620"/>
      <c r="Z87" s="620"/>
      <c r="AA87" s="620"/>
      <c r="AB87" s="620"/>
      <c r="AC87" s="620"/>
      <c r="AD87" s="620"/>
      <c r="AE87" s="620"/>
      <c r="AF87" s="620"/>
      <c r="AG87" s="620"/>
      <c r="AH87" s="620"/>
      <c r="AI87" s="620"/>
      <c r="AJ87" s="620"/>
      <c r="AK87" s="620"/>
      <c r="AL87" s="620"/>
      <c r="AM87" s="620"/>
    </row>
    <row r="88" spans="1:39">
      <c r="A88" s="622" t="s">
        <v>470</v>
      </c>
      <c r="B88" s="623" t="s">
        <v>469</v>
      </c>
      <c r="C88" s="623"/>
      <c r="D88" s="623"/>
      <c r="E88" s="623"/>
      <c r="F88" s="623"/>
      <c r="G88" s="623"/>
      <c r="H88" s="623"/>
      <c r="I88" s="623"/>
      <c r="J88" s="623"/>
      <c r="K88" s="623"/>
      <c r="L88" s="623"/>
      <c r="X88" s="620"/>
      <c r="Y88" s="620"/>
      <c r="Z88" s="620"/>
      <c r="AA88" s="620"/>
      <c r="AB88" s="620"/>
      <c r="AC88" s="620"/>
      <c r="AD88" s="620"/>
      <c r="AE88" s="620"/>
      <c r="AF88" s="620"/>
      <c r="AG88" s="620"/>
      <c r="AH88" s="620"/>
      <c r="AI88" s="620"/>
      <c r="AJ88" s="620"/>
      <c r="AK88" s="620"/>
      <c r="AL88" s="620"/>
      <c r="AM88" s="620"/>
    </row>
    <row r="89" spans="1:39">
      <c r="A89" s="622" t="s">
        <v>461</v>
      </c>
      <c r="B89" s="623" t="s">
        <v>468</v>
      </c>
      <c r="C89" s="623"/>
      <c r="D89" s="623"/>
      <c r="E89" s="623"/>
      <c r="F89" s="623"/>
      <c r="G89" s="623"/>
      <c r="H89" s="623"/>
      <c r="I89" s="623"/>
      <c r="J89" s="623"/>
      <c r="K89" s="623"/>
      <c r="L89" s="623"/>
      <c r="X89" s="620"/>
      <c r="Y89" s="620"/>
      <c r="Z89" s="620"/>
      <c r="AA89" s="620"/>
      <c r="AB89" s="620"/>
      <c r="AC89" s="620"/>
      <c r="AD89" s="620"/>
      <c r="AE89" s="620"/>
      <c r="AF89" s="620"/>
      <c r="AG89" s="620"/>
      <c r="AH89" s="620"/>
      <c r="AI89" s="620"/>
      <c r="AJ89" s="620"/>
      <c r="AK89" s="620"/>
      <c r="AL89" s="620"/>
      <c r="AM89" s="620"/>
    </row>
    <row r="90" spans="1:39">
      <c r="A90" s="622" t="s">
        <v>461</v>
      </c>
      <c r="B90" s="623" t="s">
        <v>467</v>
      </c>
      <c r="C90" s="623"/>
      <c r="D90" s="623"/>
      <c r="E90" s="623"/>
      <c r="F90" s="623"/>
      <c r="G90" s="623"/>
      <c r="H90" s="623"/>
      <c r="I90" s="623"/>
      <c r="J90" s="623"/>
      <c r="K90" s="623"/>
      <c r="L90" s="623"/>
      <c r="X90" s="620"/>
      <c r="Y90" s="620"/>
      <c r="Z90" s="620"/>
      <c r="AA90" s="620"/>
      <c r="AB90" s="620"/>
      <c r="AC90" s="620"/>
      <c r="AD90" s="620"/>
      <c r="AE90" s="620"/>
      <c r="AF90" s="620"/>
      <c r="AG90" s="620"/>
      <c r="AH90" s="620"/>
      <c r="AI90" s="620"/>
      <c r="AJ90" s="620"/>
      <c r="AK90" s="620"/>
      <c r="AL90" s="620"/>
      <c r="AM90" s="620"/>
    </row>
    <row r="91" spans="1:39">
      <c r="A91" s="622" t="s">
        <v>466</v>
      </c>
      <c r="B91" s="623" t="s">
        <v>465</v>
      </c>
      <c r="C91" s="623"/>
      <c r="D91" s="623"/>
      <c r="E91" s="623"/>
      <c r="F91" s="623"/>
      <c r="G91" s="623"/>
      <c r="H91" s="623"/>
      <c r="I91" s="623"/>
      <c r="J91" s="623"/>
      <c r="K91" s="623"/>
      <c r="L91" s="623"/>
      <c r="X91" s="620"/>
      <c r="Y91" s="620"/>
      <c r="Z91" s="620"/>
      <c r="AA91" s="620"/>
      <c r="AB91" s="620"/>
      <c r="AC91" s="620"/>
      <c r="AD91" s="620"/>
      <c r="AE91" s="620"/>
      <c r="AF91" s="620"/>
      <c r="AG91" s="620"/>
      <c r="AH91" s="620"/>
      <c r="AI91" s="620"/>
      <c r="AJ91" s="620"/>
      <c r="AK91" s="620"/>
      <c r="AL91" s="620"/>
      <c r="AM91" s="620"/>
    </row>
    <row r="92" spans="1:39">
      <c r="A92" s="622" t="s">
        <v>464</v>
      </c>
      <c r="B92" s="623" t="s">
        <v>463</v>
      </c>
      <c r="C92" s="623"/>
      <c r="D92" s="623"/>
      <c r="E92" s="623"/>
      <c r="F92" s="623"/>
      <c r="G92" s="623"/>
      <c r="H92" s="623"/>
      <c r="I92" s="623"/>
      <c r="J92" s="623"/>
      <c r="K92" s="623"/>
      <c r="L92" s="623"/>
      <c r="X92" s="620"/>
      <c r="Y92" s="620"/>
      <c r="Z92" s="620"/>
      <c r="AA92" s="620"/>
      <c r="AB92" s="620"/>
      <c r="AC92" s="620"/>
      <c r="AD92" s="620"/>
      <c r="AE92" s="620"/>
      <c r="AF92" s="620"/>
      <c r="AG92" s="620"/>
      <c r="AH92" s="620"/>
      <c r="AI92" s="620"/>
      <c r="AJ92" s="620"/>
      <c r="AK92" s="620"/>
      <c r="AL92" s="620"/>
      <c r="AM92" s="620"/>
    </row>
    <row r="93" spans="1:39">
      <c r="A93" s="622" t="s">
        <v>461</v>
      </c>
      <c r="B93" s="623" t="s">
        <v>462</v>
      </c>
      <c r="C93" s="623"/>
      <c r="D93" s="623"/>
      <c r="E93" s="623"/>
      <c r="F93" s="623"/>
      <c r="G93" s="623"/>
      <c r="H93" s="623"/>
      <c r="I93" s="623"/>
      <c r="J93" s="623"/>
      <c r="K93" s="623"/>
      <c r="L93" s="623"/>
      <c r="X93" s="620"/>
      <c r="Y93" s="620"/>
      <c r="Z93" s="620"/>
      <c r="AA93" s="620"/>
      <c r="AB93" s="620"/>
      <c r="AC93" s="620"/>
      <c r="AD93" s="620"/>
      <c r="AE93" s="620"/>
      <c r="AF93" s="620"/>
      <c r="AG93" s="620"/>
      <c r="AH93" s="620"/>
      <c r="AI93" s="620"/>
      <c r="AJ93" s="620"/>
      <c r="AK93" s="620"/>
      <c r="AL93" s="620"/>
      <c r="AM93" s="620"/>
    </row>
    <row r="94" spans="1:39">
      <c r="A94" s="622" t="s">
        <v>461</v>
      </c>
      <c r="B94" s="623" t="s">
        <v>460</v>
      </c>
      <c r="C94" s="623"/>
      <c r="D94" s="623"/>
      <c r="E94" s="623"/>
      <c r="F94" s="623"/>
      <c r="G94" s="623"/>
      <c r="H94" s="623"/>
      <c r="I94" s="623"/>
      <c r="J94" s="623"/>
      <c r="K94" s="623"/>
      <c r="L94" s="623"/>
    </row>
    <row r="95" spans="1:39">
      <c r="A95" s="622" t="s">
        <v>459</v>
      </c>
      <c r="B95" s="623" t="s">
        <v>458</v>
      </c>
      <c r="C95" s="623"/>
      <c r="D95" s="623"/>
      <c r="E95" s="623"/>
      <c r="F95" s="623"/>
      <c r="G95" s="623"/>
      <c r="H95" s="623"/>
      <c r="I95" s="623"/>
      <c r="J95" s="623"/>
      <c r="K95" s="623"/>
      <c r="L95" s="623"/>
    </row>
    <row r="96" spans="1:39">
      <c r="A96" s="622" t="s">
        <v>457</v>
      </c>
      <c r="B96" s="623" t="s">
        <v>456</v>
      </c>
      <c r="C96" s="623"/>
      <c r="D96" s="623"/>
      <c r="E96" s="623"/>
      <c r="F96" s="623"/>
      <c r="G96" s="623"/>
      <c r="H96" s="623"/>
      <c r="I96" s="623"/>
      <c r="J96" s="623"/>
      <c r="K96" s="623"/>
      <c r="L96" s="623"/>
    </row>
    <row r="97" spans="1:12">
      <c r="A97" s="624"/>
      <c r="B97" s="623" t="s">
        <v>455</v>
      </c>
      <c r="C97" s="623"/>
      <c r="D97" s="623"/>
      <c r="E97" s="623"/>
      <c r="F97" s="623"/>
      <c r="G97" s="623"/>
      <c r="H97" s="623"/>
      <c r="I97" s="623"/>
      <c r="J97" s="623"/>
      <c r="K97" s="623"/>
      <c r="L97" s="623"/>
    </row>
    <row r="98" spans="1:12">
      <c r="A98" s="624"/>
    </row>
  </sheetData>
  <sheetProtection sheet="1" objects="1" scenarios="1"/>
  <mergeCells count="49">
    <mergeCell ref="D2:H3"/>
    <mergeCell ref="A5:B5"/>
    <mergeCell ref="E5:K5"/>
    <mergeCell ref="A7:A9"/>
    <mergeCell ref="B7:C9"/>
    <mergeCell ref="D7:F7"/>
    <mergeCell ref="G7:L7"/>
    <mergeCell ref="M7:U7"/>
    <mergeCell ref="D8:D9"/>
    <mergeCell ref="E8:E9"/>
    <mergeCell ref="F8:F9"/>
    <mergeCell ref="G8:H8"/>
    <mergeCell ref="J8:K8"/>
    <mergeCell ref="M8:N8"/>
    <mergeCell ref="P8:Q8"/>
    <mergeCell ref="S8:T8"/>
    <mergeCell ref="V40:X44"/>
    <mergeCell ref="B52:C52"/>
    <mergeCell ref="A53:A63"/>
    <mergeCell ref="B53:C53"/>
    <mergeCell ref="B54:C54"/>
    <mergeCell ref="B58:C58"/>
    <mergeCell ref="B59:C59"/>
    <mergeCell ref="B71:C71"/>
    <mergeCell ref="E65:E71"/>
    <mergeCell ref="B72:C72"/>
    <mergeCell ref="A10:A52"/>
    <mergeCell ref="B10:B36"/>
    <mergeCell ref="B37:B51"/>
    <mergeCell ref="B63:C63"/>
    <mergeCell ref="A64:C64"/>
    <mergeCell ref="A65:A72"/>
    <mergeCell ref="B65:C65"/>
    <mergeCell ref="D65:D71"/>
    <mergeCell ref="B66:C66"/>
    <mergeCell ref="B67:C67"/>
    <mergeCell ref="B68:C68"/>
    <mergeCell ref="B69:C69"/>
    <mergeCell ref="B70:C70"/>
    <mergeCell ref="N65:N71"/>
    <mergeCell ref="P65:P71"/>
    <mergeCell ref="Q65:Q71"/>
    <mergeCell ref="S65:S71"/>
    <mergeCell ref="T65:T71"/>
    <mergeCell ref="G65:G71"/>
    <mergeCell ref="H65:H71"/>
    <mergeCell ref="J65:J71"/>
    <mergeCell ref="K65:K71"/>
    <mergeCell ref="M65:M71"/>
  </mergeCells>
  <phoneticPr fontId="2"/>
  <dataValidations count="4">
    <dataValidation type="list" allowBlank="1" showInputMessage="1" showErrorMessage="1" sqref="C20">
      <formula1>"　（新築）,（移転新築）,　（増築）,　（改築）"</formula1>
    </dataValidation>
    <dataValidation type="list" showInputMessage="1" showErrorMessage="1" sqref="C19">
      <formula1>" &lt;建築工事&gt;, &lt;改修工事&gt;"</formula1>
    </dataValidation>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4" fitToWidth="0" orientation="portrait" blackAndWhite="1" r:id="rId1"/>
  <headerFooter>
    <oddFooter>&amp;P / &amp;N ページ</oddFooter>
  </headerFooter>
  <colBreaks count="1" manualBreakCount="1">
    <brk id="21"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AM98"/>
  <sheetViews>
    <sheetView showZeros="0" view="pageBreakPreview" zoomScale="95" zoomScaleNormal="100" zoomScaleSheetLayoutView="95" workbookViewId="0">
      <selection activeCell="C5" sqref="C5"/>
    </sheetView>
  </sheetViews>
  <sheetFormatPr defaultColWidth="8.09765625" defaultRowHeight="13.2" outlineLevelRow="1" outlineLevelCol="1"/>
  <cols>
    <col min="1" max="2" width="4.5" style="489" customWidth="1"/>
    <col min="3" max="3" width="22.19921875" style="489" customWidth="1"/>
    <col min="4" max="12" width="7.59765625" style="489" customWidth="1"/>
    <col min="13" max="21" width="7.59765625" style="489" hidden="1" customWidth="1" outlineLevel="1"/>
    <col min="22" max="22" width="8.09765625" style="489" collapsed="1"/>
    <col min="23" max="23" width="8.09765625" style="489"/>
    <col min="24" max="24" width="16.19921875" style="489" customWidth="1"/>
    <col min="25" max="16384" width="8.09765625" style="489"/>
  </cols>
  <sheetData>
    <row r="1" spans="1:31" ht="19.5" customHeight="1">
      <c r="A1" s="488" t="s">
        <v>531</v>
      </c>
    </row>
    <row r="2" spans="1:31" ht="17.25" customHeight="1">
      <c r="A2" s="488"/>
      <c r="B2" s="488"/>
      <c r="C2" s="488"/>
      <c r="D2" s="1266" t="s">
        <v>530</v>
      </c>
      <c r="E2" s="1266"/>
      <c r="F2" s="1266"/>
      <c r="G2" s="1266"/>
      <c r="H2" s="1266"/>
      <c r="I2" s="488"/>
      <c r="J2" s="488"/>
      <c r="K2" s="488"/>
      <c r="L2" s="488"/>
      <c r="M2" s="490"/>
      <c r="N2" s="490"/>
      <c r="O2" s="490"/>
      <c r="P2" s="490"/>
      <c r="Q2" s="490"/>
      <c r="R2" s="490"/>
      <c r="S2" s="490"/>
      <c r="T2" s="490"/>
      <c r="U2" s="490"/>
    </row>
    <row r="3" spans="1:31" ht="16.2">
      <c r="A3" s="488"/>
      <c r="B3" s="488"/>
      <c r="C3" s="488"/>
      <c r="D3" s="1266"/>
      <c r="E3" s="1266"/>
      <c r="F3" s="1266"/>
      <c r="G3" s="1266"/>
      <c r="H3" s="1266"/>
      <c r="I3" s="488"/>
      <c r="J3" s="488"/>
      <c r="K3" s="488"/>
      <c r="L3" s="488"/>
      <c r="M3" s="490"/>
      <c r="N3" s="490"/>
      <c r="O3" s="490"/>
      <c r="P3" s="490"/>
      <c r="Q3" s="490"/>
      <c r="R3" s="490"/>
      <c r="S3" s="490"/>
      <c r="T3" s="490"/>
      <c r="U3" s="490"/>
    </row>
    <row r="4" spans="1:31" ht="13.8" thickBot="1">
      <c r="A4" s="491" t="s">
        <v>529</v>
      </c>
    </row>
    <row r="5" spans="1:31" s="494" customFormat="1" ht="19.5" customHeight="1" thickBot="1">
      <c r="A5" s="1267" t="s">
        <v>55</v>
      </c>
      <c r="B5" s="1268"/>
      <c r="C5" s="492">
        <f>基礎情報!D9</f>
        <v>0</v>
      </c>
      <c r="D5" s="493" t="s">
        <v>528</v>
      </c>
      <c r="E5" s="1269" t="s">
        <v>533</v>
      </c>
      <c r="F5" s="1270"/>
      <c r="G5" s="1270"/>
      <c r="H5" s="1270"/>
      <c r="I5" s="1270"/>
      <c r="J5" s="1270"/>
      <c r="K5" s="1271"/>
    </row>
    <row r="6" spans="1:31" s="494" customFormat="1" ht="12.6" thickBot="1">
      <c r="A6" s="495"/>
    </row>
    <row r="7" spans="1:31" s="494" customFormat="1" ht="18" customHeight="1">
      <c r="A7" s="1272" t="s">
        <v>59</v>
      </c>
      <c r="B7" s="1275" t="s">
        <v>526</v>
      </c>
      <c r="C7" s="1276"/>
      <c r="D7" s="1272" t="s">
        <v>525</v>
      </c>
      <c r="E7" s="1275"/>
      <c r="F7" s="1276"/>
      <c r="G7" s="1272" t="s">
        <v>524</v>
      </c>
      <c r="H7" s="1275"/>
      <c r="I7" s="1275"/>
      <c r="J7" s="1275"/>
      <c r="K7" s="1275"/>
      <c r="L7" s="1276"/>
      <c r="M7" s="1272" t="s">
        <v>524</v>
      </c>
      <c r="N7" s="1275"/>
      <c r="O7" s="1275"/>
      <c r="P7" s="1275"/>
      <c r="Q7" s="1275"/>
      <c r="R7" s="1275"/>
      <c r="S7" s="1275"/>
      <c r="T7" s="1275"/>
      <c r="U7" s="1276"/>
    </row>
    <row r="8" spans="1:31" s="494" customFormat="1" ht="18" customHeight="1">
      <c r="A8" s="1273"/>
      <c r="B8" s="1277"/>
      <c r="C8" s="1278"/>
      <c r="D8" s="1273" t="s">
        <v>522</v>
      </c>
      <c r="E8" s="1277" t="s">
        <v>521</v>
      </c>
      <c r="F8" s="1278" t="s">
        <v>520</v>
      </c>
      <c r="G8" s="1281" t="s">
        <v>585</v>
      </c>
      <c r="H8" s="1282"/>
      <c r="I8" s="645"/>
      <c r="J8" s="1281"/>
      <c r="K8" s="1282"/>
      <c r="L8" s="497" t="str">
        <f>IF(I8="","",IF(I8=100,"",100-I8))</f>
        <v/>
      </c>
      <c r="M8" s="1281" t="s">
        <v>523</v>
      </c>
      <c r="N8" s="1282"/>
      <c r="O8" s="496" t="str">
        <f>IF(O36="","",ROUND(O36/L36*100,0))</f>
        <v/>
      </c>
      <c r="P8" s="1281" t="s">
        <v>523</v>
      </c>
      <c r="Q8" s="1282"/>
      <c r="R8" s="496" t="str">
        <f>IF(R36="","",ROUND(R36/O36*100,0))</f>
        <v/>
      </c>
      <c r="S8" s="1283" t="s">
        <v>523</v>
      </c>
      <c r="T8" s="1282"/>
      <c r="U8" s="497" t="str">
        <f>IF(O8="","",IF(O8=100,"",100-O8))</f>
        <v/>
      </c>
    </row>
    <row r="9" spans="1:31" s="494" customFormat="1" ht="18" customHeight="1" thickBot="1">
      <c r="A9" s="1274"/>
      <c r="B9" s="1279"/>
      <c r="C9" s="1280"/>
      <c r="D9" s="1274"/>
      <c r="E9" s="1279"/>
      <c r="F9" s="1280"/>
      <c r="G9" s="498" t="s">
        <v>522</v>
      </c>
      <c r="H9" s="499" t="s">
        <v>521</v>
      </c>
      <c r="I9" s="646" t="s">
        <v>520</v>
      </c>
      <c r="J9" s="498" t="s">
        <v>522</v>
      </c>
      <c r="K9" s="499" t="s">
        <v>521</v>
      </c>
      <c r="L9" s="500" t="s">
        <v>520</v>
      </c>
      <c r="M9" s="498" t="s">
        <v>522</v>
      </c>
      <c r="N9" s="499" t="s">
        <v>521</v>
      </c>
      <c r="O9" s="499" t="s">
        <v>520</v>
      </c>
      <c r="P9" s="498" t="s">
        <v>522</v>
      </c>
      <c r="Q9" s="499" t="s">
        <v>521</v>
      </c>
      <c r="R9" s="499" t="s">
        <v>520</v>
      </c>
      <c r="S9" s="499" t="s">
        <v>522</v>
      </c>
      <c r="T9" s="499" t="s">
        <v>521</v>
      </c>
      <c r="U9" s="500" t="s">
        <v>520</v>
      </c>
    </row>
    <row r="10" spans="1:31" s="494" customFormat="1" ht="18" customHeight="1">
      <c r="A10" s="1298" t="s">
        <v>57</v>
      </c>
      <c r="B10" s="1300" t="s">
        <v>519</v>
      </c>
      <c r="C10" s="501"/>
      <c r="D10" s="502" t="s">
        <v>60</v>
      </c>
      <c r="E10" s="503" t="s">
        <v>514</v>
      </c>
      <c r="F10" s="504" t="s">
        <v>517</v>
      </c>
      <c r="G10" s="502" t="s">
        <v>60</v>
      </c>
      <c r="H10" s="503" t="s">
        <v>514</v>
      </c>
      <c r="I10" s="647" t="s">
        <v>513</v>
      </c>
      <c r="J10" s="502" t="s">
        <v>515</v>
      </c>
      <c r="K10" s="503" t="s">
        <v>514</v>
      </c>
      <c r="L10" s="504" t="s">
        <v>513</v>
      </c>
      <c r="M10" s="502" t="s">
        <v>516</v>
      </c>
      <c r="N10" s="503" t="s">
        <v>514</v>
      </c>
      <c r="O10" s="503" t="s">
        <v>513</v>
      </c>
      <c r="P10" s="502" t="s">
        <v>516</v>
      </c>
      <c r="Q10" s="503" t="s">
        <v>514</v>
      </c>
      <c r="R10" s="503" t="s">
        <v>513</v>
      </c>
      <c r="S10" s="503" t="s">
        <v>515</v>
      </c>
      <c r="T10" s="503" t="s">
        <v>514</v>
      </c>
      <c r="U10" s="504" t="s">
        <v>513</v>
      </c>
      <c r="V10" s="324"/>
      <c r="W10" s="324"/>
      <c r="X10" s="324"/>
      <c r="Y10" s="324"/>
      <c r="Z10" s="324"/>
      <c r="AA10" s="324"/>
      <c r="AB10" s="324"/>
      <c r="AC10" s="324"/>
      <c r="AD10" s="324"/>
      <c r="AE10" s="324"/>
    </row>
    <row r="11" spans="1:31" s="511" customFormat="1" ht="18" customHeight="1">
      <c r="A11" s="1299"/>
      <c r="B11" s="1301"/>
      <c r="C11" s="505" t="s">
        <v>512</v>
      </c>
      <c r="D11" s="506"/>
      <c r="E11" s="507" t="str">
        <f t="shared" ref="E11:E21" si="0">IF(D11="","",F11/D11)</f>
        <v/>
      </c>
      <c r="F11" s="508"/>
      <c r="G11" s="506"/>
      <c r="H11" s="507" t="str">
        <f t="shared" ref="H11:H21" si="1">IF(G11="","",I11/G11)</f>
        <v/>
      </c>
      <c r="I11" s="648"/>
      <c r="J11" s="506"/>
      <c r="K11" s="507" t="str">
        <f t="shared" ref="K11:K16" si="2">IF(J11="","",L11/J11)</f>
        <v/>
      </c>
      <c r="L11" s="510"/>
      <c r="M11" s="506"/>
      <c r="N11" s="507" t="str">
        <f t="shared" ref="N11:N22" si="3">IF(M11="","",O11/M11)</f>
        <v/>
      </c>
      <c r="O11" s="509"/>
      <c r="P11" s="506"/>
      <c r="Q11" s="507" t="str">
        <f t="shared" ref="Q11:Q22" si="4">IF(P11="","",R11/P11)</f>
        <v/>
      </c>
      <c r="R11" s="509"/>
      <c r="S11" s="507"/>
      <c r="T11" s="507" t="str">
        <f t="shared" ref="T11:T22" si="5">IF(S11="","",U11/S11)</f>
        <v/>
      </c>
      <c r="U11" s="510"/>
    </row>
    <row r="12" spans="1:31" s="511" customFormat="1" ht="18" customHeight="1">
      <c r="A12" s="1299"/>
      <c r="B12" s="1301"/>
      <c r="C12" s="512">
        <f>'確認書（個人防護具保管庫）'!B46</f>
        <v>0</v>
      </c>
      <c r="D12" s="506"/>
      <c r="E12" s="507" t="str">
        <f t="shared" si="0"/>
        <v/>
      </c>
      <c r="F12" s="508"/>
      <c r="G12" s="506"/>
      <c r="H12" s="507" t="str">
        <f t="shared" si="1"/>
        <v/>
      </c>
      <c r="I12" s="648"/>
      <c r="J12" s="506"/>
      <c r="K12" s="507" t="str">
        <f t="shared" si="2"/>
        <v/>
      </c>
      <c r="L12" s="510"/>
      <c r="M12" s="506"/>
      <c r="N12" s="507" t="str">
        <f t="shared" si="3"/>
        <v/>
      </c>
      <c r="O12" s="509"/>
      <c r="P12" s="506"/>
      <c r="Q12" s="507" t="str">
        <f t="shared" si="4"/>
        <v/>
      </c>
      <c r="R12" s="509"/>
      <c r="S12" s="507"/>
      <c r="T12" s="507" t="str">
        <f t="shared" si="5"/>
        <v/>
      </c>
      <c r="U12" s="510"/>
    </row>
    <row r="13" spans="1:31" s="511" customFormat="1" ht="18" customHeight="1">
      <c r="A13" s="1299"/>
      <c r="B13" s="1301"/>
      <c r="C13" s="512">
        <f>'確認書（個人防護具保管庫）'!N46</f>
        <v>0</v>
      </c>
      <c r="D13" s="513"/>
      <c r="E13" s="514" t="str">
        <f t="shared" si="0"/>
        <v/>
      </c>
      <c r="F13" s="515"/>
      <c r="G13" s="516"/>
      <c r="H13" s="517" t="str">
        <f t="shared" si="1"/>
        <v/>
      </c>
      <c r="I13" s="649"/>
      <c r="J13" s="516"/>
      <c r="K13" s="517" t="str">
        <f t="shared" si="2"/>
        <v/>
      </c>
      <c r="L13" s="515"/>
      <c r="M13" s="520"/>
      <c r="N13" s="517" t="str">
        <f t="shared" si="3"/>
        <v/>
      </c>
      <c r="O13" s="518"/>
      <c r="P13" s="520"/>
      <c r="Q13" s="517" t="str">
        <f t="shared" si="4"/>
        <v/>
      </c>
      <c r="R13" s="518"/>
      <c r="S13" s="518"/>
      <c r="T13" s="517" t="str">
        <f t="shared" si="5"/>
        <v/>
      </c>
      <c r="U13" s="515"/>
    </row>
    <row r="14" spans="1:31" s="511" customFormat="1" ht="18" customHeight="1">
      <c r="A14" s="1299"/>
      <c r="B14" s="1301"/>
      <c r="C14" s="505" t="s">
        <v>511</v>
      </c>
      <c r="D14" s="521"/>
      <c r="E14" s="517" t="str">
        <f t="shared" si="0"/>
        <v/>
      </c>
      <c r="F14" s="522"/>
      <c r="G14" s="521"/>
      <c r="H14" s="517" t="str">
        <f t="shared" si="1"/>
        <v/>
      </c>
      <c r="I14" s="650"/>
      <c r="J14" s="521"/>
      <c r="K14" s="517" t="str">
        <f t="shared" si="2"/>
        <v/>
      </c>
      <c r="L14" s="522"/>
      <c r="M14" s="521"/>
      <c r="N14" s="517" t="str">
        <f t="shared" si="3"/>
        <v/>
      </c>
      <c r="O14" s="523"/>
      <c r="P14" s="521"/>
      <c r="Q14" s="517" t="str">
        <f t="shared" si="4"/>
        <v/>
      </c>
      <c r="R14" s="523"/>
      <c r="S14" s="517"/>
      <c r="T14" s="517" t="str">
        <f t="shared" si="5"/>
        <v/>
      </c>
      <c r="U14" s="522"/>
    </row>
    <row r="15" spans="1:31" s="511" customFormat="1" ht="18" customHeight="1">
      <c r="A15" s="1299"/>
      <c r="B15" s="1301"/>
      <c r="C15" s="512"/>
      <c r="D15" s="524"/>
      <c r="E15" s="525" t="str">
        <f t="shared" si="0"/>
        <v/>
      </c>
      <c r="F15" s="518"/>
      <c r="G15" s="524"/>
      <c r="H15" s="526" t="str">
        <f t="shared" si="1"/>
        <v/>
      </c>
      <c r="I15" s="651"/>
      <c r="J15" s="520"/>
      <c r="K15" s="517" t="str">
        <f t="shared" si="2"/>
        <v/>
      </c>
      <c r="L15" s="515"/>
      <c r="M15" s="520"/>
      <c r="N15" s="517" t="str">
        <f t="shared" si="3"/>
        <v/>
      </c>
      <c r="O15" s="527"/>
      <c r="P15" s="520"/>
      <c r="Q15" s="517" t="str">
        <f t="shared" si="4"/>
        <v/>
      </c>
      <c r="R15" s="527"/>
      <c r="S15" s="518"/>
      <c r="T15" s="517" t="str">
        <f t="shared" si="5"/>
        <v/>
      </c>
      <c r="U15" s="515"/>
    </row>
    <row r="16" spans="1:31" s="511" customFormat="1" ht="18" customHeight="1">
      <c r="A16" s="1299"/>
      <c r="B16" s="1301"/>
      <c r="C16" s="512"/>
      <c r="D16" s="524"/>
      <c r="E16" s="526" t="str">
        <f t="shared" si="0"/>
        <v/>
      </c>
      <c r="F16" s="515"/>
      <c r="G16" s="524"/>
      <c r="H16" s="526" t="str">
        <f t="shared" si="1"/>
        <v/>
      </c>
      <c r="I16" s="651"/>
      <c r="J16" s="520"/>
      <c r="K16" s="517" t="str">
        <f t="shared" si="2"/>
        <v/>
      </c>
      <c r="L16" s="515"/>
      <c r="M16" s="520"/>
      <c r="N16" s="517" t="str">
        <f t="shared" si="3"/>
        <v/>
      </c>
      <c r="O16" s="527"/>
      <c r="P16" s="520"/>
      <c r="Q16" s="517" t="str">
        <f t="shared" si="4"/>
        <v/>
      </c>
      <c r="R16" s="527"/>
      <c r="S16" s="518"/>
      <c r="T16" s="517" t="str">
        <f t="shared" si="5"/>
        <v/>
      </c>
      <c r="U16" s="515"/>
    </row>
    <row r="17" spans="1:31" s="511" customFormat="1" ht="18" customHeight="1">
      <c r="A17" s="1299"/>
      <c r="B17" s="1301"/>
      <c r="C17" s="512"/>
      <c r="D17" s="528"/>
      <c r="E17" s="526" t="str">
        <f t="shared" si="0"/>
        <v/>
      </c>
      <c r="F17" s="515"/>
      <c r="G17" s="524"/>
      <c r="H17" s="526" t="str">
        <f t="shared" si="1"/>
        <v/>
      </c>
      <c r="I17" s="651"/>
      <c r="J17" s="513"/>
      <c r="K17" s="523"/>
      <c r="L17" s="515"/>
      <c r="M17" s="520"/>
      <c r="N17" s="517" t="str">
        <f t="shared" si="3"/>
        <v/>
      </c>
      <c r="O17" s="527"/>
      <c r="P17" s="520"/>
      <c r="Q17" s="517" t="str">
        <f t="shared" si="4"/>
        <v/>
      </c>
      <c r="R17" s="527"/>
      <c r="S17" s="527"/>
      <c r="T17" s="523" t="str">
        <f t="shared" si="5"/>
        <v/>
      </c>
      <c r="U17" s="515"/>
    </row>
    <row r="18" spans="1:31" s="494" customFormat="1" ht="18" customHeight="1">
      <c r="A18" s="1286"/>
      <c r="B18" s="1302"/>
      <c r="C18" s="530" t="s">
        <v>510</v>
      </c>
      <c r="D18" s="531"/>
      <c r="E18" s="532" t="str">
        <f t="shared" si="0"/>
        <v/>
      </c>
      <c r="F18" s="533"/>
      <c r="G18" s="531"/>
      <c r="H18" s="532" t="str">
        <f t="shared" si="1"/>
        <v/>
      </c>
      <c r="I18" s="652"/>
      <c r="J18" s="531"/>
      <c r="K18" s="532" t="str">
        <f>IF(J18="","",L18/J18)</f>
        <v/>
      </c>
      <c r="L18" s="535"/>
      <c r="M18" s="531"/>
      <c r="N18" s="532" t="str">
        <f t="shared" si="3"/>
        <v/>
      </c>
      <c r="O18" s="534"/>
      <c r="P18" s="531"/>
      <c r="Q18" s="532" t="str">
        <f t="shared" si="4"/>
        <v/>
      </c>
      <c r="R18" s="534"/>
      <c r="S18" s="532"/>
      <c r="T18" s="532" t="str">
        <f t="shared" si="5"/>
        <v/>
      </c>
      <c r="U18" s="535"/>
      <c r="V18" s="324"/>
      <c r="W18" s="324"/>
      <c r="X18" s="324"/>
      <c r="Y18" s="324"/>
      <c r="Z18" s="324"/>
      <c r="AA18" s="324"/>
      <c r="AB18" s="324"/>
      <c r="AC18" s="324"/>
      <c r="AD18" s="324"/>
      <c r="AE18" s="324"/>
    </row>
    <row r="19" spans="1:31" s="494" customFormat="1" ht="18" customHeight="1">
      <c r="A19" s="1286"/>
      <c r="B19" s="1302"/>
      <c r="C19" s="536">
        <f>$C$12</f>
        <v>0</v>
      </c>
      <c r="D19" s="531"/>
      <c r="E19" s="532" t="str">
        <f t="shared" si="0"/>
        <v/>
      </c>
      <c r="F19" s="533"/>
      <c r="G19" s="531"/>
      <c r="H19" s="532" t="str">
        <f t="shared" si="1"/>
        <v/>
      </c>
      <c r="I19" s="652"/>
      <c r="J19" s="531"/>
      <c r="K19" s="532" t="str">
        <f>IF(J19="","",L19/J19)</f>
        <v/>
      </c>
      <c r="L19" s="535"/>
      <c r="M19" s="531"/>
      <c r="N19" s="532" t="str">
        <f t="shared" si="3"/>
        <v/>
      </c>
      <c r="O19" s="534"/>
      <c r="P19" s="531"/>
      <c r="Q19" s="532" t="str">
        <f t="shared" si="4"/>
        <v/>
      </c>
      <c r="R19" s="534"/>
      <c r="S19" s="532"/>
      <c r="T19" s="532" t="str">
        <f t="shared" si="5"/>
        <v/>
      </c>
      <c r="U19" s="535"/>
      <c r="V19" s="324"/>
      <c r="W19" s="324"/>
      <c r="X19" s="324"/>
      <c r="Y19" s="324"/>
      <c r="Z19" s="324"/>
      <c r="AA19" s="324"/>
      <c r="AB19" s="324"/>
      <c r="AC19" s="324"/>
      <c r="AD19" s="324"/>
      <c r="AE19" s="324"/>
    </row>
    <row r="20" spans="1:31" s="494" customFormat="1" ht="18" customHeight="1">
      <c r="A20" s="1286"/>
      <c r="B20" s="1302"/>
      <c r="C20" s="536">
        <f>$C$13</f>
        <v>0</v>
      </c>
      <c r="D20" s="641">
        <f>'確認書（個人防護具保管庫）'!AA93</f>
        <v>0</v>
      </c>
      <c r="E20" s="538" t="e">
        <f t="shared" si="0"/>
        <v>#DIV/0!</v>
      </c>
      <c r="F20" s="539">
        <f>'確認書（個人防護具保管庫）'!AH90</f>
        <v>0</v>
      </c>
      <c r="G20" s="642">
        <f>$D$20</f>
        <v>0</v>
      </c>
      <c r="H20" s="538" t="e">
        <f t="shared" si="1"/>
        <v>#DIV/0!</v>
      </c>
      <c r="I20" s="653">
        <f>$F$20</f>
        <v>0</v>
      </c>
      <c r="J20" s="642"/>
      <c r="K20" s="543" t="str">
        <f>IF(J20="","",L20/J20)</f>
        <v/>
      </c>
      <c r="L20" s="544"/>
      <c r="M20" s="545"/>
      <c r="N20" s="543" t="str">
        <f t="shared" si="3"/>
        <v/>
      </c>
      <c r="O20" s="546"/>
      <c r="P20" s="545"/>
      <c r="Q20" s="543" t="str">
        <f t="shared" si="4"/>
        <v/>
      </c>
      <c r="R20" s="546"/>
      <c r="S20" s="546"/>
      <c r="T20" s="543" t="str">
        <f t="shared" si="5"/>
        <v/>
      </c>
      <c r="U20" s="544"/>
      <c r="V20" s="324"/>
      <c r="W20" s="324"/>
      <c r="X20" s="324"/>
      <c r="Y20" s="324"/>
      <c r="Z20" s="324"/>
      <c r="AA20" s="324"/>
      <c r="AB20" s="324"/>
      <c r="AC20" s="324"/>
      <c r="AD20" s="324"/>
      <c r="AE20" s="324"/>
    </row>
    <row r="21" spans="1:31" s="494" customFormat="1" ht="18" customHeight="1">
      <c r="A21" s="1286"/>
      <c r="B21" s="1302"/>
      <c r="C21" s="530"/>
      <c r="D21" s="547"/>
      <c r="E21" s="538" t="str">
        <f t="shared" si="0"/>
        <v/>
      </c>
      <c r="F21" s="533"/>
      <c r="G21" s="547"/>
      <c r="H21" s="538" t="str">
        <f t="shared" si="1"/>
        <v/>
      </c>
      <c r="I21" s="654"/>
      <c r="J21" s="550"/>
      <c r="K21" s="543" t="str">
        <f>IF(J21="","",L21/J21)</f>
        <v/>
      </c>
      <c r="L21" s="549"/>
      <c r="M21" s="550"/>
      <c r="N21" s="543" t="str">
        <f t="shared" si="3"/>
        <v/>
      </c>
      <c r="O21" s="551"/>
      <c r="P21" s="550"/>
      <c r="Q21" s="543" t="str">
        <f t="shared" si="4"/>
        <v/>
      </c>
      <c r="R21" s="551"/>
      <c r="S21" s="543"/>
      <c r="T21" s="543" t="str">
        <f t="shared" si="5"/>
        <v/>
      </c>
      <c r="U21" s="549"/>
      <c r="V21" s="324"/>
      <c r="W21" s="324"/>
      <c r="X21" s="324"/>
      <c r="Y21" s="324"/>
      <c r="Z21" s="324"/>
      <c r="AA21" s="324"/>
      <c r="AB21" s="324"/>
      <c r="AC21" s="324"/>
      <c r="AD21" s="324"/>
      <c r="AE21" s="324"/>
    </row>
    <row r="22" spans="1:31" s="494" customFormat="1" ht="18" customHeight="1">
      <c r="A22" s="1286"/>
      <c r="B22" s="1302"/>
      <c r="C22" s="536" t="s">
        <v>509</v>
      </c>
      <c r="D22" s="540"/>
      <c r="E22" s="552"/>
      <c r="F22" s="541">
        <f>'確認書（個人防護具保管庫）'!N93</f>
        <v>0</v>
      </c>
      <c r="G22" s="540"/>
      <c r="H22" s="538"/>
      <c r="I22" s="655">
        <f>F22</f>
        <v>0</v>
      </c>
      <c r="J22" s="545"/>
      <c r="K22" s="543" t="str">
        <f>IF(J22="","",L22/J22)</f>
        <v/>
      </c>
      <c r="L22" s="544"/>
      <c r="M22" s="545"/>
      <c r="N22" s="543" t="str">
        <f t="shared" si="3"/>
        <v/>
      </c>
      <c r="O22" s="554"/>
      <c r="P22" s="545"/>
      <c r="Q22" s="543" t="str">
        <f t="shared" si="4"/>
        <v/>
      </c>
      <c r="R22" s="554"/>
      <c r="S22" s="546"/>
      <c r="T22" s="543" t="str">
        <f t="shared" si="5"/>
        <v/>
      </c>
      <c r="U22" s="544"/>
      <c r="V22" s="324"/>
      <c r="W22" s="324"/>
      <c r="X22" s="324"/>
      <c r="Y22" s="324"/>
      <c r="Z22" s="324"/>
      <c r="AA22" s="324"/>
      <c r="AB22" s="324"/>
      <c r="AC22" s="324"/>
      <c r="AD22" s="324"/>
      <c r="AE22" s="324"/>
    </row>
    <row r="23" spans="1:31" s="494" customFormat="1" ht="18" customHeight="1">
      <c r="A23" s="1286"/>
      <c r="B23" s="1302"/>
      <c r="C23" s="536" t="s">
        <v>506</v>
      </c>
      <c r="D23" s="540"/>
      <c r="E23" s="552"/>
      <c r="F23" s="555"/>
      <c r="G23" s="540"/>
      <c r="H23" s="538"/>
      <c r="I23" s="655"/>
      <c r="J23" s="545"/>
      <c r="K23" s="543"/>
      <c r="L23" s="544"/>
      <c r="M23" s="545"/>
      <c r="N23" s="543"/>
      <c r="O23" s="554"/>
      <c r="P23" s="545"/>
      <c r="Q23" s="543"/>
      <c r="R23" s="554"/>
      <c r="S23" s="546"/>
      <c r="T23" s="543"/>
      <c r="U23" s="544"/>
      <c r="V23" s="324"/>
      <c r="W23" s="324"/>
      <c r="X23" s="324"/>
      <c r="Y23" s="324"/>
      <c r="Z23" s="324"/>
      <c r="AA23" s="324"/>
      <c r="AB23" s="324"/>
      <c r="AC23" s="324"/>
      <c r="AD23" s="324"/>
      <c r="AE23" s="324"/>
    </row>
    <row r="24" spans="1:31" s="494" customFormat="1" ht="18" customHeight="1">
      <c r="A24" s="1286"/>
      <c r="B24" s="1302"/>
      <c r="C24" s="672">
        <f>'確認書（個人防護具保管庫）'!C118</f>
        <v>0</v>
      </c>
      <c r="D24" s="557"/>
      <c r="E24" s="538"/>
      <c r="F24" s="539">
        <f>'確認書（個人防護具保管庫）'!S118</f>
        <v>0</v>
      </c>
      <c r="G24" s="540"/>
      <c r="H24" s="538"/>
      <c r="I24" s="655">
        <f t="shared" ref="I24:I35" si="6">F24</f>
        <v>0</v>
      </c>
      <c r="J24" s="641"/>
      <c r="K24" s="551"/>
      <c r="L24" s="544"/>
      <c r="M24" s="545"/>
      <c r="N24" s="543" t="str">
        <f>IF(M24="","",O24/M24)</f>
        <v/>
      </c>
      <c r="O24" s="554"/>
      <c r="P24" s="545"/>
      <c r="Q24" s="543" t="str">
        <f>IF(P24="","",R24/P24)</f>
        <v/>
      </c>
      <c r="R24" s="554"/>
      <c r="S24" s="554"/>
      <c r="T24" s="551" t="str">
        <f>IF(S24="","",U24/S24)</f>
        <v/>
      </c>
      <c r="U24" s="544"/>
      <c r="V24" s="324"/>
      <c r="W24" s="324"/>
      <c r="X24" s="324"/>
      <c r="Y24" s="324"/>
      <c r="Z24" s="324"/>
      <c r="AA24" s="324"/>
      <c r="AB24" s="324"/>
      <c r="AC24" s="324"/>
      <c r="AD24" s="324"/>
      <c r="AE24" s="324"/>
    </row>
    <row r="25" spans="1:31" s="494" customFormat="1" ht="18" customHeight="1">
      <c r="A25" s="1286"/>
      <c r="B25" s="1302"/>
      <c r="C25" s="672">
        <f>'確認書（個人防護具保管庫）'!C119</f>
        <v>0</v>
      </c>
      <c r="D25" s="557"/>
      <c r="E25" s="538"/>
      <c r="F25" s="539">
        <f>'確認書（個人防護具保管庫）'!S119</f>
        <v>0</v>
      </c>
      <c r="G25" s="540"/>
      <c r="H25" s="538"/>
      <c r="I25" s="655">
        <f t="shared" si="6"/>
        <v>0</v>
      </c>
      <c r="J25" s="641"/>
      <c r="K25" s="551"/>
      <c r="L25" s="544"/>
      <c r="M25" s="545"/>
      <c r="N25" s="543"/>
      <c r="O25" s="554"/>
      <c r="P25" s="545"/>
      <c r="Q25" s="543"/>
      <c r="R25" s="554"/>
      <c r="S25" s="554"/>
      <c r="T25" s="551"/>
      <c r="U25" s="544"/>
      <c r="V25" s="324"/>
      <c r="W25" s="324"/>
      <c r="X25" s="324"/>
      <c r="Y25" s="324"/>
      <c r="Z25" s="324"/>
      <c r="AA25" s="324"/>
      <c r="AB25" s="324"/>
      <c r="AC25" s="324"/>
      <c r="AD25" s="324"/>
      <c r="AE25" s="324"/>
    </row>
    <row r="26" spans="1:31" s="494" customFormat="1" ht="18" customHeight="1">
      <c r="A26" s="1286"/>
      <c r="B26" s="1302"/>
      <c r="C26" s="672">
        <f>'確認書（個人防護具保管庫）'!C120</f>
        <v>0</v>
      </c>
      <c r="D26" s="557"/>
      <c r="E26" s="538"/>
      <c r="F26" s="539">
        <f>'確認書（個人防護具保管庫）'!S120</f>
        <v>0</v>
      </c>
      <c r="G26" s="540"/>
      <c r="H26" s="538"/>
      <c r="I26" s="655">
        <f t="shared" si="6"/>
        <v>0</v>
      </c>
      <c r="J26" s="641"/>
      <c r="K26" s="551"/>
      <c r="L26" s="544"/>
      <c r="M26" s="545"/>
      <c r="N26" s="543"/>
      <c r="O26" s="554"/>
      <c r="P26" s="545"/>
      <c r="Q26" s="543"/>
      <c r="R26" s="554"/>
      <c r="S26" s="554"/>
      <c r="T26" s="551"/>
      <c r="U26" s="544"/>
      <c r="V26" s="324"/>
      <c r="W26" s="324"/>
      <c r="X26" s="324"/>
      <c r="Y26" s="324"/>
      <c r="Z26" s="324"/>
      <c r="AA26" s="324"/>
      <c r="AB26" s="324"/>
      <c r="AC26" s="324"/>
      <c r="AD26" s="324"/>
      <c r="AE26" s="324"/>
    </row>
    <row r="27" spans="1:31" s="494" customFormat="1" ht="18" customHeight="1">
      <c r="A27" s="1286"/>
      <c r="B27" s="1302"/>
      <c r="C27" s="672">
        <f>'確認書（個人防護具保管庫）'!C121</f>
        <v>0</v>
      </c>
      <c r="D27" s="557"/>
      <c r="E27" s="538"/>
      <c r="F27" s="539">
        <f>'確認書（個人防護具保管庫）'!S121</f>
        <v>0</v>
      </c>
      <c r="G27" s="540"/>
      <c r="H27" s="538"/>
      <c r="I27" s="655">
        <f t="shared" si="6"/>
        <v>0</v>
      </c>
      <c r="J27" s="641"/>
      <c r="K27" s="551"/>
      <c r="L27" s="544"/>
      <c r="M27" s="545"/>
      <c r="N27" s="543"/>
      <c r="O27" s="554"/>
      <c r="P27" s="545"/>
      <c r="Q27" s="543"/>
      <c r="R27" s="554"/>
      <c r="S27" s="554"/>
      <c r="T27" s="551"/>
      <c r="U27" s="544"/>
      <c r="V27" s="324"/>
      <c r="W27" s="324"/>
      <c r="X27" s="324"/>
      <c r="Y27" s="324"/>
      <c r="Z27" s="324"/>
      <c r="AA27" s="324"/>
      <c r="AB27" s="324"/>
      <c r="AC27" s="324"/>
      <c r="AD27" s="324"/>
      <c r="AE27" s="324"/>
    </row>
    <row r="28" spans="1:31" s="494" customFormat="1" ht="18" customHeight="1">
      <c r="A28" s="1286"/>
      <c r="B28" s="1302"/>
      <c r="C28" s="672">
        <f>'確認書（個人防護具保管庫）'!C122</f>
        <v>0</v>
      </c>
      <c r="D28" s="557"/>
      <c r="E28" s="538"/>
      <c r="F28" s="539">
        <f>'確認書（個人防護具保管庫）'!S122</f>
        <v>0</v>
      </c>
      <c r="G28" s="540"/>
      <c r="H28" s="538"/>
      <c r="I28" s="655">
        <f t="shared" si="6"/>
        <v>0</v>
      </c>
      <c r="J28" s="641"/>
      <c r="K28" s="551"/>
      <c r="L28" s="544"/>
      <c r="M28" s="545"/>
      <c r="N28" s="543"/>
      <c r="O28" s="554"/>
      <c r="P28" s="545"/>
      <c r="Q28" s="543"/>
      <c r="R28" s="554"/>
      <c r="S28" s="554"/>
      <c r="T28" s="551"/>
      <c r="U28" s="544"/>
      <c r="V28" s="324"/>
      <c r="W28" s="324"/>
      <c r="X28" s="324"/>
      <c r="Y28" s="324"/>
      <c r="Z28" s="324"/>
      <c r="AA28" s="324"/>
      <c r="AB28" s="324"/>
      <c r="AC28" s="324"/>
      <c r="AD28" s="324"/>
      <c r="AE28" s="324"/>
    </row>
    <row r="29" spans="1:31" s="494" customFormat="1" ht="18" customHeight="1">
      <c r="A29" s="1286"/>
      <c r="B29" s="1302"/>
      <c r="C29" s="672">
        <f>'確認書（個人防護具保管庫）'!C123</f>
        <v>0</v>
      </c>
      <c r="D29" s="557"/>
      <c r="E29" s="538"/>
      <c r="F29" s="539">
        <f>'確認書（個人防護具保管庫）'!S123</f>
        <v>0</v>
      </c>
      <c r="G29" s="580"/>
      <c r="H29" s="551"/>
      <c r="I29" s="655">
        <f t="shared" si="6"/>
        <v>0</v>
      </c>
      <c r="J29" s="580"/>
      <c r="K29" s="551" t="str">
        <f>IF(J29="","",L29/J29)</f>
        <v/>
      </c>
      <c r="L29" s="544"/>
      <c r="M29" s="580"/>
      <c r="N29" s="551" t="str">
        <f>IF(M29="","",O29/M29)</f>
        <v/>
      </c>
      <c r="O29" s="554"/>
      <c r="P29" s="580"/>
      <c r="Q29" s="551" t="str">
        <f>IF(P29="","",R29/P29)</f>
        <v/>
      </c>
      <c r="R29" s="554"/>
      <c r="S29" s="554"/>
      <c r="T29" s="551" t="str">
        <f>IF(S29="","",U29/S29)</f>
        <v/>
      </c>
      <c r="U29" s="544"/>
      <c r="V29" s="324"/>
      <c r="W29" s="324"/>
      <c r="X29" s="324"/>
      <c r="Y29" s="324"/>
      <c r="Z29" s="324"/>
      <c r="AA29" s="324"/>
      <c r="AB29" s="324"/>
      <c r="AC29" s="324"/>
      <c r="AD29" s="324"/>
      <c r="AE29" s="324"/>
    </row>
    <row r="30" spans="1:31" s="494" customFormat="1" ht="18" hidden="1" customHeight="1" outlineLevel="1">
      <c r="A30" s="1286"/>
      <c r="B30" s="1302"/>
      <c r="C30" s="672">
        <f>'確認書（個人防護具保管庫）'!C124</f>
        <v>0</v>
      </c>
      <c r="D30" s="557"/>
      <c r="E30" s="538"/>
      <c r="F30" s="539">
        <f>'確認書（個人防護具保管庫）'!S124</f>
        <v>0</v>
      </c>
      <c r="G30" s="580"/>
      <c r="H30" s="551"/>
      <c r="I30" s="655">
        <f t="shared" si="6"/>
        <v>0</v>
      </c>
      <c r="J30" s="580"/>
      <c r="K30" s="551"/>
      <c r="L30" s="544"/>
      <c r="M30" s="580"/>
      <c r="N30" s="551"/>
      <c r="O30" s="554"/>
      <c r="P30" s="580"/>
      <c r="Q30" s="551"/>
      <c r="R30" s="554"/>
      <c r="S30" s="554"/>
      <c r="T30" s="551"/>
      <c r="U30" s="544"/>
      <c r="V30" s="324"/>
      <c r="W30" s="324"/>
      <c r="X30" s="324"/>
      <c r="Y30" s="324"/>
      <c r="Z30" s="324"/>
      <c r="AA30" s="324"/>
      <c r="AB30" s="324"/>
      <c r="AC30" s="324"/>
      <c r="AD30" s="324"/>
      <c r="AE30" s="324"/>
    </row>
    <row r="31" spans="1:31" s="494" customFormat="1" ht="18" hidden="1" customHeight="1" outlineLevel="1">
      <c r="A31" s="1286"/>
      <c r="B31" s="1302"/>
      <c r="C31" s="672">
        <f>'確認書（個人防護具保管庫）'!C125</f>
        <v>0</v>
      </c>
      <c r="D31" s="557"/>
      <c r="E31" s="538"/>
      <c r="F31" s="539">
        <f>'確認書（個人防護具保管庫）'!S125</f>
        <v>0</v>
      </c>
      <c r="G31" s="580"/>
      <c r="H31" s="551"/>
      <c r="I31" s="655">
        <f t="shared" si="6"/>
        <v>0</v>
      </c>
      <c r="J31" s="580"/>
      <c r="K31" s="551"/>
      <c r="L31" s="544"/>
      <c r="M31" s="580"/>
      <c r="N31" s="551"/>
      <c r="O31" s="554"/>
      <c r="P31" s="580"/>
      <c r="Q31" s="551"/>
      <c r="R31" s="554"/>
      <c r="S31" s="554"/>
      <c r="T31" s="551"/>
      <c r="U31" s="544"/>
      <c r="V31" s="324"/>
      <c r="W31" s="324"/>
      <c r="X31" s="324"/>
      <c r="Y31" s="324"/>
      <c r="Z31" s="324"/>
      <c r="AA31" s="324"/>
      <c r="AB31" s="324"/>
      <c r="AC31" s="324"/>
      <c r="AD31" s="324"/>
      <c r="AE31" s="324"/>
    </row>
    <row r="32" spans="1:31" s="494" customFormat="1" ht="18" hidden="1" customHeight="1" outlineLevel="1">
      <c r="A32" s="1286"/>
      <c r="B32" s="1302"/>
      <c r="C32" s="672">
        <f>'確認書（個人防護具保管庫）'!C126</f>
        <v>0</v>
      </c>
      <c r="D32" s="557"/>
      <c r="E32" s="538"/>
      <c r="F32" s="539">
        <f>'確認書（個人防護具保管庫）'!S126</f>
        <v>0</v>
      </c>
      <c r="G32" s="580"/>
      <c r="H32" s="551"/>
      <c r="I32" s="655">
        <f t="shared" si="6"/>
        <v>0</v>
      </c>
      <c r="J32" s="580"/>
      <c r="K32" s="551"/>
      <c r="L32" s="544"/>
      <c r="M32" s="580"/>
      <c r="N32" s="551"/>
      <c r="O32" s="554"/>
      <c r="P32" s="580"/>
      <c r="Q32" s="551"/>
      <c r="R32" s="554"/>
      <c r="S32" s="554"/>
      <c r="T32" s="551"/>
      <c r="U32" s="544"/>
      <c r="V32" s="324"/>
      <c r="W32" s="324"/>
      <c r="X32" s="324"/>
      <c r="Y32" s="324"/>
      <c r="Z32" s="324"/>
      <c r="AA32" s="324"/>
      <c r="AB32" s="324"/>
      <c r="AC32" s="324"/>
      <c r="AD32" s="324"/>
      <c r="AE32" s="324"/>
    </row>
    <row r="33" spans="1:31" s="494" customFormat="1" ht="18" hidden="1" customHeight="1" outlineLevel="1">
      <c r="A33" s="1286"/>
      <c r="B33" s="1302"/>
      <c r="C33" s="672">
        <f>'確認書（個人防護具保管庫）'!C127</f>
        <v>0</v>
      </c>
      <c r="D33" s="557"/>
      <c r="E33" s="538"/>
      <c r="F33" s="539">
        <f>'確認書（個人防護具保管庫）'!S127</f>
        <v>0</v>
      </c>
      <c r="G33" s="580"/>
      <c r="H33" s="551"/>
      <c r="I33" s="655">
        <f t="shared" si="6"/>
        <v>0</v>
      </c>
      <c r="J33" s="580"/>
      <c r="K33" s="551"/>
      <c r="L33" s="544"/>
      <c r="M33" s="580"/>
      <c r="N33" s="551"/>
      <c r="O33" s="554"/>
      <c r="P33" s="580"/>
      <c r="Q33" s="551"/>
      <c r="R33" s="554"/>
      <c r="S33" s="554"/>
      <c r="T33" s="551"/>
      <c r="U33" s="544"/>
      <c r="V33" s="324"/>
      <c r="W33" s="324"/>
      <c r="X33" s="324"/>
      <c r="Y33" s="324"/>
      <c r="Z33" s="324"/>
      <c r="AA33" s="324"/>
      <c r="AB33" s="324"/>
      <c r="AC33" s="324"/>
      <c r="AD33" s="324"/>
      <c r="AE33" s="324"/>
    </row>
    <row r="34" spans="1:31" s="494" customFormat="1" ht="18" hidden="1" customHeight="1" outlineLevel="1">
      <c r="A34" s="1286"/>
      <c r="B34" s="1302"/>
      <c r="C34" s="672">
        <f>'確認書（個人防護具保管庫）'!C128</f>
        <v>0</v>
      </c>
      <c r="D34" s="557"/>
      <c r="E34" s="538"/>
      <c r="F34" s="539">
        <f>'確認書（個人防護具保管庫）'!S128</f>
        <v>0</v>
      </c>
      <c r="G34" s="580"/>
      <c r="H34" s="551"/>
      <c r="I34" s="655">
        <f t="shared" si="6"/>
        <v>0</v>
      </c>
      <c r="J34" s="580"/>
      <c r="K34" s="551"/>
      <c r="L34" s="544"/>
      <c r="M34" s="580"/>
      <c r="N34" s="551"/>
      <c r="O34" s="554"/>
      <c r="P34" s="580"/>
      <c r="Q34" s="551"/>
      <c r="R34" s="554"/>
      <c r="S34" s="554"/>
      <c r="T34" s="551"/>
      <c r="U34" s="544"/>
      <c r="V34" s="324"/>
      <c r="W34" s="324"/>
      <c r="X34" s="324"/>
      <c r="Y34" s="324"/>
      <c r="Z34" s="324"/>
      <c r="AA34" s="324"/>
      <c r="AB34" s="324"/>
      <c r="AC34" s="324"/>
      <c r="AD34" s="324"/>
      <c r="AE34" s="324"/>
    </row>
    <row r="35" spans="1:31" s="494" customFormat="1" ht="18" hidden="1" customHeight="1" outlineLevel="1">
      <c r="A35" s="1286"/>
      <c r="B35" s="1302"/>
      <c r="C35" s="672">
        <f>'確認書（個人防護具保管庫）'!C129</f>
        <v>0</v>
      </c>
      <c r="D35" s="557"/>
      <c r="E35" s="538"/>
      <c r="F35" s="539">
        <f>'確認書（個人防護具保管庫）'!S129</f>
        <v>0</v>
      </c>
      <c r="G35" s="580"/>
      <c r="H35" s="551"/>
      <c r="I35" s="655">
        <f t="shared" si="6"/>
        <v>0</v>
      </c>
      <c r="J35" s="580"/>
      <c r="K35" s="551"/>
      <c r="L35" s="544"/>
      <c r="M35" s="580"/>
      <c r="N35" s="551"/>
      <c r="O35" s="554"/>
      <c r="P35" s="580"/>
      <c r="Q35" s="551"/>
      <c r="R35" s="554"/>
      <c r="S35" s="554"/>
      <c r="T35" s="551"/>
      <c r="U35" s="544"/>
      <c r="V35" s="324"/>
      <c r="W35" s="324"/>
      <c r="X35" s="324"/>
      <c r="Y35" s="324"/>
      <c r="Z35" s="324"/>
      <c r="AA35" s="324"/>
      <c r="AB35" s="324"/>
      <c r="AC35" s="324"/>
      <c r="AD35" s="324"/>
      <c r="AE35" s="324"/>
    </row>
    <row r="36" spans="1:31" s="494" customFormat="1" ht="18" customHeight="1" collapsed="1">
      <c r="A36" s="1286"/>
      <c r="B36" s="1302"/>
      <c r="C36" s="559" t="s">
        <v>504</v>
      </c>
      <c r="D36" s="643">
        <f>SUM(D20)</f>
        <v>0</v>
      </c>
      <c r="E36" s="561" t="e">
        <f>IF(D36="","",F36/D36)</f>
        <v>#VALUE!</v>
      </c>
      <c r="F36" s="562" t="str">
        <f>IF(SUM(F20:F22)=0,"",SUM(F20:F22))</f>
        <v/>
      </c>
      <c r="G36" s="643">
        <f>D36</f>
        <v>0</v>
      </c>
      <c r="H36" s="561" t="e">
        <f>E36</f>
        <v>#VALUE!</v>
      </c>
      <c r="I36" s="603" t="str">
        <f>IF(SUM(I20:I22)=0,"",SUM(I20:I22))</f>
        <v/>
      </c>
      <c r="J36" s="560"/>
      <c r="K36" s="561" t="str">
        <f>IF(J36="","",L36/J36)</f>
        <v/>
      </c>
      <c r="L36" s="562" t="str">
        <f>IF(SUM(L19:L29)=0,"",SUM(L19:L29))</f>
        <v/>
      </c>
      <c r="M36" s="560"/>
      <c r="N36" s="561" t="str">
        <f>IF(M36="","",O36/M36)</f>
        <v/>
      </c>
      <c r="O36" s="561" t="str">
        <f>IF(SUM(O19:O29)=0,"",SUM(O19:O29))</f>
        <v/>
      </c>
      <c r="P36" s="560"/>
      <c r="Q36" s="561" t="str">
        <f>IF(P36="","",R36/P36)</f>
        <v/>
      </c>
      <c r="R36" s="561" t="str">
        <f>IF(SUM(R19:R29)=0,"",SUM(R19:R29))</f>
        <v/>
      </c>
      <c r="S36" s="563"/>
      <c r="T36" s="561" t="str">
        <f>IF(S36="","",U36/S36)</f>
        <v/>
      </c>
      <c r="U36" s="562" t="str">
        <f>IF(SUM(U19:U29)=0,"",SUM(U19:U29))</f>
        <v/>
      </c>
      <c r="V36" s="324"/>
      <c r="W36" s="324"/>
      <c r="X36" s="324"/>
      <c r="Y36" s="324"/>
      <c r="Z36" s="324"/>
      <c r="AA36" s="324"/>
      <c r="AB36" s="324"/>
      <c r="AC36" s="324"/>
      <c r="AD36" s="324"/>
      <c r="AE36" s="324"/>
    </row>
    <row r="37" spans="1:31" s="494" customFormat="1" ht="21" customHeight="1">
      <c r="A37" s="1286"/>
      <c r="B37" s="1302" t="s">
        <v>508</v>
      </c>
      <c r="C37" s="564" t="s">
        <v>507</v>
      </c>
      <c r="D37" s="565"/>
      <c r="E37" s="566"/>
      <c r="F37" s="567">
        <f>'確認書（個人防護具保管庫）'!H93</f>
        <v>0</v>
      </c>
      <c r="G37" s="565"/>
      <c r="H37" s="568"/>
      <c r="I37" s="656">
        <f>F37</f>
        <v>0</v>
      </c>
      <c r="J37" s="657"/>
      <c r="K37" s="568" t="str">
        <f>IF(J37="","",L37/J37)</f>
        <v/>
      </c>
      <c r="L37" s="570"/>
      <c r="M37" s="571"/>
      <c r="N37" s="572" t="str">
        <f>IF(M37="","",O37/M37)</f>
        <v/>
      </c>
      <c r="O37" s="573"/>
      <c r="P37" s="571"/>
      <c r="Q37" s="572" t="str">
        <f>IF(P37="","",R37/P37)</f>
        <v/>
      </c>
      <c r="R37" s="573"/>
      <c r="S37" s="573"/>
      <c r="T37" s="572" t="str">
        <f>IF(S37="","",U37/S37)</f>
        <v/>
      </c>
      <c r="U37" s="574"/>
      <c r="V37" s="324"/>
      <c r="W37" s="324"/>
      <c r="X37" s="324"/>
      <c r="Y37" s="324"/>
      <c r="Z37" s="324"/>
      <c r="AA37" s="324"/>
      <c r="AB37" s="324"/>
      <c r="AC37" s="324"/>
      <c r="AD37" s="324"/>
      <c r="AE37" s="324"/>
    </row>
    <row r="38" spans="1:31" s="494" customFormat="1" ht="18" customHeight="1">
      <c r="A38" s="1286"/>
      <c r="B38" s="1302"/>
      <c r="C38" s="575" t="s">
        <v>506</v>
      </c>
      <c r="D38" s="576"/>
      <c r="E38" s="577" t="str">
        <f>IF(D38="","",F38/D38)</f>
        <v/>
      </c>
      <c r="F38" s="578"/>
      <c r="G38" s="576"/>
      <c r="H38" s="577"/>
      <c r="I38" s="658"/>
      <c r="J38" s="576"/>
      <c r="K38" s="577" t="str">
        <f>IF(J38="","",L38/J38)</f>
        <v/>
      </c>
      <c r="L38" s="578"/>
      <c r="M38" s="580"/>
      <c r="N38" s="551" t="str">
        <f>IF(M38="","",O38/M38)</f>
        <v/>
      </c>
      <c r="O38" s="554"/>
      <c r="P38" s="580"/>
      <c r="Q38" s="551" t="str">
        <f>IF(P38="","",R38/P38)</f>
        <v/>
      </c>
      <c r="R38" s="554"/>
      <c r="S38" s="554"/>
      <c r="T38" s="551" t="str">
        <f>IF(S38="","",U38/S38)</f>
        <v/>
      </c>
      <c r="U38" s="581"/>
      <c r="V38" s="324"/>
      <c r="W38" s="324"/>
      <c r="X38" s="324"/>
      <c r="Y38" s="324"/>
      <c r="Z38" s="324"/>
      <c r="AA38" s="324"/>
      <c r="AB38" s="324"/>
      <c r="AC38" s="324"/>
      <c r="AD38" s="324"/>
      <c r="AE38" s="324"/>
    </row>
    <row r="39" spans="1:31" s="494" customFormat="1" ht="18" customHeight="1">
      <c r="A39" s="1286"/>
      <c r="B39" s="1302"/>
      <c r="C39" s="672">
        <f>'確認書（個人防護具保管庫）'!C101</f>
        <v>0</v>
      </c>
      <c r="D39" s="576"/>
      <c r="E39" s="577"/>
      <c r="F39" s="578">
        <f>'確認書（個人防護具保管庫）'!S101</f>
        <v>0</v>
      </c>
      <c r="G39" s="576"/>
      <c r="H39" s="577"/>
      <c r="I39" s="658">
        <f t="shared" ref="I39:I50" si="7">F39</f>
        <v>0</v>
      </c>
      <c r="J39" s="576"/>
      <c r="K39" s="577" t="str">
        <f>IF(J39="","",L39/J39)</f>
        <v/>
      </c>
      <c r="L39" s="578"/>
      <c r="M39" s="580"/>
      <c r="N39" s="551" t="str">
        <f>IF(M39="","",O39/M39)</f>
        <v/>
      </c>
      <c r="O39" s="554"/>
      <c r="P39" s="580"/>
      <c r="Q39" s="551" t="str">
        <f>IF(P39="","",R39/P39)</f>
        <v/>
      </c>
      <c r="R39" s="554"/>
      <c r="S39" s="554"/>
      <c r="T39" s="551" t="str">
        <f>IF(S39="","",U39/S39)</f>
        <v/>
      </c>
      <c r="U39" s="581"/>
      <c r="V39" s="324"/>
      <c r="W39" s="324"/>
      <c r="X39" s="324"/>
      <c r="Y39" s="324"/>
      <c r="Z39" s="324"/>
      <c r="AA39" s="324"/>
      <c r="AB39" s="324"/>
      <c r="AC39" s="324"/>
      <c r="AD39" s="324"/>
      <c r="AE39" s="324"/>
    </row>
    <row r="40" spans="1:31" s="494" customFormat="1" ht="18" customHeight="1">
      <c r="A40" s="1286"/>
      <c r="B40" s="1302"/>
      <c r="C40" s="672">
        <f>'確認書（個人防護具保管庫）'!C102</f>
        <v>0</v>
      </c>
      <c r="D40" s="576"/>
      <c r="E40" s="577"/>
      <c r="F40" s="578">
        <f>'確認書（個人防護具保管庫）'!S102</f>
        <v>0</v>
      </c>
      <c r="G40" s="576"/>
      <c r="H40" s="577"/>
      <c r="I40" s="658">
        <f t="shared" si="7"/>
        <v>0</v>
      </c>
      <c r="J40" s="576"/>
      <c r="K40" s="577" t="str">
        <f>IF(J40="","",L40/J40)</f>
        <v/>
      </c>
      <c r="L40" s="578"/>
      <c r="M40" s="580"/>
      <c r="N40" s="551" t="str">
        <f>IF(M40="","",O40/M40)</f>
        <v/>
      </c>
      <c r="O40" s="554"/>
      <c r="P40" s="580"/>
      <c r="Q40" s="551" t="str">
        <f>IF(P40="","",R40/P40)</f>
        <v/>
      </c>
      <c r="R40" s="554"/>
      <c r="S40" s="554"/>
      <c r="T40" s="551" t="str">
        <f>IF(S40="","",U40/S40)</f>
        <v/>
      </c>
      <c r="U40" s="581"/>
      <c r="V40" s="1284" t="s">
        <v>505</v>
      </c>
      <c r="W40" s="1285"/>
      <c r="X40" s="1285"/>
      <c r="Y40" s="324"/>
      <c r="Z40" s="324"/>
      <c r="AA40" s="324"/>
      <c r="AB40" s="324"/>
      <c r="AC40" s="324"/>
      <c r="AD40" s="324"/>
      <c r="AE40" s="324"/>
    </row>
    <row r="41" spans="1:31" s="494" customFormat="1" ht="18" customHeight="1">
      <c r="A41" s="1286"/>
      <c r="B41" s="1302"/>
      <c r="C41" s="672">
        <f>'確認書（個人防護具保管庫）'!C103</f>
        <v>0</v>
      </c>
      <c r="D41" s="576"/>
      <c r="E41" s="577"/>
      <c r="F41" s="578">
        <f>'確認書（個人防護具保管庫）'!S103</f>
        <v>0</v>
      </c>
      <c r="G41" s="576"/>
      <c r="H41" s="577"/>
      <c r="I41" s="658">
        <f t="shared" si="7"/>
        <v>0</v>
      </c>
      <c r="J41" s="576"/>
      <c r="K41" s="577"/>
      <c r="L41" s="578"/>
      <c r="M41" s="580"/>
      <c r="N41" s="551"/>
      <c r="O41" s="554"/>
      <c r="P41" s="580"/>
      <c r="Q41" s="551"/>
      <c r="R41" s="554"/>
      <c r="S41" s="554"/>
      <c r="T41" s="551"/>
      <c r="U41" s="581"/>
      <c r="V41" s="1284"/>
      <c r="W41" s="1285"/>
      <c r="X41" s="1285"/>
      <c r="Y41" s="324"/>
      <c r="Z41" s="324"/>
      <c r="AA41" s="324"/>
      <c r="AB41" s="324"/>
      <c r="AC41" s="324"/>
      <c r="AD41" s="324"/>
      <c r="AE41" s="324"/>
    </row>
    <row r="42" spans="1:31" s="494" customFormat="1" ht="18" customHeight="1">
      <c r="A42" s="1286"/>
      <c r="B42" s="1302"/>
      <c r="C42" s="672">
        <f>'確認書（個人防護具保管庫）'!C104</f>
        <v>0</v>
      </c>
      <c r="D42" s="576"/>
      <c r="E42" s="577"/>
      <c r="F42" s="578">
        <f>'確認書（個人防護具保管庫）'!S104</f>
        <v>0</v>
      </c>
      <c r="G42" s="576"/>
      <c r="H42" s="577"/>
      <c r="I42" s="658">
        <f t="shared" si="7"/>
        <v>0</v>
      </c>
      <c r="J42" s="576"/>
      <c r="K42" s="577"/>
      <c r="L42" s="578"/>
      <c r="M42" s="580"/>
      <c r="N42" s="551"/>
      <c r="O42" s="554"/>
      <c r="P42" s="580"/>
      <c r="Q42" s="551"/>
      <c r="R42" s="554"/>
      <c r="S42" s="554"/>
      <c r="T42" s="551"/>
      <c r="U42" s="581"/>
      <c r="V42" s="1284"/>
      <c r="W42" s="1285"/>
      <c r="X42" s="1285"/>
      <c r="Y42" s="324"/>
      <c r="Z42" s="324"/>
      <c r="AA42" s="324"/>
      <c r="AB42" s="324"/>
      <c r="AC42" s="324"/>
      <c r="AD42" s="324"/>
      <c r="AE42" s="324"/>
    </row>
    <row r="43" spans="1:31" s="494" customFormat="1" ht="18" customHeight="1">
      <c r="A43" s="1286"/>
      <c r="B43" s="1302"/>
      <c r="C43" s="672">
        <f>'確認書（個人防護具保管庫）'!C105</f>
        <v>0</v>
      </c>
      <c r="D43" s="576"/>
      <c r="E43" s="577"/>
      <c r="F43" s="578">
        <f>'確認書（個人防護具保管庫）'!S105</f>
        <v>0</v>
      </c>
      <c r="G43" s="576"/>
      <c r="H43" s="577"/>
      <c r="I43" s="658">
        <f t="shared" si="7"/>
        <v>0</v>
      </c>
      <c r="J43" s="576"/>
      <c r="K43" s="577"/>
      <c r="L43" s="578"/>
      <c r="M43" s="580"/>
      <c r="N43" s="551"/>
      <c r="O43" s="554"/>
      <c r="P43" s="580"/>
      <c r="Q43" s="551"/>
      <c r="R43" s="554"/>
      <c r="S43" s="554"/>
      <c r="T43" s="551"/>
      <c r="U43" s="581"/>
      <c r="V43" s="1284"/>
      <c r="W43" s="1285"/>
      <c r="X43" s="1285"/>
      <c r="Y43" s="324"/>
      <c r="Z43" s="324"/>
      <c r="AA43" s="324"/>
      <c r="AB43" s="324"/>
      <c r="AC43" s="324"/>
      <c r="AD43" s="324"/>
      <c r="AE43" s="324"/>
    </row>
    <row r="44" spans="1:31" s="494" customFormat="1" ht="18" customHeight="1">
      <c r="A44" s="1286"/>
      <c r="B44" s="1302"/>
      <c r="C44" s="672">
        <f>'確認書（個人防護具保管庫）'!C106</f>
        <v>0</v>
      </c>
      <c r="D44" s="576"/>
      <c r="E44" s="577"/>
      <c r="F44" s="578">
        <f>'確認書（個人防護具保管庫）'!S106</f>
        <v>0</v>
      </c>
      <c r="G44" s="576"/>
      <c r="H44" s="577"/>
      <c r="I44" s="658">
        <f t="shared" si="7"/>
        <v>0</v>
      </c>
      <c r="J44" s="576"/>
      <c r="K44" s="577"/>
      <c r="L44" s="578"/>
      <c r="M44" s="582"/>
      <c r="N44" s="583" t="str">
        <f>IF(M44="","",O44/M44)</f>
        <v/>
      </c>
      <c r="O44" s="584"/>
      <c r="P44" s="582"/>
      <c r="Q44" s="583" t="str">
        <f>IF(P44="","",R44/P44)</f>
        <v/>
      </c>
      <c r="R44" s="584"/>
      <c r="S44" s="584"/>
      <c r="T44" s="583" t="str">
        <f>IF(S44="","",U44/S44)</f>
        <v/>
      </c>
      <c r="U44" s="585"/>
      <c r="V44" s="1284"/>
      <c r="W44" s="1285"/>
      <c r="X44" s="1285"/>
      <c r="Y44" s="324"/>
      <c r="Z44" s="324"/>
      <c r="AA44" s="324"/>
      <c r="AB44" s="324"/>
      <c r="AC44" s="324"/>
      <c r="AD44" s="324"/>
      <c r="AE44" s="324"/>
    </row>
    <row r="45" spans="1:31" s="494" customFormat="1" ht="18" hidden="1" customHeight="1" outlineLevel="1">
      <c r="A45" s="1286"/>
      <c r="B45" s="1302"/>
      <c r="C45" s="672">
        <f>'確認書（個人防護具保管庫）'!C107</f>
        <v>0</v>
      </c>
      <c r="D45" s="576"/>
      <c r="E45" s="577"/>
      <c r="F45" s="578">
        <f>'確認書（個人防護具保管庫）'!S107</f>
        <v>0</v>
      </c>
      <c r="G45" s="576"/>
      <c r="H45" s="577"/>
      <c r="I45" s="658">
        <f t="shared" si="7"/>
        <v>0</v>
      </c>
      <c r="J45" s="576"/>
      <c r="K45" s="577"/>
      <c r="L45" s="578"/>
      <c r="M45" s="582"/>
      <c r="N45" s="583"/>
      <c r="O45" s="584"/>
      <c r="P45" s="582"/>
      <c r="Q45" s="583"/>
      <c r="R45" s="584"/>
      <c r="S45" s="584"/>
      <c r="T45" s="583"/>
      <c r="U45" s="585"/>
      <c r="V45" s="586"/>
      <c r="W45" s="587"/>
      <c r="X45" s="587"/>
      <c r="Y45" s="324"/>
      <c r="Z45" s="324"/>
      <c r="AA45" s="324"/>
      <c r="AB45" s="324"/>
      <c r="AC45" s="324"/>
      <c r="AD45" s="324"/>
      <c r="AE45" s="324"/>
    </row>
    <row r="46" spans="1:31" s="494" customFormat="1" ht="18" hidden="1" customHeight="1" outlineLevel="1">
      <c r="A46" s="1286"/>
      <c r="B46" s="1302"/>
      <c r="C46" s="672">
        <f>'確認書（個人防護具保管庫）'!C108</f>
        <v>0</v>
      </c>
      <c r="D46" s="576"/>
      <c r="E46" s="577"/>
      <c r="F46" s="578">
        <f>'確認書（個人防護具保管庫）'!S108</f>
        <v>0</v>
      </c>
      <c r="G46" s="576"/>
      <c r="H46" s="577"/>
      <c r="I46" s="658">
        <f t="shared" si="7"/>
        <v>0</v>
      </c>
      <c r="J46" s="576"/>
      <c r="K46" s="577"/>
      <c r="L46" s="578"/>
      <c r="M46" s="582"/>
      <c r="N46" s="583"/>
      <c r="O46" s="584"/>
      <c r="P46" s="582"/>
      <c r="Q46" s="583"/>
      <c r="R46" s="584"/>
      <c r="S46" s="584"/>
      <c r="T46" s="583"/>
      <c r="U46" s="585"/>
      <c r="V46" s="586"/>
      <c r="W46" s="587"/>
      <c r="X46" s="587"/>
      <c r="Y46" s="324"/>
      <c r="Z46" s="324"/>
      <c r="AA46" s="324"/>
      <c r="AB46" s="324"/>
      <c r="AC46" s="324"/>
      <c r="AD46" s="324"/>
      <c r="AE46" s="324"/>
    </row>
    <row r="47" spans="1:31" s="494" customFormat="1" ht="18" hidden="1" customHeight="1" outlineLevel="1">
      <c r="A47" s="1286"/>
      <c r="B47" s="1302"/>
      <c r="C47" s="672">
        <f>'確認書（個人防護具保管庫）'!C109</f>
        <v>0</v>
      </c>
      <c r="D47" s="576"/>
      <c r="E47" s="577"/>
      <c r="F47" s="578">
        <f>'確認書（個人防護具保管庫）'!S109</f>
        <v>0</v>
      </c>
      <c r="G47" s="576"/>
      <c r="H47" s="577"/>
      <c r="I47" s="658">
        <f t="shared" si="7"/>
        <v>0</v>
      </c>
      <c r="J47" s="576"/>
      <c r="K47" s="577"/>
      <c r="L47" s="578"/>
      <c r="M47" s="582"/>
      <c r="N47" s="583"/>
      <c r="O47" s="584"/>
      <c r="P47" s="582"/>
      <c r="Q47" s="583"/>
      <c r="R47" s="584"/>
      <c r="S47" s="584"/>
      <c r="T47" s="583"/>
      <c r="U47" s="585"/>
      <c r="V47" s="586"/>
      <c r="W47" s="587"/>
      <c r="X47" s="587"/>
      <c r="Y47" s="324"/>
      <c r="Z47" s="324"/>
      <c r="AA47" s="324"/>
      <c r="AB47" s="324"/>
      <c r="AC47" s="324"/>
      <c r="AD47" s="324"/>
      <c r="AE47" s="324"/>
    </row>
    <row r="48" spans="1:31" s="494" customFormat="1" ht="18" hidden="1" customHeight="1" outlineLevel="1">
      <c r="A48" s="1286"/>
      <c r="B48" s="1302"/>
      <c r="C48" s="672">
        <f>'確認書（個人防護具保管庫）'!C110</f>
        <v>0</v>
      </c>
      <c r="D48" s="576"/>
      <c r="E48" s="577"/>
      <c r="F48" s="578">
        <f>'確認書（個人防護具保管庫）'!S110</f>
        <v>0</v>
      </c>
      <c r="G48" s="576"/>
      <c r="H48" s="577"/>
      <c r="I48" s="658">
        <f t="shared" si="7"/>
        <v>0</v>
      </c>
      <c r="J48" s="576"/>
      <c r="K48" s="577"/>
      <c r="L48" s="578"/>
      <c r="M48" s="582"/>
      <c r="N48" s="583"/>
      <c r="O48" s="584"/>
      <c r="P48" s="582"/>
      <c r="Q48" s="583"/>
      <c r="R48" s="584"/>
      <c r="S48" s="584"/>
      <c r="T48" s="583"/>
      <c r="U48" s="585"/>
      <c r="V48" s="586"/>
      <c r="W48" s="587"/>
      <c r="X48" s="587"/>
      <c r="Y48" s="324"/>
      <c r="Z48" s="324"/>
      <c r="AA48" s="324"/>
      <c r="AB48" s="324"/>
      <c r="AC48" s="324"/>
      <c r="AD48" s="324"/>
      <c r="AE48" s="324"/>
    </row>
    <row r="49" spans="1:39" s="494" customFormat="1" ht="18" hidden="1" customHeight="1" outlineLevel="1">
      <c r="A49" s="1286"/>
      <c r="B49" s="1302"/>
      <c r="C49" s="672">
        <f>'確認書（個人防護具保管庫）'!C111</f>
        <v>0</v>
      </c>
      <c r="D49" s="576"/>
      <c r="E49" s="577"/>
      <c r="F49" s="578">
        <f>'確認書（個人防護具保管庫）'!S111</f>
        <v>0</v>
      </c>
      <c r="G49" s="576"/>
      <c r="H49" s="577"/>
      <c r="I49" s="658">
        <f t="shared" si="7"/>
        <v>0</v>
      </c>
      <c r="J49" s="576"/>
      <c r="K49" s="577"/>
      <c r="L49" s="578"/>
      <c r="M49" s="582"/>
      <c r="N49" s="583"/>
      <c r="O49" s="584"/>
      <c r="P49" s="582"/>
      <c r="Q49" s="583"/>
      <c r="R49" s="584"/>
      <c r="S49" s="584"/>
      <c r="T49" s="583"/>
      <c r="U49" s="585"/>
      <c r="V49" s="586"/>
      <c r="W49" s="587"/>
      <c r="X49" s="587"/>
      <c r="Y49" s="324"/>
      <c r="Z49" s="324"/>
      <c r="AA49" s="324"/>
      <c r="AB49" s="324"/>
      <c r="AC49" s="324"/>
      <c r="AD49" s="324"/>
      <c r="AE49" s="324"/>
    </row>
    <row r="50" spans="1:39" s="494" customFormat="1" ht="18" hidden="1" customHeight="1" outlineLevel="1">
      <c r="A50" s="1286"/>
      <c r="B50" s="1302"/>
      <c r="C50" s="672">
        <f>'確認書（個人防護具保管庫）'!C112</f>
        <v>0</v>
      </c>
      <c r="D50" s="576"/>
      <c r="E50" s="577"/>
      <c r="F50" s="578">
        <f>'確認書（個人防護具保管庫）'!S112</f>
        <v>0</v>
      </c>
      <c r="G50" s="576"/>
      <c r="H50" s="577"/>
      <c r="I50" s="658">
        <f t="shared" si="7"/>
        <v>0</v>
      </c>
      <c r="J50" s="576"/>
      <c r="K50" s="577"/>
      <c r="L50" s="578"/>
      <c r="M50" s="582"/>
      <c r="N50" s="583"/>
      <c r="O50" s="584"/>
      <c r="P50" s="582"/>
      <c r="Q50" s="583"/>
      <c r="R50" s="584"/>
      <c r="S50" s="584"/>
      <c r="T50" s="583"/>
      <c r="U50" s="585"/>
      <c r="V50" s="586"/>
      <c r="W50" s="587"/>
      <c r="X50" s="587"/>
      <c r="Y50" s="324"/>
      <c r="Z50" s="324"/>
      <c r="AA50" s="324"/>
      <c r="AB50" s="324"/>
      <c r="AC50" s="324"/>
      <c r="AD50" s="324"/>
      <c r="AE50" s="324"/>
    </row>
    <row r="51" spans="1:39" s="494" customFormat="1" ht="18" customHeight="1" collapsed="1">
      <c r="A51" s="1286"/>
      <c r="B51" s="1302"/>
      <c r="C51" s="588" t="s">
        <v>504</v>
      </c>
      <c r="D51" s="643"/>
      <c r="E51" s="561" t="str">
        <f t="shared" ref="E51:E64" si="8">IF(D51="","",F51/D51)</f>
        <v/>
      </c>
      <c r="F51" s="562" t="str">
        <f>IF(SUM(F37)=0,"",(SUM(F37)))</f>
        <v/>
      </c>
      <c r="G51" s="643"/>
      <c r="H51" s="561" t="str">
        <f t="shared" ref="H51:H64" si="9">IF(G51="","",I51/G51)</f>
        <v/>
      </c>
      <c r="I51" s="603" t="str">
        <f>IF(SUM(I37)=0,"",(SUM(I37)))</f>
        <v/>
      </c>
      <c r="J51" s="560"/>
      <c r="K51" s="561" t="str">
        <f t="shared" ref="K51:K64" si="10">IF(J51="","",L51/J51)</f>
        <v/>
      </c>
      <c r="L51" s="562" t="str">
        <f>IF(SUM(L37:L44)=0,"",(SUM(L37:L44)))</f>
        <v/>
      </c>
      <c r="M51" s="560"/>
      <c r="N51" s="561" t="str">
        <f t="shared" ref="N51:N64" si="11">IF(M51="","",O51/M51)</f>
        <v/>
      </c>
      <c r="O51" s="561" t="str">
        <f>IF(SUM(O37:O44)=0,"",(SUM(O37:O44)))</f>
        <v/>
      </c>
      <c r="P51" s="560"/>
      <c r="Q51" s="561" t="str">
        <f t="shared" ref="Q51:Q64" si="12">IF(P51="","",R51/P51)</f>
        <v/>
      </c>
      <c r="R51" s="561" t="str">
        <f>IF(SUM(R37:R44)=0,"",(SUM(R37:R44)))</f>
        <v/>
      </c>
      <c r="S51" s="563"/>
      <c r="T51" s="561" t="str">
        <f t="shared" ref="T51:T64" si="13">IF(S51="","",U51/S51)</f>
        <v/>
      </c>
      <c r="U51" s="562" t="str">
        <f>IF(SUM(U37:U44)=0,"",(SUM(U37:U44)))</f>
        <v/>
      </c>
      <c r="V51" s="324"/>
      <c r="W51" s="324"/>
      <c r="X51" s="324"/>
      <c r="Y51" s="324"/>
      <c r="Z51" s="324"/>
      <c r="AA51" s="324"/>
      <c r="AB51" s="324"/>
      <c r="AC51" s="324"/>
      <c r="AD51" s="324"/>
      <c r="AE51" s="324"/>
    </row>
    <row r="52" spans="1:39" s="494" customFormat="1" ht="18" customHeight="1">
      <c r="A52" s="1286"/>
      <c r="B52" s="1277" t="s">
        <v>503</v>
      </c>
      <c r="C52" s="1278"/>
      <c r="D52" s="643">
        <f>$D$20</f>
        <v>0</v>
      </c>
      <c r="E52" s="561" t="e">
        <f t="shared" si="8"/>
        <v>#VALUE!</v>
      </c>
      <c r="F52" s="589" t="str">
        <f>IF(F36="","",IF(F51="",F36,F36+F51))</f>
        <v/>
      </c>
      <c r="G52" s="643">
        <f>D52</f>
        <v>0</v>
      </c>
      <c r="H52" s="561" t="e">
        <f t="shared" si="9"/>
        <v>#VALUE!</v>
      </c>
      <c r="I52" s="589" t="str">
        <f>IF(I36="","",IF(I51="",I36,I36+I51))</f>
        <v/>
      </c>
      <c r="J52" s="560"/>
      <c r="K52" s="561" t="str">
        <f t="shared" si="10"/>
        <v/>
      </c>
      <c r="L52" s="562" t="str">
        <f>IF(L36="","",IF(L51="",L36,L36+L51))</f>
        <v/>
      </c>
      <c r="M52" s="560"/>
      <c r="N52" s="561" t="str">
        <f t="shared" si="11"/>
        <v/>
      </c>
      <c r="O52" s="561" t="str">
        <f>IF(O36="","",IF(O51="",O36,O36+O51))</f>
        <v/>
      </c>
      <c r="P52" s="560"/>
      <c r="Q52" s="561" t="str">
        <f t="shared" si="12"/>
        <v/>
      </c>
      <c r="R52" s="561" t="str">
        <f>IF(R36="","",IF(R51="",R36,R36+R51))</f>
        <v/>
      </c>
      <c r="S52" s="563"/>
      <c r="T52" s="561" t="str">
        <f t="shared" si="13"/>
        <v/>
      </c>
      <c r="U52" s="562" t="str">
        <f>IF(U36="","",IF(U51="",U36,U36+U51))</f>
        <v/>
      </c>
      <c r="V52" s="324"/>
      <c r="W52" s="324"/>
      <c r="X52" s="336">
        <f>'（別紙1）経費所要額調'!Q13</f>
        <v>0</v>
      </c>
      <c r="Y52" s="324"/>
      <c r="Z52" s="324"/>
      <c r="AA52" s="324"/>
      <c r="AB52" s="324"/>
      <c r="AC52" s="324"/>
      <c r="AD52" s="324"/>
      <c r="AE52" s="324"/>
    </row>
    <row r="53" spans="1:39" s="494" customFormat="1" ht="18" customHeight="1">
      <c r="A53" s="1286" t="s">
        <v>502</v>
      </c>
      <c r="B53" s="1288">
        <f>C19</f>
        <v>0</v>
      </c>
      <c r="C53" s="1289"/>
      <c r="D53" s="590"/>
      <c r="E53" s="572" t="str">
        <f t="shared" si="8"/>
        <v/>
      </c>
      <c r="F53" s="591"/>
      <c r="G53" s="590"/>
      <c r="H53" s="572" t="str">
        <f t="shared" si="9"/>
        <v/>
      </c>
      <c r="I53" s="592"/>
      <c r="J53" s="590"/>
      <c r="K53" s="572" t="str">
        <f t="shared" si="10"/>
        <v/>
      </c>
      <c r="L53" s="591"/>
      <c r="M53" s="590"/>
      <c r="N53" s="572" t="str">
        <f t="shared" si="11"/>
        <v/>
      </c>
      <c r="O53" s="572"/>
      <c r="P53" s="590"/>
      <c r="Q53" s="572" t="str">
        <f t="shared" si="12"/>
        <v/>
      </c>
      <c r="R53" s="572"/>
      <c r="S53" s="572"/>
      <c r="T53" s="572" t="str">
        <f t="shared" si="13"/>
        <v/>
      </c>
      <c r="U53" s="591"/>
      <c r="V53" s="324"/>
      <c r="W53" s="324"/>
      <c r="X53" s="325">
        <f>SUM(F65:F70)</f>
        <v>0</v>
      </c>
      <c r="Y53" s="324"/>
      <c r="Z53" s="324"/>
      <c r="AA53" s="324"/>
      <c r="AB53" s="324"/>
      <c r="AC53" s="324"/>
      <c r="AD53" s="324"/>
      <c r="AE53" s="324"/>
    </row>
    <row r="54" spans="1:39" s="494" customFormat="1" ht="18" customHeight="1">
      <c r="A54" s="1286"/>
      <c r="B54" s="1290">
        <f>$C$20</f>
        <v>0</v>
      </c>
      <c r="C54" s="1289"/>
      <c r="D54" s="593"/>
      <c r="E54" s="551" t="str">
        <f t="shared" si="8"/>
        <v/>
      </c>
      <c r="F54" s="594"/>
      <c r="G54" s="593"/>
      <c r="H54" s="551" t="str">
        <f t="shared" si="9"/>
        <v/>
      </c>
      <c r="I54" s="595"/>
      <c r="J54" s="593"/>
      <c r="K54" s="551" t="str">
        <f t="shared" si="10"/>
        <v/>
      </c>
      <c r="L54" s="594"/>
      <c r="M54" s="593"/>
      <c r="N54" s="551" t="str">
        <f t="shared" si="11"/>
        <v/>
      </c>
      <c r="O54" s="551"/>
      <c r="P54" s="593"/>
      <c r="Q54" s="551" t="str">
        <f t="shared" si="12"/>
        <v/>
      </c>
      <c r="R54" s="551"/>
      <c r="S54" s="551"/>
      <c r="T54" s="551" t="str">
        <f t="shared" si="13"/>
        <v/>
      </c>
      <c r="U54" s="594"/>
      <c r="V54" s="324"/>
      <c r="W54" s="324"/>
      <c r="X54" s="324"/>
      <c r="Y54" s="324"/>
      <c r="Z54" s="324"/>
      <c r="AA54" s="324"/>
      <c r="AB54" s="324"/>
      <c r="AC54" s="324"/>
      <c r="AD54" s="324"/>
      <c r="AE54" s="324"/>
    </row>
    <row r="55" spans="1:39" s="494" customFormat="1" ht="18" customHeight="1">
      <c r="A55" s="1286"/>
      <c r="B55" s="625" t="s">
        <v>499</v>
      </c>
      <c r="C55" s="626"/>
      <c r="D55" s="627"/>
      <c r="E55" s="628" t="str">
        <f t="shared" si="8"/>
        <v/>
      </c>
      <c r="F55" s="629"/>
      <c r="G55" s="627"/>
      <c r="H55" s="628" t="str">
        <f t="shared" si="9"/>
        <v/>
      </c>
      <c r="I55" s="630"/>
      <c r="J55" s="596"/>
      <c r="K55" s="597" t="str">
        <f t="shared" si="10"/>
        <v/>
      </c>
      <c r="L55" s="598"/>
      <c r="M55" s="580"/>
      <c r="N55" s="551" t="str">
        <f t="shared" si="11"/>
        <v/>
      </c>
      <c r="O55" s="554"/>
      <c r="P55" s="580"/>
      <c r="Q55" s="551" t="str">
        <f t="shared" si="12"/>
        <v/>
      </c>
      <c r="R55" s="554"/>
      <c r="S55" s="554"/>
      <c r="T55" s="551" t="str">
        <f t="shared" si="13"/>
        <v/>
      </c>
      <c r="U55" s="581"/>
      <c r="V55" s="324"/>
      <c r="W55" s="324"/>
      <c r="X55" s="324"/>
      <c r="Y55" s="324"/>
      <c r="Z55" s="324"/>
      <c r="AA55" s="324"/>
      <c r="AB55" s="324"/>
      <c r="AC55" s="324"/>
      <c r="AD55" s="324"/>
      <c r="AE55" s="324"/>
    </row>
    <row r="56" spans="1:39" s="494" customFormat="1" ht="18" customHeight="1">
      <c r="A56" s="1286"/>
      <c r="B56" s="625" t="s">
        <v>499</v>
      </c>
      <c r="C56" s="626"/>
      <c r="D56" s="627"/>
      <c r="E56" s="628" t="str">
        <f t="shared" si="8"/>
        <v/>
      </c>
      <c r="F56" s="629"/>
      <c r="G56" s="627"/>
      <c r="H56" s="628" t="str">
        <f t="shared" si="9"/>
        <v/>
      </c>
      <c r="I56" s="630"/>
      <c r="J56" s="596"/>
      <c r="K56" s="597" t="str">
        <f t="shared" si="10"/>
        <v/>
      </c>
      <c r="L56" s="598"/>
      <c r="M56" s="580"/>
      <c r="N56" s="551" t="str">
        <f t="shared" si="11"/>
        <v/>
      </c>
      <c r="O56" s="554"/>
      <c r="P56" s="580"/>
      <c r="Q56" s="551" t="str">
        <f t="shared" si="12"/>
        <v/>
      </c>
      <c r="R56" s="554"/>
      <c r="S56" s="554"/>
      <c r="T56" s="551" t="str">
        <f t="shared" si="13"/>
        <v/>
      </c>
      <c r="U56" s="581"/>
      <c r="V56" s="324"/>
      <c r="W56" s="324"/>
      <c r="X56" s="324"/>
      <c r="Y56" s="324"/>
      <c r="Z56" s="324"/>
      <c r="AA56" s="324"/>
      <c r="AB56" s="324"/>
      <c r="AC56" s="324"/>
      <c r="AD56" s="324"/>
      <c r="AE56" s="324"/>
    </row>
    <row r="57" spans="1:39" s="494" customFormat="1" ht="18" customHeight="1">
      <c r="A57" s="1286"/>
      <c r="B57" s="631" t="s">
        <v>500</v>
      </c>
      <c r="C57" s="626"/>
      <c r="D57" s="627"/>
      <c r="E57" s="628" t="str">
        <f t="shared" si="8"/>
        <v/>
      </c>
      <c r="F57" s="629"/>
      <c r="G57" s="627"/>
      <c r="H57" s="628" t="str">
        <f t="shared" si="9"/>
        <v/>
      </c>
      <c r="I57" s="630"/>
      <c r="J57" s="596"/>
      <c r="K57" s="597" t="str">
        <f t="shared" si="10"/>
        <v/>
      </c>
      <c r="L57" s="598"/>
      <c r="M57" s="580"/>
      <c r="N57" s="551" t="str">
        <f t="shared" si="11"/>
        <v/>
      </c>
      <c r="O57" s="554"/>
      <c r="P57" s="580"/>
      <c r="Q57" s="551" t="str">
        <f t="shared" si="12"/>
        <v/>
      </c>
      <c r="R57" s="554"/>
      <c r="S57" s="554"/>
      <c r="T57" s="551" t="str">
        <f t="shared" si="13"/>
        <v/>
      </c>
      <c r="U57" s="581"/>
      <c r="V57" s="324"/>
      <c r="W57" s="324"/>
      <c r="X57" s="324"/>
      <c r="Y57" s="324"/>
      <c r="Z57" s="324"/>
      <c r="AA57" s="324"/>
      <c r="AB57" s="324"/>
      <c r="AC57" s="324"/>
      <c r="AD57" s="324"/>
      <c r="AE57" s="324"/>
    </row>
    <row r="58" spans="1:39" s="494" customFormat="1" ht="18" customHeight="1">
      <c r="A58" s="1286"/>
      <c r="B58" s="1291" t="s">
        <v>501</v>
      </c>
      <c r="C58" s="1292"/>
      <c r="D58" s="632"/>
      <c r="E58" s="628" t="str">
        <f t="shared" si="8"/>
        <v/>
      </c>
      <c r="F58" s="633"/>
      <c r="G58" s="632"/>
      <c r="H58" s="628" t="str">
        <f t="shared" si="9"/>
        <v/>
      </c>
      <c r="I58" s="634"/>
      <c r="J58" s="596"/>
      <c r="K58" s="597" t="str">
        <f t="shared" si="10"/>
        <v/>
      </c>
      <c r="L58" s="598"/>
      <c r="M58" s="593"/>
      <c r="N58" s="551" t="str">
        <f t="shared" si="11"/>
        <v/>
      </c>
      <c r="O58" s="551"/>
      <c r="P58" s="593"/>
      <c r="Q58" s="551" t="str">
        <f t="shared" si="12"/>
        <v/>
      </c>
      <c r="R58" s="551"/>
      <c r="S58" s="551"/>
      <c r="T58" s="551" t="str">
        <f t="shared" si="13"/>
        <v/>
      </c>
      <c r="U58" s="594"/>
      <c r="V58" s="324"/>
      <c r="W58" s="324"/>
      <c r="X58" s="324"/>
      <c r="Y58" s="324"/>
      <c r="Z58" s="324"/>
      <c r="AA58" s="324"/>
      <c r="AB58" s="324"/>
      <c r="AC58" s="324"/>
      <c r="AD58" s="324"/>
      <c r="AE58" s="324"/>
    </row>
    <row r="59" spans="1:39" s="494" customFormat="1" ht="18" customHeight="1">
      <c r="A59" s="1286"/>
      <c r="B59" s="1291">
        <f>$C$20</f>
        <v>0</v>
      </c>
      <c r="C59" s="1292"/>
      <c r="D59" s="632"/>
      <c r="E59" s="628" t="str">
        <f t="shared" si="8"/>
        <v/>
      </c>
      <c r="F59" s="633"/>
      <c r="G59" s="632"/>
      <c r="H59" s="628" t="str">
        <f t="shared" si="9"/>
        <v/>
      </c>
      <c r="I59" s="634"/>
      <c r="J59" s="596"/>
      <c r="K59" s="597" t="str">
        <f t="shared" si="10"/>
        <v/>
      </c>
      <c r="L59" s="598"/>
      <c r="M59" s="593"/>
      <c r="N59" s="551" t="str">
        <f t="shared" si="11"/>
        <v/>
      </c>
      <c r="O59" s="551"/>
      <c r="P59" s="593"/>
      <c r="Q59" s="551" t="str">
        <f t="shared" si="12"/>
        <v/>
      </c>
      <c r="R59" s="551"/>
      <c r="S59" s="551"/>
      <c r="T59" s="551" t="str">
        <f t="shared" si="13"/>
        <v/>
      </c>
      <c r="U59" s="594"/>
      <c r="V59" s="324"/>
      <c r="W59" s="324"/>
      <c r="X59" s="324"/>
      <c r="Y59" s="324"/>
      <c r="Z59" s="324"/>
      <c r="AA59" s="324"/>
      <c r="AB59" s="324"/>
      <c r="AC59" s="324"/>
      <c r="AD59" s="324"/>
      <c r="AE59" s="324"/>
    </row>
    <row r="60" spans="1:39" s="494" customFormat="1" ht="18" customHeight="1">
      <c r="A60" s="1286"/>
      <c r="B60" s="631" t="s">
        <v>500</v>
      </c>
      <c r="C60" s="626"/>
      <c r="D60" s="627"/>
      <c r="E60" s="628" t="str">
        <f t="shared" si="8"/>
        <v/>
      </c>
      <c r="F60" s="629"/>
      <c r="G60" s="627"/>
      <c r="H60" s="628" t="str">
        <f t="shared" si="9"/>
        <v/>
      </c>
      <c r="I60" s="630"/>
      <c r="J60" s="596"/>
      <c r="K60" s="597" t="str">
        <f t="shared" si="10"/>
        <v/>
      </c>
      <c r="L60" s="598"/>
      <c r="M60" s="580"/>
      <c r="N60" s="551" t="str">
        <f t="shared" si="11"/>
        <v/>
      </c>
      <c r="O60" s="554"/>
      <c r="P60" s="580"/>
      <c r="Q60" s="551" t="str">
        <f t="shared" si="12"/>
        <v/>
      </c>
      <c r="R60" s="554"/>
      <c r="S60" s="554"/>
      <c r="T60" s="551" t="str">
        <f t="shared" si="13"/>
        <v/>
      </c>
      <c r="U60" s="581"/>
      <c r="V60" s="324"/>
      <c r="W60" s="324"/>
      <c r="X60" s="324"/>
      <c r="Y60" s="324"/>
      <c r="Z60" s="324"/>
      <c r="AA60" s="324"/>
      <c r="AB60" s="324"/>
      <c r="AC60" s="324"/>
      <c r="AD60" s="324"/>
      <c r="AE60" s="324"/>
    </row>
    <row r="61" spans="1:39" s="494" customFormat="1" ht="18" customHeight="1">
      <c r="A61" s="1286"/>
      <c r="B61" s="625" t="s">
        <v>500</v>
      </c>
      <c r="C61" s="626"/>
      <c r="D61" s="627"/>
      <c r="E61" s="628" t="str">
        <f t="shared" si="8"/>
        <v/>
      </c>
      <c r="F61" s="629"/>
      <c r="G61" s="627"/>
      <c r="H61" s="628" t="str">
        <f t="shared" si="9"/>
        <v/>
      </c>
      <c r="I61" s="630"/>
      <c r="J61" s="596"/>
      <c r="K61" s="597" t="str">
        <f t="shared" si="10"/>
        <v/>
      </c>
      <c r="L61" s="598"/>
      <c r="M61" s="580"/>
      <c r="N61" s="551" t="str">
        <f t="shared" si="11"/>
        <v/>
      </c>
      <c r="O61" s="554"/>
      <c r="P61" s="580"/>
      <c r="Q61" s="551" t="str">
        <f t="shared" si="12"/>
        <v/>
      </c>
      <c r="R61" s="554"/>
      <c r="S61" s="554"/>
      <c r="T61" s="551" t="str">
        <f t="shared" si="13"/>
        <v/>
      </c>
      <c r="U61" s="581"/>
      <c r="V61" s="325"/>
      <c r="W61" s="325"/>
      <c r="X61" s="324"/>
      <c r="Y61" s="324"/>
      <c r="Z61" s="324"/>
      <c r="AA61" s="324"/>
      <c r="AB61" s="324"/>
      <c r="AC61" s="324"/>
      <c r="AD61" s="324"/>
      <c r="AE61" s="324"/>
    </row>
    <row r="62" spans="1:39" s="494" customFormat="1" ht="18" customHeight="1">
      <c r="A62" s="1286"/>
      <c r="B62" s="635" t="s">
        <v>499</v>
      </c>
      <c r="C62" s="636"/>
      <c r="D62" s="637"/>
      <c r="E62" s="638" t="str">
        <f t="shared" si="8"/>
        <v/>
      </c>
      <c r="F62" s="639"/>
      <c r="G62" s="637"/>
      <c r="H62" s="638" t="str">
        <f t="shared" si="9"/>
        <v/>
      </c>
      <c r="I62" s="640"/>
      <c r="J62" s="599"/>
      <c r="K62" s="600" t="str">
        <f t="shared" si="10"/>
        <v/>
      </c>
      <c r="L62" s="601"/>
      <c r="M62" s="582"/>
      <c r="N62" s="583" t="str">
        <f t="shared" si="11"/>
        <v/>
      </c>
      <c r="O62" s="584"/>
      <c r="P62" s="582"/>
      <c r="Q62" s="583" t="str">
        <f t="shared" si="12"/>
        <v/>
      </c>
      <c r="R62" s="584"/>
      <c r="S62" s="584"/>
      <c r="T62" s="583" t="str">
        <f t="shared" si="13"/>
        <v/>
      </c>
      <c r="U62" s="585"/>
      <c r="V62" s="325"/>
      <c r="W62" s="325"/>
      <c r="X62" s="602"/>
      <c r="Y62" s="602"/>
      <c r="Z62" s="602"/>
      <c r="AA62" s="602"/>
      <c r="AB62" s="602"/>
      <c r="AC62" s="602"/>
      <c r="AD62" s="602"/>
      <c r="AE62" s="602"/>
      <c r="AF62" s="602"/>
      <c r="AG62" s="602"/>
      <c r="AH62" s="602"/>
      <c r="AI62" s="602"/>
      <c r="AJ62" s="602"/>
      <c r="AK62" s="602"/>
      <c r="AL62" s="602"/>
      <c r="AM62" s="602"/>
    </row>
    <row r="63" spans="1:39" s="494" customFormat="1" ht="18" customHeight="1">
      <c r="A63" s="1287"/>
      <c r="B63" s="1303" t="s">
        <v>58</v>
      </c>
      <c r="C63" s="1304"/>
      <c r="D63" s="643"/>
      <c r="E63" s="561" t="str">
        <f t="shared" si="8"/>
        <v/>
      </c>
      <c r="F63" s="562" t="str">
        <f>IF(SUM(F53:F62)=0,"",(SUM(F53:F62)))</f>
        <v/>
      </c>
      <c r="G63" s="643"/>
      <c r="H63" s="561" t="str">
        <f t="shared" si="9"/>
        <v/>
      </c>
      <c r="I63" s="603" t="str">
        <f>IF(SUM(I53:I62)=0,"",(SUM(I53:I62)))</f>
        <v/>
      </c>
      <c r="J63" s="604"/>
      <c r="K63" s="659" t="str">
        <f t="shared" si="10"/>
        <v/>
      </c>
      <c r="L63" s="660" t="str">
        <f>IF(SUM(L53:L62)=0,"",(SUM(L53:L62)))</f>
        <v/>
      </c>
      <c r="M63" s="560"/>
      <c r="N63" s="561" t="str">
        <f t="shared" si="11"/>
        <v/>
      </c>
      <c r="O63" s="561" t="str">
        <f>IF(SUM(O53:O62)=0,"",(SUM(O53:O62)))</f>
        <v/>
      </c>
      <c r="P63" s="560"/>
      <c r="Q63" s="561" t="str">
        <f t="shared" si="12"/>
        <v/>
      </c>
      <c r="R63" s="561" t="str">
        <f>IF(SUM(R53:R62)=0,"",(SUM(R53:R62)))</f>
        <v/>
      </c>
      <c r="S63" s="563"/>
      <c r="T63" s="561" t="str">
        <f t="shared" si="13"/>
        <v/>
      </c>
      <c r="U63" s="562" t="str">
        <f>IF(SUM(U53:U62)=0,"",(SUM(U53:U62)))</f>
        <v/>
      </c>
      <c r="V63" s="325"/>
      <c r="W63" s="325"/>
      <c r="X63" s="602"/>
      <c r="Y63" s="602"/>
      <c r="Z63" s="602"/>
      <c r="AA63" s="602"/>
      <c r="AB63" s="602"/>
      <c r="AC63" s="602"/>
      <c r="AD63" s="602"/>
      <c r="AE63" s="602"/>
      <c r="AF63" s="602"/>
      <c r="AG63" s="602"/>
      <c r="AH63" s="602"/>
      <c r="AI63" s="602"/>
      <c r="AJ63" s="602"/>
      <c r="AK63" s="602"/>
      <c r="AL63" s="602"/>
      <c r="AM63" s="602"/>
    </row>
    <row r="64" spans="1:39" s="494" customFormat="1" ht="17.7" customHeight="1" thickBot="1">
      <c r="A64" s="1274" t="s">
        <v>498</v>
      </c>
      <c r="B64" s="1279"/>
      <c r="C64" s="1280"/>
      <c r="D64" s="644">
        <f>D52+D63</f>
        <v>0</v>
      </c>
      <c r="E64" s="606" t="e">
        <f t="shared" si="8"/>
        <v>#VALUE!</v>
      </c>
      <c r="F64" s="607" t="str">
        <f>IF(F52="","",IF(F63="",F52,F52+F63))</f>
        <v/>
      </c>
      <c r="G64" s="644">
        <f>D64</f>
        <v>0</v>
      </c>
      <c r="H64" s="606" t="e">
        <f t="shared" si="9"/>
        <v>#VALUE!</v>
      </c>
      <c r="I64" s="608" t="str">
        <f>IF(I52="","",IF(I63="",I52,I52+I63))</f>
        <v/>
      </c>
      <c r="J64" s="609"/>
      <c r="K64" s="661" t="str">
        <f t="shared" si="10"/>
        <v/>
      </c>
      <c r="L64" s="662" t="str">
        <f>IF(L52="","",IF(L63="",L52,L52+L63))</f>
        <v/>
      </c>
      <c r="M64" s="605"/>
      <c r="N64" s="606" t="str">
        <f t="shared" si="11"/>
        <v/>
      </c>
      <c r="O64" s="606" t="str">
        <f>IF(O52="","",IF(O63="",O52,O52+O63))</f>
        <v/>
      </c>
      <c r="P64" s="605"/>
      <c r="Q64" s="606" t="str">
        <f t="shared" si="12"/>
        <v/>
      </c>
      <c r="R64" s="606" t="str">
        <f>IF(R52="","",IF(R63="",R52,R52+R63))</f>
        <v/>
      </c>
      <c r="S64" s="610"/>
      <c r="T64" s="606" t="str">
        <f t="shared" si="13"/>
        <v/>
      </c>
      <c r="U64" s="607" t="str">
        <f>IF(U52="","",IF(U63="",U52,U52+U63))</f>
        <v/>
      </c>
      <c r="V64" s="325"/>
      <c r="W64" s="325"/>
      <c r="X64" s="602"/>
      <c r="Y64" s="602"/>
      <c r="Z64" s="602"/>
      <c r="AA64" s="602"/>
      <c r="AB64" s="602"/>
      <c r="AC64" s="602"/>
      <c r="AD64" s="602"/>
      <c r="AE64" s="602"/>
      <c r="AF64" s="602"/>
      <c r="AG64" s="602"/>
      <c r="AH64" s="602"/>
      <c r="AI64" s="602"/>
      <c r="AJ64" s="602"/>
      <c r="AK64" s="602"/>
      <c r="AL64" s="602"/>
      <c r="AM64" s="602"/>
    </row>
    <row r="65" spans="1:39" s="494" customFormat="1" ht="18" customHeight="1">
      <c r="A65" s="1323" t="s">
        <v>497</v>
      </c>
      <c r="B65" s="1326" t="s">
        <v>496</v>
      </c>
      <c r="C65" s="1327"/>
      <c r="D65" s="1313" t="s">
        <v>489</v>
      </c>
      <c r="E65" s="1316" t="s">
        <v>489</v>
      </c>
      <c r="F65" s="611">
        <f>ROUNDDOWN('（別紙1）経費所要額調'!O13/2,-3)</f>
        <v>0</v>
      </c>
      <c r="G65" s="1313"/>
      <c r="H65" s="1316"/>
      <c r="I65" s="663">
        <f>F65</f>
        <v>0</v>
      </c>
      <c r="J65" s="1313"/>
      <c r="K65" s="1316" t="s">
        <v>489</v>
      </c>
      <c r="L65" s="664"/>
      <c r="M65" s="1308"/>
      <c r="N65" s="1293"/>
      <c r="O65" s="613"/>
      <c r="P65" s="1308"/>
      <c r="Q65" s="1293"/>
      <c r="R65" s="613"/>
      <c r="S65" s="1293"/>
      <c r="T65" s="1293" t="s">
        <v>489</v>
      </c>
      <c r="U65" s="612" t="s">
        <v>489</v>
      </c>
      <c r="V65" s="325"/>
      <c r="W65" s="325"/>
      <c r="X65" s="602"/>
      <c r="Y65" s="602"/>
      <c r="Z65" s="602"/>
      <c r="AA65" s="602"/>
      <c r="AB65" s="602"/>
      <c r="AC65" s="602"/>
      <c r="AD65" s="602"/>
      <c r="AE65" s="602"/>
      <c r="AF65" s="602"/>
      <c r="AG65" s="602"/>
      <c r="AH65" s="602"/>
      <c r="AI65" s="602"/>
      <c r="AJ65" s="602"/>
      <c r="AK65" s="602"/>
      <c r="AL65" s="602"/>
      <c r="AM65" s="602"/>
    </row>
    <row r="66" spans="1:39" s="494" customFormat="1" ht="18" customHeight="1">
      <c r="A66" s="1324"/>
      <c r="B66" s="1319" t="s">
        <v>495</v>
      </c>
      <c r="C66" s="1320"/>
      <c r="D66" s="1314"/>
      <c r="E66" s="1317"/>
      <c r="F66" s="614">
        <f>'（別紙1）経費所要額調'!O13-F65</f>
        <v>0</v>
      </c>
      <c r="G66" s="1314"/>
      <c r="H66" s="1317"/>
      <c r="I66" s="665">
        <f>F66</f>
        <v>0</v>
      </c>
      <c r="J66" s="1314"/>
      <c r="K66" s="1317"/>
      <c r="L66" s="578" t="s">
        <v>489</v>
      </c>
      <c r="M66" s="1309"/>
      <c r="N66" s="1294"/>
      <c r="O66" s="554"/>
      <c r="P66" s="1309"/>
      <c r="Q66" s="1294"/>
      <c r="R66" s="554"/>
      <c r="S66" s="1294"/>
      <c r="T66" s="1294"/>
      <c r="U66" s="581" t="s">
        <v>489</v>
      </c>
      <c r="V66" s="325"/>
      <c r="W66" s="325"/>
      <c r="X66" s="602"/>
      <c r="Y66" s="602"/>
      <c r="Z66" s="602"/>
      <c r="AA66" s="602"/>
      <c r="AB66" s="602"/>
      <c r="AC66" s="602"/>
      <c r="AD66" s="602"/>
      <c r="AE66" s="602"/>
      <c r="AF66" s="602"/>
      <c r="AG66" s="602"/>
      <c r="AH66" s="602"/>
      <c r="AI66" s="602"/>
      <c r="AJ66" s="602"/>
      <c r="AK66" s="602"/>
      <c r="AL66" s="602"/>
      <c r="AM66" s="602"/>
    </row>
    <row r="67" spans="1:39" s="494" customFormat="1" ht="18" customHeight="1">
      <c r="A67" s="1324"/>
      <c r="B67" s="1319" t="s">
        <v>494</v>
      </c>
      <c r="C67" s="1320"/>
      <c r="D67" s="1314"/>
      <c r="E67" s="1317"/>
      <c r="F67" s="614"/>
      <c r="G67" s="1314"/>
      <c r="H67" s="1317"/>
      <c r="I67" s="665"/>
      <c r="J67" s="1314"/>
      <c r="K67" s="1317"/>
      <c r="L67" s="578" t="s">
        <v>489</v>
      </c>
      <c r="M67" s="1309"/>
      <c r="N67" s="1294"/>
      <c r="O67" s="554"/>
      <c r="P67" s="1309"/>
      <c r="Q67" s="1294"/>
      <c r="R67" s="554"/>
      <c r="S67" s="1294"/>
      <c r="T67" s="1294"/>
      <c r="U67" s="581" t="s">
        <v>489</v>
      </c>
      <c r="V67" s="325"/>
      <c r="W67" s="325"/>
      <c r="X67" s="602"/>
      <c r="Y67" s="602"/>
      <c r="Z67" s="602"/>
      <c r="AA67" s="602"/>
      <c r="AB67" s="602"/>
      <c r="AC67" s="602"/>
      <c r="AD67" s="602"/>
      <c r="AE67" s="602"/>
      <c r="AF67" s="602"/>
      <c r="AG67" s="602"/>
      <c r="AH67" s="602"/>
      <c r="AI67" s="602"/>
      <c r="AJ67" s="602"/>
      <c r="AK67" s="602"/>
      <c r="AL67" s="602"/>
      <c r="AM67" s="602"/>
    </row>
    <row r="68" spans="1:39" s="494" customFormat="1" ht="18" customHeight="1">
      <c r="A68" s="1324"/>
      <c r="B68" s="1319" t="s">
        <v>493</v>
      </c>
      <c r="C68" s="1320"/>
      <c r="D68" s="1314"/>
      <c r="E68" s="1317"/>
      <c r="F68" s="614"/>
      <c r="G68" s="1314"/>
      <c r="H68" s="1317"/>
      <c r="I68" s="665"/>
      <c r="J68" s="1314"/>
      <c r="K68" s="1317"/>
      <c r="L68" s="578" t="s">
        <v>489</v>
      </c>
      <c r="M68" s="1309"/>
      <c r="N68" s="1294"/>
      <c r="O68" s="554"/>
      <c r="P68" s="1309"/>
      <c r="Q68" s="1294"/>
      <c r="R68" s="554"/>
      <c r="S68" s="1294"/>
      <c r="T68" s="1294"/>
      <c r="U68" s="581" t="s">
        <v>489</v>
      </c>
      <c r="V68" s="325"/>
      <c r="W68" s="325"/>
      <c r="X68" s="602"/>
      <c r="Y68" s="602"/>
      <c r="Z68" s="602"/>
      <c r="AA68" s="602"/>
      <c r="AB68" s="602"/>
      <c r="AC68" s="602"/>
      <c r="AD68" s="602"/>
      <c r="AE68" s="602"/>
      <c r="AF68" s="602"/>
      <c r="AG68" s="602"/>
      <c r="AH68" s="602"/>
      <c r="AI68" s="602"/>
      <c r="AJ68" s="602"/>
      <c r="AK68" s="602"/>
      <c r="AL68" s="602"/>
      <c r="AM68" s="602"/>
    </row>
    <row r="69" spans="1:39" s="494" customFormat="1" ht="18" customHeight="1">
      <c r="A69" s="1324"/>
      <c r="B69" s="1319" t="s">
        <v>492</v>
      </c>
      <c r="C69" s="1320"/>
      <c r="D69" s="1314"/>
      <c r="E69" s="1317"/>
      <c r="F69" s="614">
        <f>'確認書（個人防護具保管庫）'!T93</f>
        <v>0</v>
      </c>
      <c r="G69" s="1314"/>
      <c r="H69" s="1317"/>
      <c r="I69" s="665">
        <f>F69</f>
        <v>0</v>
      </c>
      <c r="J69" s="1314"/>
      <c r="K69" s="1317"/>
      <c r="L69" s="578" t="s">
        <v>489</v>
      </c>
      <c r="M69" s="1309"/>
      <c r="N69" s="1294"/>
      <c r="O69" s="554"/>
      <c r="P69" s="1309"/>
      <c r="Q69" s="1294"/>
      <c r="R69" s="554"/>
      <c r="S69" s="1294"/>
      <c r="T69" s="1294"/>
      <c r="U69" s="581" t="s">
        <v>489</v>
      </c>
      <c r="V69" s="325"/>
      <c r="W69" s="325"/>
      <c r="X69" s="602"/>
      <c r="Y69" s="602"/>
      <c r="Z69" s="602"/>
      <c r="AA69" s="602"/>
      <c r="AB69" s="602"/>
      <c r="AC69" s="602"/>
      <c r="AD69" s="602"/>
      <c r="AE69" s="602"/>
      <c r="AF69" s="602"/>
      <c r="AG69" s="602"/>
      <c r="AH69" s="602"/>
      <c r="AI69" s="602"/>
      <c r="AJ69" s="602"/>
      <c r="AK69" s="602"/>
      <c r="AL69" s="602"/>
      <c r="AM69" s="602"/>
    </row>
    <row r="70" spans="1:39" s="494" customFormat="1" ht="18" customHeight="1">
      <c r="A70" s="1324"/>
      <c r="B70" s="1319" t="s">
        <v>491</v>
      </c>
      <c r="C70" s="1320"/>
      <c r="D70" s="1314"/>
      <c r="E70" s="1317"/>
      <c r="F70" s="614"/>
      <c r="G70" s="1314"/>
      <c r="H70" s="1317"/>
      <c r="I70" s="665"/>
      <c r="J70" s="1314"/>
      <c r="K70" s="1317"/>
      <c r="L70" s="578" t="s">
        <v>489</v>
      </c>
      <c r="M70" s="1309"/>
      <c r="N70" s="1294"/>
      <c r="O70" s="554"/>
      <c r="P70" s="1309"/>
      <c r="Q70" s="1294"/>
      <c r="R70" s="554"/>
      <c r="S70" s="1294"/>
      <c r="T70" s="1294"/>
      <c r="U70" s="581" t="s">
        <v>489</v>
      </c>
      <c r="V70" s="325"/>
      <c r="W70" s="325"/>
      <c r="X70" s="602"/>
      <c r="Y70" s="602"/>
      <c r="Z70" s="602"/>
      <c r="AA70" s="602"/>
      <c r="AB70" s="602"/>
      <c r="AC70" s="602"/>
      <c r="AD70" s="602"/>
      <c r="AE70" s="602"/>
      <c r="AF70" s="602"/>
      <c r="AG70" s="602"/>
      <c r="AH70" s="602"/>
      <c r="AI70" s="602"/>
      <c r="AJ70" s="602"/>
      <c r="AK70" s="602"/>
      <c r="AL70" s="602"/>
      <c r="AM70" s="602"/>
    </row>
    <row r="71" spans="1:39" s="494" customFormat="1" ht="18" customHeight="1">
      <c r="A71" s="1324"/>
      <c r="B71" s="1319" t="s">
        <v>490</v>
      </c>
      <c r="C71" s="1320"/>
      <c r="D71" s="1315"/>
      <c r="E71" s="1318"/>
      <c r="F71" s="614" t="e">
        <f>F64-X53</f>
        <v>#VALUE!</v>
      </c>
      <c r="G71" s="1315"/>
      <c r="H71" s="1318"/>
      <c r="I71" s="665" t="e">
        <f>F71</f>
        <v>#VALUE!</v>
      </c>
      <c r="J71" s="1315"/>
      <c r="K71" s="1318"/>
      <c r="L71" s="666"/>
      <c r="M71" s="1310"/>
      <c r="N71" s="1295"/>
      <c r="O71" s="584"/>
      <c r="P71" s="1310"/>
      <c r="Q71" s="1295"/>
      <c r="R71" s="584"/>
      <c r="S71" s="1295"/>
      <c r="T71" s="1295"/>
      <c r="U71" s="581" t="s">
        <v>489</v>
      </c>
      <c r="V71" s="325"/>
      <c r="W71" s="325"/>
      <c r="X71" s="602"/>
      <c r="Y71" s="602"/>
      <c r="Z71" s="602"/>
      <c r="AA71" s="602"/>
      <c r="AB71" s="602"/>
      <c r="AC71" s="602"/>
      <c r="AD71" s="602"/>
      <c r="AE71" s="602"/>
      <c r="AF71" s="602"/>
      <c r="AG71" s="602"/>
      <c r="AH71" s="602"/>
      <c r="AI71" s="602"/>
      <c r="AJ71" s="602"/>
      <c r="AK71" s="602"/>
      <c r="AL71" s="602"/>
      <c r="AM71" s="602"/>
    </row>
    <row r="72" spans="1:39" s="494" customFormat="1" ht="18" customHeight="1" thickBot="1">
      <c r="A72" s="1325"/>
      <c r="B72" s="1321" t="s">
        <v>488</v>
      </c>
      <c r="C72" s="1322"/>
      <c r="D72" s="667" t="s">
        <v>487</v>
      </c>
      <c r="E72" s="668" t="s">
        <v>487</v>
      </c>
      <c r="F72" s="617" t="e">
        <f>IF(SUM(F65:F71)=0,"",SUM(F65:F71))</f>
        <v>#VALUE!</v>
      </c>
      <c r="G72" s="667" t="s">
        <v>486</v>
      </c>
      <c r="H72" s="668" t="s">
        <v>486</v>
      </c>
      <c r="I72" s="669" t="e">
        <f>IF(SUM(I65:I71)=0,"",SUM(I65:I71))</f>
        <v>#VALUE!</v>
      </c>
      <c r="J72" s="667" t="s">
        <v>486</v>
      </c>
      <c r="K72" s="668" t="s">
        <v>486</v>
      </c>
      <c r="L72" s="670" t="str">
        <f>IF(SUM(L65:L71)=0,"",SUM(L65:L71))</f>
        <v/>
      </c>
      <c r="M72" s="615" t="s">
        <v>486</v>
      </c>
      <c r="N72" s="616" t="s">
        <v>486</v>
      </c>
      <c r="O72" s="606" t="str">
        <f>IF(SUM(O65:O71)=0,"",SUM(O65:O71))</f>
        <v/>
      </c>
      <c r="P72" s="615" t="s">
        <v>486</v>
      </c>
      <c r="Q72" s="616" t="s">
        <v>486</v>
      </c>
      <c r="R72" s="606" t="str">
        <f>IF(SUM(R65:R71)=0,"",SUM(R65:R71))</f>
        <v/>
      </c>
      <c r="S72" s="616" t="s">
        <v>486</v>
      </c>
      <c r="T72" s="616" t="s">
        <v>486</v>
      </c>
      <c r="U72" s="607" t="str">
        <f>IF(SUM(U65:U71)=0,"",SUM(U65:U71))</f>
        <v/>
      </c>
      <c r="X72" s="602"/>
      <c r="Y72" s="602"/>
      <c r="Z72" s="602"/>
      <c r="AA72" s="602"/>
      <c r="AB72" s="602"/>
      <c r="AC72" s="602"/>
      <c r="AD72" s="602"/>
      <c r="AE72" s="602"/>
      <c r="AF72" s="602"/>
      <c r="AG72" s="602"/>
      <c r="AH72" s="602"/>
      <c r="AI72" s="602"/>
      <c r="AJ72" s="602"/>
      <c r="AK72" s="602"/>
      <c r="AL72" s="602"/>
      <c r="AM72" s="602"/>
    </row>
    <row r="73" spans="1:39">
      <c r="F73" s="619"/>
      <c r="X73" s="620"/>
      <c r="Y73" s="620"/>
      <c r="Z73" s="620"/>
      <c r="AA73" s="620"/>
      <c r="AB73" s="620"/>
      <c r="AC73" s="620"/>
      <c r="AD73" s="620"/>
      <c r="AE73" s="620"/>
      <c r="AF73" s="620"/>
      <c r="AG73" s="620"/>
      <c r="AH73" s="620"/>
      <c r="AI73" s="620"/>
      <c r="AJ73" s="620"/>
      <c r="AK73" s="620"/>
      <c r="AL73" s="620"/>
      <c r="AM73" s="620"/>
    </row>
    <row r="74" spans="1:39">
      <c r="F74" s="619"/>
      <c r="X74" s="620"/>
      <c r="Y74" s="620"/>
      <c r="Z74" s="620"/>
      <c r="AA74" s="620"/>
      <c r="AB74" s="620"/>
      <c r="AC74" s="620"/>
      <c r="AD74" s="620"/>
      <c r="AE74" s="620"/>
      <c r="AF74" s="620"/>
      <c r="AG74" s="620"/>
      <c r="AH74" s="620"/>
      <c r="AI74" s="620"/>
      <c r="AJ74" s="620"/>
      <c r="AK74" s="620"/>
      <c r="AL74" s="620"/>
      <c r="AM74" s="620"/>
    </row>
    <row r="75" spans="1:39">
      <c r="A75" s="621" t="s">
        <v>485</v>
      </c>
      <c r="X75" s="620"/>
      <c r="Y75" s="620"/>
      <c r="Z75" s="620"/>
      <c r="AA75" s="620"/>
      <c r="AB75" s="620"/>
      <c r="AC75" s="620"/>
      <c r="AD75" s="620"/>
      <c r="AE75" s="620"/>
      <c r="AF75" s="620"/>
      <c r="AG75" s="620"/>
      <c r="AH75" s="620"/>
      <c r="AI75" s="620"/>
      <c r="AJ75" s="620"/>
      <c r="AK75" s="620"/>
      <c r="AL75" s="620"/>
      <c r="AM75" s="620"/>
    </row>
    <row r="76" spans="1:39">
      <c r="A76" s="621"/>
      <c r="X76" s="620"/>
      <c r="Y76" s="620"/>
      <c r="Z76" s="620"/>
      <c r="AA76" s="620"/>
      <c r="AB76" s="620"/>
      <c r="AC76" s="620"/>
      <c r="AD76" s="620"/>
      <c r="AE76" s="620"/>
      <c r="AF76" s="620"/>
      <c r="AG76" s="620"/>
      <c r="AH76" s="620"/>
      <c r="AI76" s="620"/>
      <c r="AJ76" s="620"/>
      <c r="AK76" s="620"/>
      <c r="AL76" s="620"/>
      <c r="AM76" s="620"/>
    </row>
    <row r="77" spans="1:39">
      <c r="A77" s="622" t="s">
        <v>484</v>
      </c>
      <c r="B77" s="623" t="s">
        <v>483</v>
      </c>
      <c r="C77" s="623"/>
      <c r="D77" s="623"/>
      <c r="E77" s="623"/>
      <c r="F77" s="623"/>
      <c r="G77" s="623"/>
      <c r="H77" s="623"/>
      <c r="I77" s="623"/>
      <c r="J77" s="623"/>
      <c r="K77" s="623"/>
      <c r="L77" s="623"/>
      <c r="X77" s="620"/>
      <c r="Y77" s="620"/>
      <c r="Z77" s="620"/>
      <c r="AA77" s="620"/>
      <c r="AB77" s="620"/>
      <c r="AC77" s="620"/>
      <c r="AD77" s="620"/>
      <c r="AE77" s="620"/>
      <c r="AF77" s="620"/>
      <c r="AG77" s="620"/>
      <c r="AH77" s="620"/>
      <c r="AI77" s="620"/>
      <c r="AJ77" s="620"/>
      <c r="AK77" s="620"/>
      <c r="AL77" s="620"/>
      <c r="AM77" s="620"/>
    </row>
    <row r="78" spans="1:39">
      <c r="A78" s="622"/>
      <c r="B78" s="623" t="s">
        <v>482</v>
      </c>
      <c r="C78" s="623"/>
      <c r="D78" s="623"/>
      <c r="E78" s="623"/>
      <c r="F78" s="623"/>
      <c r="G78" s="623"/>
      <c r="H78" s="623"/>
      <c r="I78" s="623"/>
      <c r="J78" s="623"/>
      <c r="K78" s="623"/>
      <c r="L78" s="623"/>
      <c r="X78" s="620"/>
      <c r="Y78" s="620"/>
      <c r="Z78" s="620"/>
      <c r="AA78" s="620"/>
      <c r="AB78" s="620"/>
      <c r="AC78" s="620"/>
      <c r="AD78" s="620"/>
      <c r="AE78" s="620"/>
      <c r="AF78" s="620"/>
      <c r="AG78" s="620"/>
      <c r="AH78" s="620"/>
      <c r="AI78" s="620"/>
      <c r="AJ78" s="620"/>
      <c r="AK78" s="620"/>
      <c r="AL78" s="620"/>
      <c r="AM78" s="620"/>
    </row>
    <row r="79" spans="1:39">
      <c r="A79" s="622" t="s">
        <v>481</v>
      </c>
      <c r="B79" s="623" t="s">
        <v>480</v>
      </c>
      <c r="C79" s="623"/>
      <c r="D79" s="623"/>
      <c r="E79" s="623"/>
      <c r="F79" s="623"/>
      <c r="G79" s="623"/>
      <c r="H79" s="623"/>
      <c r="I79" s="623"/>
      <c r="J79" s="623"/>
      <c r="K79" s="623"/>
      <c r="L79" s="623"/>
      <c r="X79" s="620"/>
      <c r="Y79" s="620"/>
      <c r="Z79" s="620"/>
      <c r="AA79" s="620"/>
      <c r="AB79" s="620"/>
      <c r="AC79" s="620"/>
      <c r="AD79" s="620"/>
      <c r="AE79" s="620"/>
      <c r="AF79" s="620"/>
      <c r="AG79" s="620"/>
      <c r="AH79" s="620"/>
      <c r="AI79" s="620"/>
      <c r="AJ79" s="620"/>
      <c r="AK79" s="620"/>
      <c r="AL79" s="620"/>
      <c r="AM79" s="620"/>
    </row>
    <row r="80" spans="1:39">
      <c r="A80" s="622"/>
      <c r="B80" s="623" t="s">
        <v>479</v>
      </c>
      <c r="C80" s="623"/>
      <c r="D80" s="623"/>
      <c r="E80" s="623"/>
      <c r="F80" s="623"/>
      <c r="G80" s="623"/>
      <c r="H80" s="623"/>
      <c r="I80" s="623"/>
      <c r="J80" s="623"/>
      <c r="K80" s="623"/>
      <c r="L80" s="623"/>
      <c r="X80" s="620"/>
      <c r="Y80" s="620"/>
      <c r="Z80" s="620"/>
      <c r="AA80" s="620"/>
      <c r="AB80" s="620"/>
      <c r="AC80" s="620"/>
      <c r="AD80" s="620"/>
      <c r="AE80" s="620"/>
      <c r="AF80" s="620"/>
      <c r="AG80" s="620"/>
      <c r="AH80" s="620"/>
      <c r="AI80" s="620"/>
      <c r="AJ80" s="620"/>
      <c r="AK80" s="620"/>
      <c r="AL80" s="620"/>
      <c r="AM80" s="620"/>
    </row>
    <row r="81" spans="1:39">
      <c r="A81" s="622" t="s">
        <v>478</v>
      </c>
      <c r="B81" s="623" t="s">
        <v>477</v>
      </c>
      <c r="C81" s="623"/>
      <c r="D81" s="623"/>
      <c r="E81" s="623"/>
      <c r="F81" s="623"/>
      <c r="G81" s="623"/>
      <c r="H81" s="623"/>
      <c r="I81" s="623"/>
      <c r="J81" s="623"/>
      <c r="K81" s="623"/>
      <c r="L81" s="623"/>
      <c r="X81" s="620"/>
      <c r="Y81" s="620"/>
      <c r="Z81" s="620"/>
      <c r="AA81" s="620"/>
      <c r="AB81" s="620"/>
      <c r="AC81" s="620"/>
      <c r="AD81" s="620"/>
      <c r="AE81" s="620"/>
      <c r="AF81" s="620"/>
      <c r="AG81" s="620"/>
      <c r="AH81" s="620"/>
      <c r="AI81" s="620"/>
      <c r="AJ81" s="620"/>
      <c r="AK81" s="620"/>
      <c r="AL81" s="620"/>
      <c r="AM81" s="620"/>
    </row>
    <row r="82" spans="1:39">
      <c r="A82" s="622" t="s">
        <v>476</v>
      </c>
      <c r="B82" s="623" t="s">
        <v>475</v>
      </c>
      <c r="C82" s="623"/>
      <c r="D82" s="623"/>
      <c r="E82" s="623"/>
      <c r="F82" s="623"/>
      <c r="G82" s="623"/>
      <c r="H82" s="623"/>
      <c r="I82" s="623"/>
      <c r="J82" s="623"/>
      <c r="K82" s="623"/>
      <c r="L82" s="623"/>
      <c r="X82" s="620"/>
      <c r="Y82" s="620"/>
      <c r="Z82" s="620"/>
      <c r="AA82" s="620"/>
      <c r="AB82" s="620"/>
      <c r="AC82" s="620"/>
      <c r="AD82" s="620"/>
      <c r="AE82" s="620"/>
      <c r="AF82" s="620"/>
      <c r="AG82" s="620"/>
      <c r="AH82" s="620"/>
      <c r="AI82" s="620"/>
      <c r="AJ82" s="620"/>
      <c r="AK82" s="620"/>
      <c r="AL82" s="620"/>
      <c r="AM82" s="620"/>
    </row>
    <row r="83" spans="1:39">
      <c r="A83" s="622"/>
      <c r="B83" s="623" t="s">
        <v>474</v>
      </c>
      <c r="C83" s="623"/>
      <c r="D83" s="623"/>
      <c r="E83" s="623"/>
      <c r="F83" s="623"/>
      <c r="G83" s="623"/>
      <c r="H83" s="623"/>
      <c r="I83" s="623"/>
      <c r="J83" s="623"/>
      <c r="K83" s="623"/>
      <c r="L83" s="623"/>
      <c r="X83" s="620"/>
      <c r="Y83" s="620"/>
      <c r="Z83" s="620"/>
      <c r="AA83" s="620"/>
      <c r="AB83" s="620"/>
      <c r="AC83" s="620"/>
      <c r="AD83" s="620"/>
      <c r="AE83" s="620"/>
      <c r="AF83" s="620"/>
      <c r="AG83" s="620"/>
      <c r="AH83" s="620"/>
      <c r="AI83" s="620"/>
      <c r="AJ83" s="620"/>
      <c r="AK83" s="620"/>
      <c r="AL83" s="620"/>
      <c r="AM83" s="620"/>
    </row>
    <row r="84" spans="1:39">
      <c r="A84" s="622"/>
      <c r="B84" s="623" t="s">
        <v>473</v>
      </c>
      <c r="C84" s="623"/>
      <c r="D84" s="623"/>
      <c r="E84" s="623"/>
      <c r="F84" s="623"/>
      <c r="G84" s="623"/>
      <c r="H84" s="623"/>
      <c r="I84" s="623"/>
      <c r="J84" s="623"/>
      <c r="K84" s="623"/>
      <c r="L84" s="623"/>
      <c r="X84" s="620"/>
      <c r="Y84" s="620"/>
      <c r="Z84" s="620"/>
      <c r="AA84" s="620"/>
      <c r="AB84" s="620"/>
      <c r="AC84" s="620"/>
      <c r="AD84" s="620"/>
      <c r="AE84" s="620"/>
      <c r="AF84" s="620"/>
      <c r="AG84" s="620"/>
      <c r="AH84" s="620"/>
      <c r="AI84" s="620"/>
      <c r="AJ84" s="620"/>
      <c r="AK84" s="620"/>
      <c r="AL84" s="620"/>
      <c r="AM84" s="620"/>
    </row>
    <row r="85" spans="1:39">
      <c r="A85" s="622"/>
      <c r="B85" s="623"/>
      <c r="C85" s="623"/>
      <c r="D85" s="623"/>
      <c r="E85" s="623"/>
      <c r="F85" s="623"/>
      <c r="G85" s="623"/>
      <c r="H85" s="623"/>
      <c r="I85" s="623"/>
      <c r="J85" s="623"/>
      <c r="K85" s="623"/>
      <c r="L85" s="623"/>
      <c r="X85" s="620"/>
      <c r="Y85" s="620"/>
      <c r="Z85" s="620"/>
      <c r="AA85" s="620"/>
      <c r="AB85" s="620"/>
      <c r="AC85" s="620"/>
      <c r="AD85" s="620"/>
      <c r="AE85" s="620"/>
      <c r="AF85" s="620"/>
      <c r="AG85" s="620"/>
      <c r="AH85" s="620"/>
      <c r="AI85" s="620"/>
      <c r="AJ85" s="620"/>
      <c r="AK85" s="620"/>
      <c r="AL85" s="620"/>
      <c r="AM85" s="620"/>
    </row>
    <row r="86" spans="1:39">
      <c r="A86" s="622" t="s">
        <v>472</v>
      </c>
      <c r="B86" s="623" t="s">
        <v>471</v>
      </c>
      <c r="C86" s="623"/>
      <c r="D86" s="623"/>
      <c r="E86" s="623"/>
      <c r="F86" s="623"/>
      <c r="G86" s="623"/>
      <c r="H86" s="623"/>
      <c r="I86" s="623"/>
      <c r="J86" s="623"/>
      <c r="K86" s="623"/>
      <c r="L86" s="623"/>
      <c r="X86" s="620"/>
      <c r="Y86" s="620"/>
      <c r="Z86" s="620"/>
      <c r="AA86" s="620"/>
      <c r="AB86" s="620"/>
      <c r="AC86" s="620"/>
      <c r="AD86" s="620"/>
      <c r="AE86" s="620"/>
      <c r="AF86" s="620"/>
      <c r="AG86" s="620"/>
      <c r="AH86" s="620"/>
      <c r="AI86" s="620"/>
      <c r="AJ86" s="620"/>
      <c r="AK86" s="620"/>
      <c r="AL86" s="620"/>
      <c r="AM86" s="620"/>
    </row>
    <row r="87" spans="1:39">
      <c r="A87" s="622"/>
      <c r="B87" s="623"/>
      <c r="C87" s="623"/>
      <c r="D87" s="623"/>
      <c r="E87" s="623"/>
      <c r="F87" s="623"/>
      <c r="G87" s="623"/>
      <c r="H87" s="623"/>
      <c r="I87" s="623"/>
      <c r="J87" s="623"/>
      <c r="K87" s="623"/>
      <c r="L87" s="623"/>
      <c r="X87" s="620"/>
      <c r="Y87" s="620"/>
      <c r="Z87" s="620"/>
      <c r="AA87" s="620"/>
      <c r="AB87" s="620"/>
      <c r="AC87" s="620"/>
      <c r="AD87" s="620"/>
      <c r="AE87" s="620"/>
      <c r="AF87" s="620"/>
      <c r="AG87" s="620"/>
      <c r="AH87" s="620"/>
      <c r="AI87" s="620"/>
      <c r="AJ87" s="620"/>
      <c r="AK87" s="620"/>
      <c r="AL87" s="620"/>
      <c r="AM87" s="620"/>
    </row>
    <row r="88" spans="1:39">
      <c r="A88" s="622" t="s">
        <v>470</v>
      </c>
      <c r="B88" s="623" t="s">
        <v>469</v>
      </c>
      <c r="C88" s="623"/>
      <c r="D88" s="623"/>
      <c r="E88" s="623"/>
      <c r="F88" s="623"/>
      <c r="G88" s="623"/>
      <c r="H88" s="623"/>
      <c r="I88" s="623"/>
      <c r="J88" s="623"/>
      <c r="K88" s="623"/>
      <c r="L88" s="623"/>
      <c r="X88" s="620"/>
      <c r="Y88" s="620"/>
      <c r="Z88" s="620"/>
      <c r="AA88" s="620"/>
      <c r="AB88" s="620"/>
      <c r="AC88" s="620"/>
      <c r="AD88" s="620"/>
      <c r="AE88" s="620"/>
      <c r="AF88" s="620"/>
      <c r="AG88" s="620"/>
      <c r="AH88" s="620"/>
      <c r="AI88" s="620"/>
      <c r="AJ88" s="620"/>
      <c r="AK88" s="620"/>
      <c r="AL88" s="620"/>
      <c r="AM88" s="620"/>
    </row>
    <row r="89" spans="1:39">
      <c r="A89" s="622" t="s">
        <v>461</v>
      </c>
      <c r="B89" s="623" t="s">
        <v>468</v>
      </c>
      <c r="C89" s="623"/>
      <c r="D89" s="623"/>
      <c r="E89" s="623"/>
      <c r="F89" s="623"/>
      <c r="G89" s="623"/>
      <c r="H89" s="623"/>
      <c r="I89" s="623"/>
      <c r="J89" s="623"/>
      <c r="K89" s="623"/>
      <c r="L89" s="623"/>
      <c r="X89" s="620"/>
      <c r="Y89" s="620"/>
      <c r="Z89" s="620"/>
      <c r="AA89" s="620"/>
      <c r="AB89" s="620"/>
      <c r="AC89" s="620"/>
      <c r="AD89" s="620"/>
      <c r="AE89" s="620"/>
      <c r="AF89" s="620"/>
      <c r="AG89" s="620"/>
      <c r="AH89" s="620"/>
      <c r="AI89" s="620"/>
      <c r="AJ89" s="620"/>
      <c r="AK89" s="620"/>
      <c r="AL89" s="620"/>
      <c r="AM89" s="620"/>
    </row>
    <row r="90" spans="1:39">
      <c r="A90" s="622" t="s">
        <v>461</v>
      </c>
      <c r="B90" s="623" t="s">
        <v>467</v>
      </c>
      <c r="C90" s="623"/>
      <c r="D90" s="623"/>
      <c r="E90" s="623"/>
      <c r="F90" s="623"/>
      <c r="G90" s="623"/>
      <c r="H90" s="623"/>
      <c r="I90" s="623"/>
      <c r="J90" s="623"/>
      <c r="K90" s="623"/>
      <c r="L90" s="623"/>
      <c r="X90" s="620"/>
      <c r="Y90" s="620"/>
      <c r="Z90" s="620"/>
      <c r="AA90" s="620"/>
      <c r="AB90" s="620"/>
      <c r="AC90" s="620"/>
      <c r="AD90" s="620"/>
      <c r="AE90" s="620"/>
      <c r="AF90" s="620"/>
      <c r="AG90" s="620"/>
      <c r="AH90" s="620"/>
      <c r="AI90" s="620"/>
      <c r="AJ90" s="620"/>
      <c r="AK90" s="620"/>
      <c r="AL90" s="620"/>
      <c r="AM90" s="620"/>
    </row>
    <row r="91" spans="1:39">
      <c r="A91" s="622" t="s">
        <v>466</v>
      </c>
      <c r="B91" s="623" t="s">
        <v>465</v>
      </c>
      <c r="C91" s="623"/>
      <c r="D91" s="623"/>
      <c r="E91" s="623"/>
      <c r="F91" s="623"/>
      <c r="G91" s="623"/>
      <c r="H91" s="623"/>
      <c r="I91" s="623"/>
      <c r="J91" s="623"/>
      <c r="K91" s="623"/>
      <c r="L91" s="623"/>
      <c r="X91" s="620"/>
      <c r="Y91" s="620"/>
      <c r="Z91" s="620"/>
      <c r="AA91" s="620"/>
      <c r="AB91" s="620"/>
      <c r="AC91" s="620"/>
      <c r="AD91" s="620"/>
      <c r="AE91" s="620"/>
      <c r="AF91" s="620"/>
      <c r="AG91" s="620"/>
      <c r="AH91" s="620"/>
      <c r="AI91" s="620"/>
      <c r="AJ91" s="620"/>
      <c r="AK91" s="620"/>
      <c r="AL91" s="620"/>
      <c r="AM91" s="620"/>
    </row>
    <row r="92" spans="1:39">
      <c r="A92" s="622" t="s">
        <v>464</v>
      </c>
      <c r="B92" s="623" t="s">
        <v>463</v>
      </c>
      <c r="C92" s="623"/>
      <c r="D92" s="623"/>
      <c r="E92" s="623"/>
      <c r="F92" s="623"/>
      <c r="G92" s="623"/>
      <c r="H92" s="623"/>
      <c r="I92" s="623"/>
      <c r="J92" s="623"/>
      <c r="K92" s="623"/>
      <c r="L92" s="623"/>
      <c r="X92" s="620"/>
      <c r="Y92" s="620"/>
      <c r="Z92" s="620"/>
      <c r="AA92" s="620"/>
      <c r="AB92" s="620"/>
      <c r="AC92" s="620"/>
      <c r="AD92" s="620"/>
      <c r="AE92" s="620"/>
      <c r="AF92" s="620"/>
      <c r="AG92" s="620"/>
      <c r="AH92" s="620"/>
      <c r="AI92" s="620"/>
      <c r="AJ92" s="620"/>
      <c r="AK92" s="620"/>
      <c r="AL92" s="620"/>
      <c r="AM92" s="620"/>
    </row>
    <row r="93" spans="1:39">
      <c r="A93" s="622" t="s">
        <v>461</v>
      </c>
      <c r="B93" s="623" t="s">
        <v>462</v>
      </c>
      <c r="C93" s="623"/>
      <c r="D93" s="623"/>
      <c r="E93" s="623"/>
      <c r="F93" s="623"/>
      <c r="G93" s="623"/>
      <c r="H93" s="623"/>
      <c r="I93" s="623"/>
      <c r="J93" s="623"/>
      <c r="K93" s="623"/>
      <c r="L93" s="623"/>
      <c r="X93" s="620"/>
      <c r="Y93" s="620"/>
      <c r="Z93" s="620"/>
      <c r="AA93" s="620"/>
      <c r="AB93" s="620"/>
      <c r="AC93" s="620"/>
      <c r="AD93" s="620"/>
      <c r="AE93" s="620"/>
      <c r="AF93" s="620"/>
      <c r="AG93" s="620"/>
      <c r="AH93" s="620"/>
      <c r="AI93" s="620"/>
      <c r="AJ93" s="620"/>
      <c r="AK93" s="620"/>
      <c r="AL93" s="620"/>
      <c r="AM93" s="620"/>
    </row>
    <row r="94" spans="1:39">
      <c r="A94" s="622" t="s">
        <v>461</v>
      </c>
      <c r="B94" s="623" t="s">
        <v>460</v>
      </c>
      <c r="C94" s="623"/>
      <c r="D94" s="623"/>
      <c r="E94" s="623"/>
      <c r="F94" s="623"/>
      <c r="G94" s="623"/>
      <c r="H94" s="623"/>
      <c r="I94" s="623"/>
      <c r="J94" s="623"/>
      <c r="K94" s="623"/>
      <c r="L94" s="623"/>
    </row>
    <row r="95" spans="1:39">
      <c r="A95" s="622" t="s">
        <v>459</v>
      </c>
      <c r="B95" s="623" t="s">
        <v>458</v>
      </c>
      <c r="C95" s="623"/>
      <c r="D95" s="623"/>
      <c r="E95" s="623"/>
      <c r="F95" s="623"/>
      <c r="G95" s="623"/>
      <c r="H95" s="623"/>
      <c r="I95" s="623"/>
      <c r="J95" s="623"/>
      <c r="K95" s="623"/>
      <c r="L95" s="623"/>
    </row>
    <row r="96" spans="1:39">
      <c r="A96" s="622" t="s">
        <v>457</v>
      </c>
      <c r="B96" s="623" t="s">
        <v>456</v>
      </c>
      <c r="C96" s="623"/>
      <c r="D96" s="623"/>
      <c r="E96" s="623"/>
      <c r="F96" s="623"/>
      <c r="G96" s="623"/>
      <c r="H96" s="623"/>
      <c r="I96" s="623"/>
      <c r="J96" s="623"/>
      <c r="K96" s="623"/>
      <c r="L96" s="623"/>
    </row>
    <row r="97" spans="1:12">
      <c r="A97" s="624"/>
      <c r="B97" s="623" t="s">
        <v>455</v>
      </c>
      <c r="C97" s="623"/>
      <c r="D97" s="623"/>
      <c r="E97" s="623"/>
      <c r="F97" s="623"/>
      <c r="G97" s="623"/>
      <c r="H97" s="623"/>
      <c r="I97" s="623"/>
      <c r="J97" s="623"/>
      <c r="K97" s="623"/>
      <c r="L97" s="623"/>
    </row>
    <row r="98" spans="1:12">
      <c r="A98" s="624"/>
    </row>
  </sheetData>
  <sheetProtection sheet="1" objects="1" scenarios="1"/>
  <mergeCells count="49">
    <mergeCell ref="D2:H3"/>
    <mergeCell ref="A5:B5"/>
    <mergeCell ref="E5:K5"/>
    <mergeCell ref="A7:A9"/>
    <mergeCell ref="B7:C9"/>
    <mergeCell ref="D7:F7"/>
    <mergeCell ref="G7:L7"/>
    <mergeCell ref="M7:U7"/>
    <mergeCell ref="D8:D9"/>
    <mergeCell ref="E8:E9"/>
    <mergeCell ref="F8:F9"/>
    <mergeCell ref="G8:H8"/>
    <mergeCell ref="J8:K8"/>
    <mergeCell ref="M8:N8"/>
    <mergeCell ref="P8:Q8"/>
    <mergeCell ref="S8:T8"/>
    <mergeCell ref="V40:X44"/>
    <mergeCell ref="B52:C52"/>
    <mergeCell ref="A53:A63"/>
    <mergeCell ref="B53:C53"/>
    <mergeCell ref="B54:C54"/>
    <mergeCell ref="B58:C58"/>
    <mergeCell ref="B59:C59"/>
    <mergeCell ref="B71:C71"/>
    <mergeCell ref="E65:E71"/>
    <mergeCell ref="B72:C72"/>
    <mergeCell ref="A10:A52"/>
    <mergeCell ref="B10:B36"/>
    <mergeCell ref="B37:B51"/>
    <mergeCell ref="B63:C63"/>
    <mergeCell ref="A64:C64"/>
    <mergeCell ref="A65:A72"/>
    <mergeCell ref="B65:C65"/>
    <mergeCell ref="D65:D71"/>
    <mergeCell ref="B66:C66"/>
    <mergeCell ref="B67:C67"/>
    <mergeCell ref="B68:C68"/>
    <mergeCell ref="B69:C69"/>
    <mergeCell ref="B70:C70"/>
    <mergeCell ref="N65:N71"/>
    <mergeCell ref="P65:P71"/>
    <mergeCell ref="Q65:Q71"/>
    <mergeCell ref="S65:S71"/>
    <mergeCell ref="T65:T71"/>
    <mergeCell ref="G65:G71"/>
    <mergeCell ref="H65:H71"/>
    <mergeCell ref="J65:J71"/>
    <mergeCell ref="K65:K71"/>
    <mergeCell ref="M65:M71"/>
  </mergeCells>
  <phoneticPr fontId="2"/>
  <dataValidations count="4">
    <dataValidation type="list" showInputMessage="1" showErrorMessage="1" sqref="C19">
      <formula1>" &lt;建築工事&gt;, &lt;改修工事&gt;"</formula1>
    </dataValidation>
    <dataValidation type="list" allowBlank="1" showInputMessage="1" showErrorMessage="1" sqref="C20">
      <formula1>"　（新築）,（移転新築）,　（増築）,　（改築）"</formula1>
    </dataValidation>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4" fitToWidth="0" orientation="portrait" blackAndWhite="1" r:id="rId1"/>
  <headerFooter>
    <oddFooter>&amp;P / &amp;N ページ</oddFooter>
  </headerFooter>
  <colBreaks count="1" manualBreakCount="1">
    <brk id="21" max="104857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
  <sheetViews>
    <sheetView zoomScale="85" zoomScaleNormal="85" workbookViewId="0">
      <selection activeCell="P21" sqref="P21"/>
    </sheetView>
  </sheetViews>
  <sheetFormatPr defaultRowHeight="14.4"/>
  <cols>
    <col min="37" max="37" width="11.19921875" customWidth="1"/>
  </cols>
  <sheetData>
    <row r="1" spans="1:37">
      <c r="A1" s="673"/>
      <c r="B1" s="674"/>
      <c r="C1" s="675"/>
      <c r="D1" s="676"/>
      <c r="E1" s="677"/>
      <c r="F1" s="673"/>
      <c r="G1" s="678"/>
      <c r="H1" s="678"/>
      <c r="I1" s="679"/>
      <c r="J1" s="680"/>
      <c r="K1" s="681" t="s">
        <v>661</v>
      </c>
      <c r="L1" s="681" t="s">
        <v>662</v>
      </c>
      <c r="M1" s="681" t="s">
        <v>663</v>
      </c>
      <c r="N1" s="682"/>
      <c r="O1" s="683"/>
      <c r="P1" s="683" t="s">
        <v>664</v>
      </c>
      <c r="Q1" s="682"/>
      <c r="R1" s="683"/>
      <c r="S1" s="683" t="s">
        <v>665</v>
      </c>
      <c r="T1" s="681" t="s">
        <v>666</v>
      </c>
      <c r="U1" s="681" t="s">
        <v>667</v>
      </c>
      <c r="V1" s="681" t="s">
        <v>668</v>
      </c>
      <c r="W1" s="681" t="s">
        <v>669</v>
      </c>
      <c r="X1" s="684" t="s">
        <v>670</v>
      </c>
      <c r="Y1" s="681" t="s">
        <v>671</v>
      </c>
      <c r="Z1" s="681" t="s">
        <v>672</v>
      </c>
      <c r="AA1" s="681" t="s">
        <v>673</v>
      </c>
      <c r="AB1" s="685"/>
      <c r="AC1" s="686"/>
      <c r="AD1" s="679"/>
      <c r="AE1" s="679"/>
      <c r="AF1" s="679"/>
    </row>
    <row r="2" spans="1:37" ht="39.6">
      <c r="A2" s="687" t="s">
        <v>674</v>
      </c>
      <c r="B2" s="1328" t="s">
        <v>695</v>
      </c>
      <c r="C2" s="1329"/>
      <c r="D2" s="1330" t="s">
        <v>675</v>
      </c>
      <c r="E2" s="1331"/>
      <c r="F2" s="688" t="s">
        <v>676</v>
      </c>
      <c r="G2" s="689" t="s">
        <v>696</v>
      </c>
      <c r="H2" s="690" t="s">
        <v>697</v>
      </c>
      <c r="I2" s="689" t="s">
        <v>677</v>
      </c>
      <c r="J2" s="691" t="s">
        <v>698</v>
      </c>
      <c r="K2" s="692" t="s">
        <v>41</v>
      </c>
      <c r="L2" s="693" t="s">
        <v>678</v>
      </c>
      <c r="M2" s="692" t="s">
        <v>679</v>
      </c>
      <c r="N2" s="1332" t="s">
        <v>680</v>
      </c>
      <c r="O2" s="1333"/>
      <c r="P2" s="1334"/>
      <c r="Q2" s="1332" t="s">
        <v>681</v>
      </c>
      <c r="R2" s="1333"/>
      <c r="S2" s="1334"/>
      <c r="T2" s="692" t="s">
        <v>699</v>
      </c>
      <c r="U2" s="693" t="s">
        <v>682</v>
      </c>
      <c r="V2" s="693" t="s">
        <v>683</v>
      </c>
      <c r="W2" s="693" t="s">
        <v>684</v>
      </c>
      <c r="X2" s="690" t="s">
        <v>685</v>
      </c>
      <c r="Y2" s="693" t="s">
        <v>686</v>
      </c>
      <c r="Z2" s="693" t="s">
        <v>687</v>
      </c>
      <c r="AA2" s="693" t="s">
        <v>688</v>
      </c>
      <c r="AB2" s="694" t="s">
        <v>689</v>
      </c>
      <c r="AC2" s="695"/>
      <c r="AD2" s="689" t="s">
        <v>690</v>
      </c>
      <c r="AE2" s="689" t="s">
        <v>709</v>
      </c>
      <c r="AF2" s="690" t="s">
        <v>710</v>
      </c>
      <c r="AI2" t="s">
        <v>708</v>
      </c>
    </row>
    <row r="3" spans="1:37">
      <c r="A3" s="696"/>
      <c r="B3" s="697"/>
      <c r="C3" s="698"/>
      <c r="D3" s="697"/>
      <c r="E3" s="698"/>
      <c r="F3" s="697"/>
      <c r="G3" s="699"/>
      <c r="H3" s="700"/>
      <c r="I3" s="701"/>
      <c r="J3" s="700"/>
      <c r="K3" s="701"/>
      <c r="L3" s="701"/>
      <c r="M3" s="702"/>
      <c r="N3" s="703" t="s">
        <v>691</v>
      </c>
      <c r="O3" s="703" t="s">
        <v>692</v>
      </c>
      <c r="P3" s="703" t="s">
        <v>693</v>
      </c>
      <c r="Q3" s="703" t="s">
        <v>691</v>
      </c>
      <c r="R3" s="703" t="s">
        <v>692</v>
      </c>
      <c r="S3" s="703" t="s">
        <v>693</v>
      </c>
      <c r="T3" s="701"/>
      <c r="U3" s="701"/>
      <c r="V3" s="701"/>
      <c r="W3" s="701"/>
      <c r="X3" s="704"/>
      <c r="Y3" s="701"/>
      <c r="Z3" s="701"/>
      <c r="AA3" s="705"/>
      <c r="AB3" s="700"/>
      <c r="AC3" s="706"/>
      <c r="AD3" s="707" t="s">
        <v>694</v>
      </c>
      <c r="AE3" s="707" t="s">
        <v>694</v>
      </c>
      <c r="AF3" s="707" t="s">
        <v>694</v>
      </c>
    </row>
    <row r="4" spans="1:37">
      <c r="A4" s="708"/>
      <c r="B4" s="709"/>
      <c r="C4" s="709"/>
      <c r="D4" s="709"/>
      <c r="E4" s="709"/>
      <c r="F4" s="709"/>
      <c r="G4" s="710"/>
      <c r="H4" s="710"/>
      <c r="I4" s="711"/>
      <c r="J4" s="712"/>
      <c r="K4" s="713" t="s">
        <v>19</v>
      </c>
      <c r="L4" s="713" t="s">
        <v>19</v>
      </c>
      <c r="M4" s="713" t="s">
        <v>19</v>
      </c>
      <c r="N4" s="713" t="s">
        <v>60</v>
      </c>
      <c r="O4" s="713" t="s">
        <v>19</v>
      </c>
      <c r="P4" s="713" t="s">
        <v>19</v>
      </c>
      <c r="Q4" s="713" t="s">
        <v>700</v>
      </c>
      <c r="R4" s="713" t="s">
        <v>19</v>
      </c>
      <c r="S4" s="713" t="s">
        <v>19</v>
      </c>
      <c r="T4" s="713" t="s">
        <v>19</v>
      </c>
      <c r="U4" s="713" t="s">
        <v>19</v>
      </c>
      <c r="V4" s="713" t="s">
        <v>19</v>
      </c>
      <c r="W4" s="713" t="s">
        <v>19</v>
      </c>
      <c r="X4" s="714" t="s">
        <v>19</v>
      </c>
      <c r="Y4" s="713" t="s">
        <v>19</v>
      </c>
      <c r="Z4" s="713" t="s">
        <v>19</v>
      </c>
      <c r="AA4" s="713" t="s">
        <v>19</v>
      </c>
      <c r="AB4" s="715"/>
      <c r="AC4" s="716"/>
      <c r="AD4" s="717"/>
      <c r="AE4" s="717"/>
      <c r="AF4" s="717"/>
    </row>
    <row r="5" spans="1:37" ht="57.6">
      <c r="A5" s="718" t="s">
        <v>701</v>
      </c>
      <c r="B5" s="719"/>
      <c r="C5" s="718"/>
      <c r="D5" s="719"/>
      <c r="E5" s="720"/>
      <c r="F5" s="718" t="s">
        <v>701</v>
      </c>
      <c r="G5" s="721" t="s">
        <v>702</v>
      </c>
      <c r="H5" s="722"/>
      <c r="I5" s="722" t="s">
        <v>704</v>
      </c>
      <c r="J5" s="723" t="s">
        <v>705</v>
      </c>
      <c r="K5" s="724">
        <v>20000000</v>
      </c>
      <c r="L5" s="724">
        <v>0</v>
      </c>
      <c r="M5" s="725">
        <f>IF(K5="","",K5-L5)</f>
        <v>20000000</v>
      </c>
      <c r="N5" s="726">
        <v>200</v>
      </c>
      <c r="O5" s="725">
        <f>IF(P5="","",IF(N5="","",P5/N5))</f>
        <v>75000</v>
      </c>
      <c r="P5" s="724">
        <v>15000000</v>
      </c>
      <c r="Q5" s="726">
        <v>200</v>
      </c>
      <c r="R5" s="724">
        <v>293000</v>
      </c>
      <c r="S5" s="725">
        <f>IF(R5="","",IF(Q5="","",Q5*R5))</f>
        <v>58600000</v>
      </c>
      <c r="T5" s="727">
        <f>IF(S5="","",IF(P5&gt;S5,S5,P5))</f>
        <v>15000000</v>
      </c>
      <c r="U5" s="728">
        <v>15000000</v>
      </c>
      <c r="V5" s="729">
        <f>IF(K5="","",IF(U5="-",MIN(M5,T5),IF(AH5="a",MIN(M5,T5,U5),IF(AH5="b",MIN(MIN(M5,T5)*AI5),U5))))</f>
        <v>15000000</v>
      </c>
      <c r="W5" s="727">
        <f>IF(K5="","",ROUNDDOWN(IF(K5="","",IF(AJ5="B",V5,IF(U5="-",V5*AK5,V5*AL5))),-3))</f>
        <v>0</v>
      </c>
      <c r="X5" s="730"/>
      <c r="Y5" s="731"/>
      <c r="Z5" s="730"/>
      <c r="AA5" s="730"/>
      <c r="AB5" s="732"/>
      <c r="AC5" s="733"/>
      <c r="AD5" s="734" t="s">
        <v>706</v>
      </c>
      <c r="AE5" s="734"/>
      <c r="AF5" s="734"/>
    </row>
    <row r="6" spans="1:37" ht="57.6">
      <c r="A6" s="718" t="s">
        <v>701</v>
      </c>
      <c r="B6" s="719"/>
      <c r="C6" s="718"/>
      <c r="D6" s="719"/>
      <c r="E6" s="720"/>
      <c r="F6" s="718" t="s">
        <v>701</v>
      </c>
      <c r="G6" s="721" t="s">
        <v>707</v>
      </c>
      <c r="H6" s="722" t="s">
        <v>703</v>
      </c>
      <c r="I6" s="722" t="s">
        <v>704</v>
      </c>
      <c r="J6" s="723" t="s">
        <v>705</v>
      </c>
      <c r="K6" s="724">
        <v>5000000</v>
      </c>
      <c r="L6" s="724">
        <v>0</v>
      </c>
      <c r="M6" s="725">
        <f t="shared" ref="M6:M9" si="0">IF(K6="","",K6-L6)</f>
        <v>5000000</v>
      </c>
      <c r="N6" s="726">
        <v>1</v>
      </c>
      <c r="O6" s="725">
        <f t="shared" ref="O6:O9" si="1">IF(P6="","",IF(N6="","",P6/N6))</f>
        <v>3000000</v>
      </c>
      <c r="P6" s="724">
        <v>3000000</v>
      </c>
      <c r="Q6" s="726">
        <v>1</v>
      </c>
      <c r="R6" s="724">
        <v>14546000</v>
      </c>
      <c r="S6" s="725">
        <f>IF(R6="","",IF(Q6="","",Q6*R6))</f>
        <v>14546000</v>
      </c>
      <c r="T6" s="725">
        <f t="shared" ref="T6:T9" si="2">IF(S6="","",IF(P6&gt;S6,S6,P6))</f>
        <v>3000000</v>
      </c>
      <c r="U6" s="735">
        <v>2000000</v>
      </c>
      <c r="V6" s="729">
        <f>IF(K6="","",IF(U6="-",MIN(M6,T6),IF(AH6="a",MIN(M6,T6,U6),IF(AH6="b",MIN(MIN(M6,T6)*AI6),U6))))</f>
        <v>2000000</v>
      </c>
      <c r="W6" s="727">
        <f>IF(K6="","",ROUNDDOWN(IF(K6="","",IF(AJ6="B",V6,IF(U6="-",V6*AK6,V6*AL6))),-3))</f>
        <v>0</v>
      </c>
      <c r="X6" s="730"/>
      <c r="Y6" s="731"/>
      <c r="Z6" s="730"/>
      <c r="AA6" s="730"/>
      <c r="AB6" s="732"/>
      <c r="AC6" s="733"/>
      <c r="AD6" s="734" t="s">
        <v>706</v>
      </c>
      <c r="AE6" s="734"/>
      <c r="AF6" s="734"/>
    </row>
    <row r="7" spans="1:37" ht="67.2" customHeight="1">
      <c r="A7" s="718"/>
      <c r="B7" s="736"/>
      <c r="C7" s="718"/>
      <c r="D7" s="719"/>
      <c r="E7" s="718"/>
      <c r="F7" s="718"/>
      <c r="G7" s="721" t="s">
        <v>707</v>
      </c>
      <c r="H7" s="722" t="s">
        <v>712</v>
      </c>
      <c r="I7" s="738">
        <f>基礎情報!$D$9</f>
        <v>0</v>
      </c>
      <c r="J7" s="738">
        <f>基礎情報!$D$6</f>
        <v>0</v>
      </c>
      <c r="K7" s="724">
        <f>'確認書（病室整備）'!B76</f>
        <v>0</v>
      </c>
      <c r="L7" s="724">
        <f>'確認書（病室整備）'!V76</f>
        <v>0</v>
      </c>
      <c r="M7" s="725">
        <f t="shared" si="0"/>
        <v>0</v>
      </c>
      <c r="N7" s="726">
        <f>'確認書（病室整備）'!AA76</f>
        <v>0</v>
      </c>
      <c r="O7" s="725" t="e">
        <f t="shared" si="1"/>
        <v>#DIV/0!</v>
      </c>
      <c r="P7" s="724">
        <f>'確認書（病室整備）'!B79</f>
        <v>0</v>
      </c>
      <c r="Q7" s="726">
        <f>'確認書（病室整備）'!AA76</f>
        <v>0</v>
      </c>
      <c r="R7" s="724">
        <v>29420000</v>
      </c>
      <c r="S7" s="725">
        <f t="shared" ref="S7:S9" si="3">IF(R7="","",IF(Q7="","",Q7*R7))</f>
        <v>0</v>
      </c>
      <c r="T7" s="727">
        <f>IF(S7="","",IF(P7&gt;S7,S7,P7))</f>
        <v>0</v>
      </c>
      <c r="U7" s="735">
        <f>ROUNDDOWN(MIN(M7,T7)*2/3,-3)</f>
        <v>0</v>
      </c>
      <c r="V7" s="729">
        <f>IF(K7="","",IF(U7="-",MIN(M7,T7),IF(AH7="a",MIN(M7,T7,U7),IF(AH7="b",MIN(MIN(M7,T7)*AI7),U7))))</f>
        <v>0</v>
      </c>
      <c r="W7" s="727">
        <f>IF(K7="","",ROUNDDOWN(IF(K7="","",IF(AJ7="B",V7,IF(U7="-",V7*AK7,V7*AL7))),-3))</f>
        <v>0</v>
      </c>
      <c r="X7" s="730"/>
      <c r="Y7" s="731"/>
      <c r="Z7" s="730"/>
      <c r="AA7" s="730"/>
      <c r="AB7" s="732"/>
      <c r="AC7" s="733"/>
      <c r="AD7" s="734" t="str">
        <f>AK7</f>
        <v>エラー</v>
      </c>
      <c r="AE7" s="739">
        <f>'確認書（病室整備）'!B40</f>
        <v>0</v>
      </c>
      <c r="AF7" s="739" t="s">
        <v>711</v>
      </c>
      <c r="AI7">
        <f>IF(基礎情報!$D$11="",基礎情報!$D$5,基礎情報!$D$11)</f>
        <v>0</v>
      </c>
      <c r="AJ7" t="str">
        <f>SUBSTITUTE(AI7,"神奈川県","")</f>
        <v>0</v>
      </c>
      <c r="AK7" t="str">
        <f>IF(ISERROR(FIND("市",AJ7))=FALSE,LEFT(AJ7,FIND("市",AJ7)),IF(ISERROR(FIND("区",AJ7))=FALSE,LEFT(AJ7,FIND("区",AJ7)),IF(ISERROR(FIND("町",AJ7))=FALSE,LEFT(AJ7,FIND("町",AJ7)),IF(ISERROR(FIND("村",AJ7))=FALSE,LEFT(AJ7,FIND("村",AJ7)),"エラー"))))</f>
        <v>エラー</v>
      </c>
    </row>
    <row r="8" spans="1:37" ht="67.2" customHeight="1">
      <c r="A8" s="718"/>
      <c r="B8" s="719"/>
      <c r="C8" s="718"/>
      <c r="D8" s="719"/>
      <c r="E8" s="718"/>
      <c r="F8" s="718"/>
      <c r="G8" s="721" t="s">
        <v>702</v>
      </c>
      <c r="H8" s="722" t="s">
        <v>713</v>
      </c>
      <c r="I8" s="738">
        <f>基礎情報!$D$9</f>
        <v>0</v>
      </c>
      <c r="J8" s="738">
        <f>基礎情報!$D$6</f>
        <v>0</v>
      </c>
      <c r="K8" s="724">
        <f>'確認書（病棟整備）'!B68</f>
        <v>0</v>
      </c>
      <c r="L8" s="724">
        <f>'確認書（病棟整備）'!U68</f>
        <v>0</v>
      </c>
      <c r="M8" s="725">
        <f t="shared" si="0"/>
        <v>0</v>
      </c>
      <c r="N8" s="726">
        <f>'確認書（病棟整備）'!AA68</f>
        <v>0</v>
      </c>
      <c r="O8" s="725" t="e">
        <f t="shared" si="1"/>
        <v>#DIV/0!</v>
      </c>
      <c r="P8" s="724">
        <f>'確認書（病棟整備）'!B71</f>
        <v>0</v>
      </c>
      <c r="Q8" s="726">
        <f>'確認書（病棟整備）'!AA68</f>
        <v>0</v>
      </c>
      <c r="R8" s="724">
        <v>484000</v>
      </c>
      <c r="S8" s="725">
        <f t="shared" si="3"/>
        <v>0</v>
      </c>
      <c r="T8" s="727">
        <f>IF(S8="","",IF(P8&gt;S8,S8,P8))</f>
        <v>0</v>
      </c>
      <c r="U8" s="735">
        <f t="shared" ref="U8:U9" si="4">ROUNDDOWN(MIN(M8,T8),-3)</f>
        <v>0</v>
      </c>
      <c r="V8" s="729">
        <f>IF(K8="","",IF(U8="-",MIN(M8,T8),IF(AH8="a",MIN(M8,T8,U8),IF(AH8="b",MIN(MIN(M8,T8)*AI8),U8))))</f>
        <v>0</v>
      </c>
      <c r="W8" s="727">
        <f>IF(K8="","",ROUNDDOWN(IF(K8="","",IF(AJ8="B",V8,IF(U8="-",V8*AK8,V8*AL8))),-3))</f>
        <v>0</v>
      </c>
      <c r="X8" s="730"/>
      <c r="Y8" s="731"/>
      <c r="Z8" s="730"/>
      <c r="AA8" s="730"/>
      <c r="AB8" s="732"/>
      <c r="AC8" s="733"/>
      <c r="AD8" s="734" t="str">
        <f>AK8</f>
        <v>エラー</v>
      </c>
      <c r="AE8" s="739">
        <f>'確認書（病棟整備）'!B40</f>
        <v>0</v>
      </c>
      <c r="AF8" s="739" t="s">
        <v>711</v>
      </c>
      <c r="AI8">
        <f>IF(基礎情報!$D$11="",基礎情報!$D$5,基礎情報!$D$11)</f>
        <v>0</v>
      </c>
      <c r="AJ8" t="str">
        <f t="shared" ref="AJ8:AJ9" si="5">SUBSTITUTE(AI8,"神奈川県","")</f>
        <v>0</v>
      </c>
      <c r="AK8" t="str">
        <f t="shared" ref="AK8:AK9" si="6">IF(ISERROR(FIND("市",AJ8))=FALSE,LEFT(AJ8,FIND("市",AJ8)),IF(ISERROR(FIND("区",AJ8))=FALSE,LEFT(AJ8,FIND("区",AJ8)),IF(ISERROR(FIND("町",AJ8))=FALSE,LEFT(AJ8,FIND("町",AJ8)),IF(ISERROR(FIND("村",AJ8))=FALSE,LEFT(AJ8,FIND("村",AJ8)),"エラー"))))</f>
        <v>エラー</v>
      </c>
    </row>
    <row r="9" spans="1:37" ht="67.2" customHeight="1">
      <c r="A9" s="718"/>
      <c r="B9" s="719"/>
      <c r="C9" s="718"/>
      <c r="D9" s="719"/>
      <c r="E9" s="720"/>
      <c r="F9" s="718"/>
      <c r="G9" s="721" t="s">
        <v>702</v>
      </c>
      <c r="H9" s="722" t="s">
        <v>714</v>
      </c>
      <c r="I9" s="738">
        <f>基礎情報!$D$9</f>
        <v>0</v>
      </c>
      <c r="J9" s="738">
        <f>基礎情報!$D$6</f>
        <v>0</v>
      </c>
      <c r="K9" s="724">
        <f>'確認書（個人防護具保管庫）'!B93</f>
        <v>0</v>
      </c>
      <c r="L9" s="724">
        <f>'確認書（個人防護具保管庫）'!T93</f>
        <v>0</v>
      </c>
      <c r="M9" s="725">
        <f t="shared" si="0"/>
        <v>0</v>
      </c>
      <c r="N9" s="726">
        <f>'確認書（個人防護具保管庫）'!K165</f>
        <v>0</v>
      </c>
      <c r="O9" s="725" t="e">
        <f t="shared" si="1"/>
        <v>#DIV/0!</v>
      </c>
      <c r="P9" s="724">
        <f>'確認書（個人防護具保管庫）'!T165</f>
        <v>0</v>
      </c>
      <c r="Q9" s="726">
        <f>'確認書（個人防護具保管庫）'!K165</f>
        <v>0</v>
      </c>
      <c r="R9" s="724">
        <v>484000</v>
      </c>
      <c r="S9" s="725">
        <f t="shared" si="3"/>
        <v>0</v>
      </c>
      <c r="T9" s="727">
        <f t="shared" si="2"/>
        <v>0</v>
      </c>
      <c r="U9" s="735">
        <f t="shared" si="4"/>
        <v>0</v>
      </c>
      <c r="V9" s="729">
        <f>IF(K9="","",IF(U9="-",MIN(M9,T9),IF(AH9="a",MIN(M9,T9,U9),IF(AH9="b",MIN(MIN(M9,T9)*AI9),U9))))</f>
        <v>0</v>
      </c>
      <c r="W9" s="727">
        <f>IF(K9="","",ROUNDDOWN(IF(K9="","",IF(AJ9="B",V9,IF(U9="-",V9*AK9,V9*AL9))),-3))</f>
        <v>0</v>
      </c>
      <c r="X9" s="730"/>
      <c r="Y9" s="731"/>
      <c r="Z9" s="737"/>
      <c r="AA9" s="730"/>
      <c r="AB9" s="732"/>
      <c r="AC9" s="733"/>
      <c r="AD9" s="734" t="str">
        <f>AK9</f>
        <v>エラー</v>
      </c>
      <c r="AE9" s="739">
        <f>'確認書（個人防護具保管庫）'!B40</f>
        <v>0</v>
      </c>
      <c r="AF9" s="739" t="s">
        <v>711</v>
      </c>
      <c r="AI9">
        <f>IF(基礎情報!$D$11="",基礎情報!$D$5,基礎情報!$D$11)</f>
        <v>0</v>
      </c>
      <c r="AJ9" t="str">
        <f t="shared" si="5"/>
        <v>0</v>
      </c>
      <c r="AK9" t="str">
        <f t="shared" si="6"/>
        <v>エラー</v>
      </c>
    </row>
  </sheetData>
  <sheetProtection algorithmName="SHA-512" hashValue="Krx0lqlBczb7SY4m5xEZIsmEDOhu7uFkwPvHIBTIfwUcmuazzuTxYzZ6B5tyGz8W2992Oc3afmqWXQXo4yFT3Q==" saltValue="ky+XXFNi2Z0/jtP11uD1fw==" spinCount="100000" sheet="1" objects="1" scenarios="1"/>
  <mergeCells count="4">
    <mergeCell ref="B2:C2"/>
    <mergeCell ref="D2:E2"/>
    <mergeCell ref="N2:P2"/>
    <mergeCell ref="Q2:S2"/>
  </mergeCells>
  <phoneticPr fontId="2"/>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N38" sqref="N38"/>
    </sheetView>
  </sheetViews>
  <sheetFormatPr defaultRowHeight="14.4"/>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64"/>
  <sheetViews>
    <sheetView showZeros="0" view="pageBreakPreview" zoomScale="115" zoomScaleNormal="100" zoomScaleSheetLayoutView="115" workbookViewId="0">
      <selection activeCell="H9" sqref="H9"/>
    </sheetView>
  </sheetViews>
  <sheetFormatPr defaultColWidth="8.09765625" defaultRowHeight="13.2" outlineLevelRow="1"/>
  <cols>
    <col min="1" max="4" width="6.19921875" style="289" customWidth="1"/>
    <col min="5" max="6" width="6.69921875" style="289" customWidth="1"/>
    <col min="7" max="8" width="13.5" style="289" customWidth="1"/>
    <col min="9" max="9" width="16.09765625" style="289" customWidth="1"/>
    <col min="10" max="23" width="8.09765625" style="289"/>
    <col min="24" max="24" width="47.09765625" style="289" hidden="1" customWidth="1"/>
    <col min="25" max="16384" width="8.09765625" style="289"/>
  </cols>
  <sheetData>
    <row r="1" spans="1:24">
      <c r="A1" s="288" t="s">
        <v>299</v>
      </c>
    </row>
    <row r="2" spans="1:24" ht="19.5" customHeight="1">
      <c r="A2" s="1335" t="s">
        <v>300</v>
      </c>
      <c r="B2" s="1335"/>
      <c r="C2" s="1335"/>
      <c r="D2" s="1335"/>
      <c r="E2" s="1335"/>
      <c r="F2" s="1335"/>
      <c r="G2" s="1335"/>
      <c r="H2" s="1335"/>
      <c r="I2" s="1335"/>
      <c r="X2" s="290" t="s">
        <v>301</v>
      </c>
    </row>
    <row r="3" spans="1:24" ht="7.5" customHeight="1">
      <c r="A3" s="288"/>
      <c r="X3" s="290" t="s">
        <v>363</v>
      </c>
    </row>
    <row r="4" spans="1:24" ht="18.75" customHeight="1">
      <c r="A4" s="1336" t="s">
        <v>302</v>
      </c>
      <c r="B4" s="1336"/>
      <c r="C4" s="1336"/>
      <c r="D4" s="1337" t="s">
        <v>301</v>
      </c>
      <c r="E4" s="1338"/>
      <c r="F4" s="1338"/>
      <c r="G4" s="1338"/>
      <c r="H4" s="1338"/>
      <c r="I4" s="1339"/>
      <c r="X4" s="290" t="s">
        <v>364</v>
      </c>
    </row>
    <row r="5" spans="1:24" ht="18.75" customHeight="1">
      <c r="A5" s="1340" t="s">
        <v>303</v>
      </c>
      <c r="B5" s="1341"/>
      <c r="C5" s="1341"/>
      <c r="D5" s="1342" t="s">
        <v>55</v>
      </c>
      <c r="E5" s="1343"/>
      <c r="F5" s="1343"/>
      <c r="G5" s="1344"/>
      <c r="H5" s="1340" t="s">
        <v>56</v>
      </c>
      <c r="I5" s="1336"/>
      <c r="J5" s="291"/>
      <c r="K5" s="291"/>
    </row>
    <row r="6" spans="1:24" ht="22.5" customHeight="1">
      <c r="A6" s="1352">
        <f>基礎情報!$D$6</f>
        <v>0</v>
      </c>
      <c r="B6" s="1353"/>
      <c r="C6" s="1354"/>
      <c r="D6" s="1352">
        <f>基礎情報!$D$9</f>
        <v>0</v>
      </c>
      <c r="E6" s="1353"/>
      <c r="F6" s="1353"/>
      <c r="G6" s="1354"/>
      <c r="H6" s="1355">
        <f>IF(基礎情報!D11="",基礎情報!D5,基礎情報!D11)</f>
        <v>0</v>
      </c>
      <c r="I6" s="1355"/>
      <c r="J6" s="291"/>
      <c r="K6" s="291"/>
      <c r="X6" s="290" t="s">
        <v>304</v>
      </c>
    </row>
    <row r="7" spans="1:24" ht="14.25" customHeight="1">
      <c r="A7" s="1340" t="s">
        <v>306</v>
      </c>
      <c r="B7" s="1336"/>
      <c r="C7" s="1336"/>
      <c r="D7" s="1337">
        <f>'確認書（病室整備）'!N46</f>
        <v>0</v>
      </c>
      <c r="E7" s="1338"/>
      <c r="F7" s="1338"/>
      <c r="G7" s="1338"/>
      <c r="H7" s="1338"/>
      <c r="I7" s="1339"/>
      <c r="X7" s="290" t="s">
        <v>305</v>
      </c>
    </row>
    <row r="8" spans="1:24" ht="13.5" customHeight="1">
      <c r="A8" s="1336" t="s">
        <v>308</v>
      </c>
      <c r="B8" s="1336"/>
      <c r="C8" s="1336"/>
      <c r="D8" s="1356" t="s">
        <v>309</v>
      </c>
      <c r="E8" s="1356"/>
      <c r="F8" s="1356"/>
      <c r="G8" s="1356"/>
      <c r="H8" s="1356"/>
      <c r="I8" s="1357"/>
      <c r="X8" s="290" t="s">
        <v>307</v>
      </c>
    </row>
    <row r="9" spans="1:24" ht="13.5" customHeight="1">
      <c r="A9" s="1336"/>
      <c r="B9" s="1336"/>
      <c r="C9" s="1336"/>
      <c r="D9" s="292" t="s">
        <v>311</v>
      </c>
      <c r="E9" s="1358">
        <f>'確認書（病室整備）'!B68</f>
        <v>0</v>
      </c>
      <c r="F9" s="1359"/>
      <c r="G9" s="1359"/>
      <c r="H9" s="376" t="str">
        <f>'確認書（病室整備）'!L68</f>
        <v>〇階建て</v>
      </c>
      <c r="I9" s="293"/>
      <c r="J9" s="289" t="s">
        <v>312</v>
      </c>
      <c r="X9" s="290" t="s">
        <v>310</v>
      </c>
    </row>
    <row r="10" spans="1:24" ht="13.5" customHeight="1">
      <c r="A10" s="1336"/>
      <c r="B10" s="1336"/>
      <c r="C10" s="1336"/>
      <c r="D10" s="1360" t="s">
        <v>314</v>
      </c>
      <c r="E10" s="1361"/>
      <c r="F10" s="1361"/>
      <c r="G10" s="377">
        <f>基礎情報!D15</f>
        <v>0</v>
      </c>
      <c r="H10" s="294"/>
      <c r="I10" s="293"/>
      <c r="X10" s="290" t="s">
        <v>313</v>
      </c>
    </row>
    <row r="11" spans="1:24" ht="14.25" customHeight="1">
      <c r="A11" s="1336"/>
      <c r="B11" s="1336"/>
      <c r="C11" s="1336"/>
      <c r="D11" s="1362" t="s">
        <v>315</v>
      </c>
      <c r="E11" s="1363"/>
      <c r="F11" s="1363"/>
      <c r="G11" s="378">
        <f>基礎情報!D16</f>
        <v>0</v>
      </c>
      <c r="H11" s="295"/>
      <c r="I11" s="296"/>
      <c r="X11" s="297"/>
    </row>
    <row r="12" spans="1:24" ht="13.5" customHeight="1">
      <c r="A12" s="1342" t="s">
        <v>317</v>
      </c>
      <c r="B12" s="1343"/>
      <c r="C12" s="1344"/>
      <c r="D12" s="298" t="s">
        <v>318</v>
      </c>
      <c r="E12" s="1345">
        <f>'確認書（病室整備）'!$B$119</f>
        <v>0</v>
      </c>
      <c r="F12" s="1345"/>
      <c r="G12" s="299" t="s">
        <v>319</v>
      </c>
      <c r="H12" s="300" t="s">
        <v>320</v>
      </c>
      <c r="I12" s="301">
        <f>'確認書（病室整備）'!$Q$119</f>
        <v>0</v>
      </c>
      <c r="X12" s="302" t="s">
        <v>316</v>
      </c>
    </row>
    <row r="13" spans="1:24" ht="13.5" customHeight="1">
      <c r="A13" s="1346" t="s">
        <v>322</v>
      </c>
      <c r="B13" s="1347"/>
      <c r="C13" s="1347"/>
      <c r="D13" s="1347"/>
      <c r="E13" s="1347"/>
      <c r="F13" s="1347"/>
      <c r="G13" s="1347"/>
      <c r="H13" s="1347"/>
      <c r="I13" s="1348"/>
      <c r="X13" s="303" t="s">
        <v>321</v>
      </c>
    </row>
    <row r="14" spans="1:24" ht="14.25" customHeight="1">
      <c r="A14" s="304" t="s">
        <v>324</v>
      </c>
      <c r="B14" s="1336" t="s">
        <v>325</v>
      </c>
      <c r="C14" s="1336"/>
      <c r="D14" s="1342"/>
      <c r="E14" s="1336" t="s">
        <v>326</v>
      </c>
      <c r="F14" s="1336"/>
      <c r="G14" s="304" t="s">
        <v>327</v>
      </c>
      <c r="H14" s="304" t="s">
        <v>328</v>
      </c>
      <c r="I14" s="305" t="s">
        <v>329</v>
      </c>
      <c r="X14" s="303" t="s">
        <v>323</v>
      </c>
    </row>
    <row r="15" spans="1:24" ht="13.5" customHeight="1">
      <c r="A15" s="306" t="s">
        <v>331</v>
      </c>
      <c r="B15" s="1349" t="s">
        <v>332</v>
      </c>
      <c r="C15" s="1349"/>
      <c r="D15" s="1349"/>
      <c r="E15" s="1350" t="s">
        <v>611</v>
      </c>
      <c r="F15" s="1351"/>
      <c r="G15" s="307" t="s">
        <v>334</v>
      </c>
      <c r="H15" s="307" t="s">
        <v>335</v>
      </c>
      <c r="I15" s="293" t="s">
        <v>336</v>
      </c>
      <c r="X15" s="303" t="s">
        <v>330</v>
      </c>
    </row>
    <row r="16" spans="1:24" ht="13.5" customHeight="1">
      <c r="A16" s="1370" t="s">
        <v>57</v>
      </c>
      <c r="B16" s="1367" t="s">
        <v>265</v>
      </c>
      <c r="C16" s="1367"/>
      <c r="D16" s="1367"/>
      <c r="E16" s="1364">
        <f>'確認書（病室整備）'!AA76</f>
        <v>0</v>
      </c>
      <c r="F16" s="1365"/>
      <c r="G16" s="308" t="e">
        <f t="shared" ref="G16:G29" si="0">IF(H16="","",H16/E16)</f>
        <v>#DIV/0!</v>
      </c>
      <c r="H16" s="309">
        <f>'確認書（病室整備）'!$AH$75</f>
        <v>0</v>
      </c>
      <c r="I16" s="293" t="s">
        <v>336</v>
      </c>
      <c r="X16" s="303" t="s">
        <v>337</v>
      </c>
    </row>
    <row r="17" spans="1:24" ht="13.5" customHeight="1">
      <c r="A17" s="1370"/>
      <c r="B17" s="1366">
        <f>'確認書（病室整備）'!$C$101</f>
        <v>0</v>
      </c>
      <c r="C17" s="1367"/>
      <c r="D17" s="1367"/>
      <c r="E17" s="1364"/>
      <c r="F17" s="1365"/>
      <c r="G17" s="308" t="e">
        <f t="shared" si="0"/>
        <v>#DIV/0!</v>
      </c>
      <c r="H17" s="309">
        <f>'確認書（病室整備）'!$S$101</f>
        <v>0</v>
      </c>
      <c r="I17" s="293" t="s">
        <v>336</v>
      </c>
      <c r="X17" s="303" t="s">
        <v>338</v>
      </c>
    </row>
    <row r="18" spans="1:24" ht="13.5" customHeight="1">
      <c r="A18" s="1370"/>
      <c r="B18" s="1366">
        <f>'確認書（病室整備）'!$C$102</f>
        <v>0</v>
      </c>
      <c r="C18" s="1367"/>
      <c r="D18" s="1367"/>
      <c r="E18" s="1364"/>
      <c r="F18" s="1365"/>
      <c r="G18" s="308" t="e">
        <f t="shared" si="0"/>
        <v>#DIV/0!</v>
      </c>
      <c r="H18" s="309">
        <f>'確認書（病室整備）'!$S$102</f>
        <v>0</v>
      </c>
      <c r="I18" s="293" t="s">
        <v>336</v>
      </c>
      <c r="X18" s="303" t="s">
        <v>339</v>
      </c>
    </row>
    <row r="19" spans="1:24" ht="13.5" customHeight="1">
      <c r="A19" s="1370"/>
      <c r="B19" s="1366">
        <f>'確認書（病室整備）'!$C$103</f>
        <v>0</v>
      </c>
      <c r="C19" s="1367"/>
      <c r="D19" s="1367"/>
      <c r="E19" s="1364"/>
      <c r="F19" s="1365"/>
      <c r="G19" s="308" t="e">
        <f>IF(H19="","",H19/E19)</f>
        <v>#DIV/0!</v>
      </c>
      <c r="H19" s="309">
        <f>'確認書（病室整備）'!$S$103</f>
        <v>0</v>
      </c>
      <c r="I19" s="293" t="s">
        <v>336</v>
      </c>
      <c r="X19" s="303" t="s">
        <v>340</v>
      </c>
    </row>
    <row r="20" spans="1:24">
      <c r="A20" s="1370"/>
      <c r="B20" s="1366">
        <f>'確認書（病室整備）'!$C$104</f>
        <v>0</v>
      </c>
      <c r="C20" s="1367"/>
      <c r="D20" s="1367"/>
      <c r="E20" s="1364"/>
      <c r="F20" s="1365"/>
      <c r="G20" s="308" t="e">
        <f t="shared" si="0"/>
        <v>#DIV/0!</v>
      </c>
      <c r="H20" s="309">
        <f>'確認書（病室整備）'!$S$104</f>
        <v>0</v>
      </c>
      <c r="I20" s="293" t="s">
        <v>336</v>
      </c>
    </row>
    <row r="21" spans="1:24" ht="15" customHeight="1">
      <c r="A21" s="1370"/>
      <c r="B21" s="1366">
        <f>'確認書（病室整備）'!$C$105</f>
        <v>0</v>
      </c>
      <c r="C21" s="1367"/>
      <c r="D21" s="1367"/>
      <c r="E21" s="1364"/>
      <c r="F21" s="1365"/>
      <c r="G21" s="308" t="e">
        <f t="shared" si="0"/>
        <v>#DIV/0!</v>
      </c>
      <c r="H21" s="309">
        <f>'確認書（病室整備）'!$S$105</f>
        <v>0</v>
      </c>
      <c r="I21" s="293" t="s">
        <v>336</v>
      </c>
    </row>
    <row r="22" spans="1:24" ht="15" customHeight="1">
      <c r="A22" s="1370"/>
      <c r="B22" s="1366">
        <f>'確認書（病室整備）'!$C$106</f>
        <v>0</v>
      </c>
      <c r="C22" s="1367"/>
      <c r="D22" s="1367"/>
      <c r="E22" s="1364" t="s">
        <v>332</v>
      </c>
      <c r="F22" s="1365"/>
      <c r="G22" s="308" t="e">
        <f t="shared" si="0"/>
        <v>#VALUE!</v>
      </c>
      <c r="H22" s="309">
        <f>'確認書（病室整備）'!$S$106</f>
        <v>0</v>
      </c>
      <c r="I22" s="293" t="s">
        <v>336</v>
      </c>
    </row>
    <row r="23" spans="1:24" ht="15" hidden="1" customHeight="1" outlineLevel="1">
      <c r="A23" s="310"/>
      <c r="B23" s="1366">
        <f>'確認書（病室整備）'!$C$107</f>
        <v>0</v>
      </c>
      <c r="C23" s="1367"/>
      <c r="D23" s="1367"/>
      <c r="E23" s="1368" t="s">
        <v>332</v>
      </c>
      <c r="F23" s="1369"/>
      <c r="G23" s="308" t="e">
        <f t="shared" si="0"/>
        <v>#VALUE!</v>
      </c>
      <c r="H23" s="309">
        <f>'確認書（病室整備）'!$S$107</f>
        <v>0</v>
      </c>
      <c r="I23" s="293"/>
    </row>
    <row r="24" spans="1:24" ht="15" hidden="1" customHeight="1" outlineLevel="1">
      <c r="A24" s="310"/>
      <c r="B24" s="1366">
        <f>'確認書（病室整備）'!$C$108</f>
        <v>0</v>
      </c>
      <c r="C24" s="1367"/>
      <c r="D24" s="1367"/>
      <c r="E24" s="1368" t="s">
        <v>332</v>
      </c>
      <c r="F24" s="1369"/>
      <c r="G24" s="308" t="e">
        <f t="shared" si="0"/>
        <v>#VALUE!</v>
      </c>
      <c r="H24" s="309">
        <f>'確認書（病室整備）'!$S$108</f>
        <v>0</v>
      </c>
      <c r="I24" s="293"/>
    </row>
    <row r="25" spans="1:24" ht="15" hidden="1" customHeight="1" outlineLevel="1">
      <c r="A25" s="310"/>
      <c r="B25" s="1366">
        <f>'確認書（病室整備）'!$C$109</f>
        <v>0</v>
      </c>
      <c r="C25" s="1367"/>
      <c r="D25" s="1367"/>
      <c r="E25" s="1368" t="s">
        <v>332</v>
      </c>
      <c r="F25" s="1369"/>
      <c r="G25" s="308" t="e">
        <f>IF(H25="","",H25/E25)</f>
        <v>#VALUE!</v>
      </c>
      <c r="H25" s="309">
        <f>'確認書（病室整備）'!$S$109</f>
        <v>0</v>
      </c>
      <c r="I25" s="293"/>
    </row>
    <row r="26" spans="1:24" ht="15" hidden="1" customHeight="1" outlineLevel="1">
      <c r="A26" s="310"/>
      <c r="B26" s="1366">
        <f>'確認書（病室整備）'!$C$110</f>
        <v>0</v>
      </c>
      <c r="C26" s="1367"/>
      <c r="D26" s="1367"/>
      <c r="E26" s="1368" t="s">
        <v>332</v>
      </c>
      <c r="F26" s="1369"/>
      <c r="G26" s="308" t="e">
        <f t="shared" si="0"/>
        <v>#VALUE!</v>
      </c>
      <c r="H26" s="309">
        <f>'確認書（病室整備）'!$S$110</f>
        <v>0</v>
      </c>
      <c r="I26" s="293"/>
    </row>
    <row r="27" spans="1:24" ht="15" hidden="1" customHeight="1" outlineLevel="1">
      <c r="A27" s="310"/>
      <c r="B27" s="1366">
        <f>'確認書（病室整備）'!$C$111</f>
        <v>0</v>
      </c>
      <c r="C27" s="1367"/>
      <c r="D27" s="1367"/>
      <c r="E27" s="1368" t="s">
        <v>332</v>
      </c>
      <c r="F27" s="1369"/>
      <c r="G27" s="308" t="e">
        <f t="shared" si="0"/>
        <v>#VALUE!</v>
      </c>
      <c r="H27" s="309">
        <f>'確認書（病室整備）'!$S$111</f>
        <v>0</v>
      </c>
      <c r="I27" s="293"/>
    </row>
    <row r="28" spans="1:24" ht="15" hidden="1" customHeight="1" outlineLevel="1">
      <c r="A28" s="310"/>
      <c r="B28" s="1366">
        <f>'確認書（病室整備）'!$C$112</f>
        <v>0</v>
      </c>
      <c r="C28" s="1367"/>
      <c r="D28" s="1367"/>
      <c r="E28" s="1368" t="s">
        <v>332</v>
      </c>
      <c r="F28" s="1369"/>
      <c r="G28" s="308" t="e">
        <f t="shared" si="0"/>
        <v>#VALUE!</v>
      </c>
      <c r="H28" s="309">
        <f>'確認書（病室整備）'!$S$112</f>
        <v>0</v>
      </c>
      <c r="I28" s="293"/>
    </row>
    <row r="29" spans="1:24" ht="15" customHeight="1" collapsed="1">
      <c r="A29" s="311"/>
      <c r="B29" s="1344" t="s">
        <v>341</v>
      </c>
      <c r="C29" s="1336"/>
      <c r="D29" s="1336"/>
      <c r="E29" s="1371" t="str">
        <f>IF(SUM(E16:F28)=0,"",SUM(E16:F28))</f>
        <v/>
      </c>
      <c r="F29" s="1371"/>
      <c r="G29" s="312" t="str">
        <f t="shared" si="0"/>
        <v/>
      </c>
      <c r="H29" s="313" t="str">
        <f>IF(SUM(H16:H28)=0,"",SUM(H16:H28))</f>
        <v/>
      </c>
      <c r="I29" s="314"/>
    </row>
    <row r="30" spans="1:24">
      <c r="A30" s="315" t="s">
        <v>331</v>
      </c>
      <c r="B30" s="1372"/>
      <c r="C30" s="1356"/>
      <c r="D30" s="1357"/>
      <c r="E30" s="1373" t="s">
        <v>611</v>
      </c>
      <c r="F30" s="1374"/>
      <c r="G30" s="316" t="s">
        <v>334</v>
      </c>
      <c r="H30" s="316" t="s">
        <v>335</v>
      </c>
      <c r="I30" s="293" t="s">
        <v>336</v>
      </c>
      <c r="J30" s="289" t="s">
        <v>342</v>
      </c>
    </row>
    <row r="31" spans="1:24" ht="13.5" customHeight="1">
      <c r="A31" s="1375" t="s">
        <v>343</v>
      </c>
      <c r="B31" s="1376"/>
      <c r="C31" s="1367"/>
      <c r="D31" s="1377"/>
      <c r="E31" s="1378"/>
      <c r="F31" s="1379"/>
      <c r="G31" s="317" t="str">
        <f t="shared" ref="G31:G44" si="1">IF(H31="","",H31/E31)</f>
        <v/>
      </c>
      <c r="H31" s="309"/>
      <c r="I31" s="293" t="s">
        <v>336</v>
      </c>
    </row>
    <row r="32" spans="1:24">
      <c r="A32" s="1375"/>
      <c r="B32" s="1376"/>
      <c r="C32" s="1367"/>
      <c r="D32" s="1377"/>
      <c r="E32" s="1380"/>
      <c r="F32" s="1381"/>
      <c r="G32" s="317" t="str">
        <f>IF(H32="","",H32/E32)</f>
        <v/>
      </c>
      <c r="H32" s="309"/>
      <c r="I32" s="293" t="s">
        <v>336</v>
      </c>
    </row>
    <row r="33" spans="1:16">
      <c r="A33" s="1375"/>
      <c r="B33" s="1376"/>
      <c r="C33" s="1367"/>
      <c r="D33" s="1377"/>
      <c r="E33" s="1380"/>
      <c r="F33" s="1381"/>
      <c r="G33" s="317" t="str">
        <f t="shared" si="1"/>
        <v/>
      </c>
      <c r="H33" s="309"/>
      <c r="I33" s="293" t="s">
        <v>336</v>
      </c>
    </row>
    <row r="34" spans="1:16">
      <c r="A34" s="1375"/>
      <c r="B34" s="1376"/>
      <c r="C34" s="1367"/>
      <c r="D34" s="1377"/>
      <c r="E34" s="1380"/>
      <c r="F34" s="1381"/>
      <c r="G34" s="317" t="str">
        <f t="shared" si="1"/>
        <v/>
      </c>
      <c r="H34" s="309"/>
      <c r="I34" s="293" t="s">
        <v>336</v>
      </c>
    </row>
    <row r="35" spans="1:16">
      <c r="A35" s="1375"/>
      <c r="B35" s="1376"/>
      <c r="C35" s="1367"/>
      <c r="D35" s="1377"/>
      <c r="E35" s="1380"/>
      <c r="F35" s="1381"/>
      <c r="G35" s="317" t="str">
        <f t="shared" si="1"/>
        <v/>
      </c>
      <c r="H35" s="309"/>
      <c r="I35" s="293" t="s">
        <v>336</v>
      </c>
    </row>
    <row r="36" spans="1:16">
      <c r="A36" s="1375"/>
      <c r="B36" s="1376"/>
      <c r="C36" s="1367"/>
      <c r="D36" s="1377"/>
      <c r="E36" s="1380"/>
      <c r="F36" s="1381"/>
      <c r="G36" s="317" t="str">
        <f t="shared" si="1"/>
        <v/>
      </c>
      <c r="H36" s="309"/>
      <c r="I36" s="293" t="s">
        <v>336</v>
      </c>
    </row>
    <row r="37" spans="1:16">
      <c r="A37" s="1375"/>
      <c r="B37" s="1376"/>
      <c r="C37" s="1367"/>
      <c r="D37" s="1377"/>
      <c r="E37" s="1380"/>
      <c r="F37" s="1381"/>
      <c r="G37" s="317" t="str">
        <f t="shared" si="1"/>
        <v/>
      </c>
      <c r="H37" s="309"/>
      <c r="I37" s="293" t="s">
        <v>336</v>
      </c>
    </row>
    <row r="38" spans="1:16">
      <c r="A38" s="318"/>
      <c r="B38" s="1376"/>
      <c r="C38" s="1367"/>
      <c r="D38" s="1377"/>
      <c r="E38" s="1380"/>
      <c r="F38" s="1381"/>
      <c r="G38" s="317" t="str">
        <f t="shared" si="1"/>
        <v/>
      </c>
      <c r="H38" s="309"/>
      <c r="I38" s="293"/>
    </row>
    <row r="39" spans="1:16">
      <c r="A39" s="318"/>
      <c r="B39" s="1376"/>
      <c r="C39" s="1367"/>
      <c r="D39" s="1377"/>
      <c r="E39" s="1380"/>
      <c r="F39" s="1381"/>
      <c r="G39" s="317" t="str">
        <f t="shared" si="1"/>
        <v/>
      </c>
      <c r="H39" s="309"/>
      <c r="I39" s="293"/>
    </row>
    <row r="40" spans="1:16">
      <c r="A40" s="318"/>
      <c r="B40" s="1376"/>
      <c r="C40" s="1367"/>
      <c r="D40" s="1377"/>
      <c r="E40" s="1380"/>
      <c r="F40" s="1381"/>
      <c r="G40" s="317" t="str">
        <f t="shared" si="1"/>
        <v/>
      </c>
      <c r="H40" s="309"/>
      <c r="I40" s="293"/>
    </row>
    <row r="41" spans="1:16">
      <c r="A41" s="318"/>
      <c r="B41" s="1376"/>
      <c r="C41" s="1367"/>
      <c r="D41" s="1377"/>
      <c r="E41" s="1380"/>
      <c r="F41" s="1381"/>
      <c r="G41" s="317" t="str">
        <f t="shared" si="1"/>
        <v/>
      </c>
      <c r="H41" s="309"/>
      <c r="I41" s="293"/>
    </row>
    <row r="42" spans="1:16">
      <c r="A42" s="318"/>
      <c r="B42" s="1416"/>
      <c r="C42" s="1417"/>
      <c r="D42" s="1418"/>
      <c r="E42" s="1380"/>
      <c r="F42" s="1381"/>
      <c r="G42" s="317" t="str">
        <f>IF(H42="","",H42/E42)</f>
        <v/>
      </c>
      <c r="H42" s="309"/>
      <c r="I42" s="293"/>
    </row>
    <row r="43" spans="1:16" ht="15" customHeight="1">
      <c r="A43" s="319"/>
      <c r="B43" s="1336" t="s">
        <v>341</v>
      </c>
      <c r="C43" s="1336"/>
      <c r="D43" s="1336"/>
      <c r="E43" s="1390" t="str">
        <f>IF(SUM(E31:F42)=0,"",SUM(E31:F42))</f>
        <v/>
      </c>
      <c r="F43" s="1391"/>
      <c r="G43" s="312" t="str">
        <f t="shared" si="1"/>
        <v/>
      </c>
      <c r="H43" s="320" t="str">
        <f>IF(SUM(H31:H42)=0,"",SUM(H31:H42))</f>
        <v/>
      </c>
      <c r="I43" s="314"/>
    </row>
    <row r="44" spans="1:16" ht="15" customHeight="1">
      <c r="A44" s="1340" t="s">
        <v>58</v>
      </c>
      <c r="B44" s="1340"/>
      <c r="C44" s="1340"/>
      <c r="D44" s="1340"/>
      <c r="E44" s="1392" t="str">
        <f>IF(E43="",E29,E29+E43)</f>
        <v/>
      </c>
      <c r="F44" s="1393"/>
      <c r="G44" s="321" t="str">
        <f t="shared" si="1"/>
        <v/>
      </c>
      <c r="H44" s="322" t="str">
        <f>IF(H43="",H29,H29+H43)</f>
        <v/>
      </c>
      <c r="I44" s="323"/>
    </row>
    <row r="45" spans="1:16">
      <c r="A45" s="1394" t="s">
        <v>344</v>
      </c>
      <c r="B45" s="1394"/>
      <c r="C45" s="1394"/>
      <c r="D45" s="1394"/>
      <c r="E45" s="1394"/>
      <c r="F45" s="1394"/>
      <c r="G45" s="1394"/>
      <c r="H45" s="1394"/>
      <c r="I45" s="1394"/>
    </row>
    <row r="46" spans="1:16">
      <c r="A46" s="1340" t="s">
        <v>59</v>
      </c>
      <c r="B46" s="1340"/>
      <c r="C46" s="1340"/>
      <c r="D46" s="1340"/>
      <c r="E46" s="1340" t="s">
        <v>345</v>
      </c>
      <c r="F46" s="1340"/>
      <c r="G46" s="1340"/>
      <c r="H46" s="1340" t="s">
        <v>346</v>
      </c>
      <c r="I46" s="1340"/>
    </row>
    <row r="47" spans="1:16" ht="13.5" customHeight="1">
      <c r="A47" s="1427"/>
      <c r="B47" s="1428"/>
      <c r="C47" s="1428"/>
      <c r="D47" s="1429"/>
      <c r="E47" s="1430" t="s">
        <v>347</v>
      </c>
      <c r="F47" s="1431"/>
      <c r="G47" s="1432"/>
      <c r="H47" s="1427" t="s">
        <v>348</v>
      </c>
      <c r="I47" s="1429"/>
    </row>
    <row r="48" spans="1:16" ht="13.5" customHeight="1">
      <c r="A48" s="1382" t="s">
        <v>349</v>
      </c>
      <c r="B48" s="1383"/>
      <c r="C48" s="1383"/>
      <c r="D48" s="1384"/>
      <c r="E48" s="1385">
        <f>IF(E49="","",E49+E50)</f>
        <v>0</v>
      </c>
      <c r="F48" s="1386"/>
      <c r="G48" s="1387"/>
      <c r="H48" s="1388"/>
      <c r="I48" s="1389"/>
      <c r="P48" s="324">
        <f>'確認書（病室整備）'!$B$74</f>
        <v>0</v>
      </c>
    </row>
    <row r="49" spans="1:16" ht="13.5" customHeight="1">
      <c r="A49" s="1382" t="s">
        <v>350</v>
      </c>
      <c r="B49" s="1383"/>
      <c r="C49" s="1383"/>
      <c r="D49" s="1384"/>
      <c r="E49" s="1406">
        <f>'（別紙1）経費所要額調'!$R$9</f>
        <v>0</v>
      </c>
      <c r="F49" s="1407"/>
      <c r="G49" s="1408"/>
      <c r="H49" s="1425"/>
      <c r="I49" s="1426"/>
      <c r="P49" s="324">
        <f>'（別紙1）経費所要額調'!$Q$9</f>
        <v>0</v>
      </c>
    </row>
    <row r="50" spans="1:16" ht="13.5" customHeight="1">
      <c r="A50" s="1382" t="s">
        <v>351</v>
      </c>
      <c r="B50" s="1383"/>
      <c r="C50" s="1383"/>
      <c r="D50" s="1384"/>
      <c r="E50" s="1406">
        <f>P49-E49</f>
        <v>0</v>
      </c>
      <c r="F50" s="1407"/>
      <c r="G50" s="1408"/>
      <c r="H50" s="1425"/>
      <c r="I50" s="1426"/>
      <c r="P50" s="325">
        <f>SUM(E49:G52)</f>
        <v>0</v>
      </c>
    </row>
    <row r="51" spans="1:16" ht="13.5" customHeight="1">
      <c r="A51" s="1382" t="s">
        <v>352</v>
      </c>
      <c r="B51" s="1383"/>
      <c r="C51" s="1383"/>
      <c r="D51" s="1384"/>
      <c r="E51" s="1406"/>
      <c r="F51" s="1407"/>
      <c r="G51" s="1408"/>
      <c r="H51" s="1425"/>
      <c r="I51" s="1426"/>
    </row>
    <row r="52" spans="1:16" ht="13.5" customHeight="1">
      <c r="A52" s="1382" t="s">
        <v>353</v>
      </c>
      <c r="B52" s="1383"/>
      <c r="C52" s="1383"/>
      <c r="D52" s="1384"/>
      <c r="E52" s="1406">
        <f>'（別紙1）経費所要額調'!$D$9</f>
        <v>0</v>
      </c>
      <c r="F52" s="1407"/>
      <c r="G52" s="1408"/>
      <c r="H52" s="1425"/>
      <c r="I52" s="1426"/>
    </row>
    <row r="53" spans="1:16" ht="13.5" customHeight="1">
      <c r="A53" s="1382" t="s">
        <v>354</v>
      </c>
      <c r="B53" s="1383"/>
      <c r="C53" s="1383"/>
      <c r="D53" s="1384"/>
      <c r="E53" s="1406" t="e">
        <f>H44-P50</f>
        <v>#VALUE!</v>
      </c>
      <c r="F53" s="1407"/>
      <c r="G53" s="1408"/>
      <c r="H53" s="1409"/>
      <c r="I53" s="1410"/>
    </row>
    <row r="54" spans="1:16" ht="13.5" customHeight="1">
      <c r="A54" s="326"/>
      <c r="B54" s="327"/>
      <c r="C54" s="327"/>
      <c r="D54" s="328"/>
      <c r="E54" s="329"/>
      <c r="F54" s="330"/>
      <c r="G54" s="331"/>
      <c r="H54" s="329"/>
      <c r="I54" s="331"/>
    </row>
    <row r="55" spans="1:16" ht="15" customHeight="1">
      <c r="A55" s="1340" t="s">
        <v>355</v>
      </c>
      <c r="B55" s="1340"/>
      <c r="C55" s="1340"/>
      <c r="D55" s="1340"/>
      <c r="E55" s="1411" t="e">
        <f>IF(E49="","",SUM(E48+E51+E52+E53))</f>
        <v>#VALUE!</v>
      </c>
      <c r="F55" s="1412"/>
      <c r="G55" s="1413"/>
      <c r="H55" s="1414" t="e">
        <f>IF(H44=E55,"","←【確認】財源内訳の合計と事業費の合計が不一致")</f>
        <v>#VALUE!</v>
      </c>
      <c r="I55" s="1415"/>
      <c r="J55" s="289" t="s">
        <v>356</v>
      </c>
    </row>
    <row r="56" spans="1:16" ht="13.5" customHeight="1">
      <c r="A56" s="1419" t="s">
        <v>357</v>
      </c>
      <c r="B56" s="1420"/>
      <c r="C56" s="1420"/>
      <c r="D56" s="1420"/>
      <c r="E56" s="1420"/>
      <c r="F56" s="1420"/>
      <c r="G56" s="1420"/>
      <c r="H56" s="1421">
        <f>'確認書（病室整備）'!B40</f>
        <v>0</v>
      </c>
      <c r="I56" s="1422"/>
      <c r="J56" s="289" t="s">
        <v>358</v>
      </c>
    </row>
    <row r="57" spans="1:16" ht="13.5" customHeight="1">
      <c r="A57" s="1423" t="s">
        <v>359</v>
      </c>
      <c r="B57" s="1424"/>
      <c r="C57" s="1424"/>
      <c r="D57" s="1424"/>
      <c r="E57" s="1424"/>
      <c r="F57" s="1424"/>
      <c r="G57" s="1424"/>
      <c r="H57" s="1424"/>
      <c r="I57" s="1424"/>
    </row>
    <row r="58" spans="1:16">
      <c r="A58" s="1395"/>
      <c r="B58" s="1396"/>
      <c r="C58" s="1396"/>
      <c r="D58" s="1396"/>
      <c r="E58" s="1396"/>
      <c r="F58" s="1396"/>
      <c r="G58" s="1396"/>
      <c r="H58" s="1396"/>
      <c r="I58" s="1397"/>
    </row>
    <row r="59" spans="1:16">
      <c r="A59" s="1398"/>
      <c r="B59" s="1399"/>
      <c r="C59" s="1399"/>
      <c r="D59" s="1399"/>
      <c r="E59" s="1399"/>
      <c r="F59" s="1399"/>
      <c r="G59" s="1399"/>
      <c r="H59" s="1399"/>
      <c r="I59" s="1400"/>
    </row>
    <row r="60" spans="1:16">
      <c r="A60" s="1398"/>
      <c r="B60" s="1399"/>
      <c r="C60" s="1399"/>
      <c r="D60" s="1399"/>
      <c r="E60" s="1399"/>
      <c r="F60" s="1399"/>
      <c r="G60" s="1399"/>
      <c r="H60" s="1399"/>
      <c r="I60" s="1400"/>
    </row>
    <row r="61" spans="1:16">
      <c r="A61" s="1401"/>
      <c r="B61" s="1402"/>
      <c r="C61" s="1402"/>
      <c r="D61" s="1402"/>
      <c r="E61" s="1402"/>
      <c r="F61" s="1402"/>
      <c r="G61" s="1402"/>
      <c r="H61" s="1402"/>
      <c r="I61" s="1403"/>
    </row>
    <row r="62" spans="1:16" ht="14.25" customHeight="1">
      <c r="A62" s="1404"/>
      <c r="B62" s="1404"/>
      <c r="C62" s="1404"/>
      <c r="D62" s="1404"/>
      <c r="E62" s="1405"/>
      <c r="F62" s="1405"/>
      <c r="G62" s="1405"/>
      <c r="H62" s="1405"/>
      <c r="I62" s="1405"/>
    </row>
    <row r="63" spans="1:16">
      <c r="A63" s="288" t="s">
        <v>360</v>
      </c>
      <c r="B63" s="288"/>
    </row>
    <row r="64" spans="1:16">
      <c r="A64" s="332" t="s">
        <v>361</v>
      </c>
      <c r="B64" s="333"/>
      <c r="C64" s="333"/>
      <c r="D64" s="333"/>
      <c r="E64" s="334"/>
      <c r="F64" s="333"/>
      <c r="G64" s="333"/>
      <c r="H64" s="333"/>
      <c r="I64" s="333"/>
    </row>
  </sheetData>
  <sheetProtection sheet="1" objects="1" scenarios="1"/>
  <mergeCells count="118">
    <mergeCell ref="B40:D40"/>
    <mergeCell ref="B41:D41"/>
    <mergeCell ref="B42:D42"/>
    <mergeCell ref="E40:F40"/>
    <mergeCell ref="E41:F41"/>
    <mergeCell ref="E42:F42"/>
    <mergeCell ref="A56:G56"/>
    <mergeCell ref="H56:I56"/>
    <mergeCell ref="A57:I57"/>
    <mergeCell ref="A51:D51"/>
    <mergeCell ref="E51:G51"/>
    <mergeCell ref="H51:I51"/>
    <mergeCell ref="A52:D52"/>
    <mergeCell ref="E52:G52"/>
    <mergeCell ref="H52:I52"/>
    <mergeCell ref="A49:D49"/>
    <mergeCell ref="E49:G49"/>
    <mergeCell ref="H49:I49"/>
    <mergeCell ref="A50:D50"/>
    <mergeCell ref="E50:G50"/>
    <mergeCell ref="H50:I50"/>
    <mergeCell ref="A47:D47"/>
    <mergeCell ref="E47:G47"/>
    <mergeCell ref="H47:I47"/>
    <mergeCell ref="A58:I61"/>
    <mergeCell ref="A62:D62"/>
    <mergeCell ref="E62:G62"/>
    <mergeCell ref="H62:I62"/>
    <mergeCell ref="A53:D53"/>
    <mergeCell ref="E53:G53"/>
    <mergeCell ref="H53:I53"/>
    <mergeCell ref="A55:D55"/>
    <mergeCell ref="E55:G55"/>
    <mergeCell ref="H55:I55"/>
    <mergeCell ref="A48:D48"/>
    <mergeCell ref="E48:G48"/>
    <mergeCell ref="H48:I48"/>
    <mergeCell ref="B43:D43"/>
    <mergeCell ref="E43:F43"/>
    <mergeCell ref="A44:D44"/>
    <mergeCell ref="E44:F44"/>
    <mergeCell ref="A45:I45"/>
    <mergeCell ref="A46:D46"/>
    <mergeCell ref="E46:G46"/>
    <mergeCell ref="H46:I46"/>
    <mergeCell ref="E38:F38"/>
    <mergeCell ref="E39:F39"/>
    <mergeCell ref="B38:D38"/>
    <mergeCell ref="B39:D39"/>
    <mergeCell ref="B33:D33"/>
    <mergeCell ref="E33:F33"/>
    <mergeCell ref="B34:D34"/>
    <mergeCell ref="E34:F34"/>
    <mergeCell ref="B35:D35"/>
    <mergeCell ref="E35:F35"/>
    <mergeCell ref="E24:F24"/>
    <mergeCell ref="B29:D29"/>
    <mergeCell ref="E29:F29"/>
    <mergeCell ref="B30:D30"/>
    <mergeCell ref="E30:F30"/>
    <mergeCell ref="A31:A37"/>
    <mergeCell ref="B31:D31"/>
    <mergeCell ref="E31:F31"/>
    <mergeCell ref="B32:D32"/>
    <mergeCell ref="E32:F32"/>
    <mergeCell ref="B36:D36"/>
    <mergeCell ref="E36:F36"/>
    <mergeCell ref="B37:D37"/>
    <mergeCell ref="E37:F37"/>
    <mergeCell ref="B24:D24"/>
    <mergeCell ref="B25:D25"/>
    <mergeCell ref="B26:D26"/>
    <mergeCell ref="B27:D27"/>
    <mergeCell ref="B28:D28"/>
    <mergeCell ref="E25:F25"/>
    <mergeCell ref="E26:F26"/>
    <mergeCell ref="E27:F27"/>
    <mergeCell ref="E28:F28"/>
    <mergeCell ref="E20:F20"/>
    <mergeCell ref="B21:D21"/>
    <mergeCell ref="E21:F21"/>
    <mergeCell ref="B22:D22"/>
    <mergeCell ref="E22:F22"/>
    <mergeCell ref="E23:F23"/>
    <mergeCell ref="A16:A22"/>
    <mergeCell ref="B16:D16"/>
    <mergeCell ref="E16:F16"/>
    <mergeCell ref="B17:D17"/>
    <mergeCell ref="E17:F17"/>
    <mergeCell ref="B18:D18"/>
    <mergeCell ref="E18:F18"/>
    <mergeCell ref="B19:D19"/>
    <mergeCell ref="E19:F19"/>
    <mergeCell ref="B20:D20"/>
    <mergeCell ref="B23:D23"/>
    <mergeCell ref="B14:D14"/>
    <mergeCell ref="E14:F14"/>
    <mergeCell ref="B15:D15"/>
    <mergeCell ref="E15:F15"/>
    <mergeCell ref="A6:C6"/>
    <mergeCell ref="D6:G6"/>
    <mergeCell ref="H6:I6"/>
    <mergeCell ref="A7:C7"/>
    <mergeCell ref="D7:I7"/>
    <mergeCell ref="A8:C11"/>
    <mergeCell ref="D8:I8"/>
    <mergeCell ref="E9:G9"/>
    <mergeCell ref="D10:F10"/>
    <mergeCell ref="D11:F11"/>
    <mergeCell ref="A2:I2"/>
    <mergeCell ref="A4:C4"/>
    <mergeCell ref="D4:I4"/>
    <mergeCell ref="A5:C5"/>
    <mergeCell ref="D5:G5"/>
    <mergeCell ref="H5:I5"/>
    <mergeCell ref="A12:C12"/>
    <mergeCell ref="E12:F12"/>
    <mergeCell ref="A13:I13"/>
  </mergeCells>
  <phoneticPr fontId="2"/>
  <dataValidations count="4">
    <dataValidation type="list" allowBlank="1" showInputMessage="1" showErrorMessage="1" sqref="D4:I4">
      <formula1>$X$2:$X$4</formula1>
    </dataValidation>
    <dataValidation type="list" allowBlank="1" showInputMessage="1" sqref="E9:G9">
      <formula1>$X$12:$X$19</formula1>
    </dataValidation>
    <dataValidation type="list" allowBlank="1" showInputMessage="1" showErrorMessage="1" sqref="D7:I7">
      <formula1>$X$6:$X$10</formula1>
    </dataValidation>
    <dataValidation type="list" allowBlank="1" showInputMessage="1" sqref="H56:I56">
      <formula1>"有,無"</formula1>
    </dataValidation>
  </dataValidations>
  <printOptions horizontalCentered="1"/>
  <pageMargins left="0.51181102362204722" right="0.51181102362204722" top="0.35433070866141736" bottom="0.35433070866141736" header="0.31496062992125984" footer="0.31496062992125984"/>
  <pageSetup paperSize="9" scale="9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64"/>
  <sheetViews>
    <sheetView showZeros="0" view="pageBreakPreview" zoomScaleNormal="100" zoomScaleSheetLayoutView="100" workbookViewId="0">
      <selection activeCell="H10" sqref="H10"/>
    </sheetView>
  </sheetViews>
  <sheetFormatPr defaultColWidth="8.09765625" defaultRowHeight="13.2" outlineLevelRow="1"/>
  <cols>
    <col min="1" max="4" width="6.19921875" style="289" customWidth="1"/>
    <col min="5" max="6" width="6.69921875" style="289" customWidth="1"/>
    <col min="7" max="8" width="13.5" style="289" customWidth="1"/>
    <col min="9" max="9" width="16.09765625" style="289" customWidth="1"/>
    <col min="10" max="23" width="8.09765625" style="289"/>
    <col min="24" max="24" width="47.09765625" style="289" hidden="1" customWidth="1"/>
    <col min="25" max="16384" width="8.09765625" style="289"/>
  </cols>
  <sheetData>
    <row r="1" spans="1:24">
      <c r="A1" s="288" t="s">
        <v>299</v>
      </c>
    </row>
    <row r="2" spans="1:24" ht="19.5" customHeight="1">
      <c r="A2" s="1335" t="s">
        <v>300</v>
      </c>
      <c r="B2" s="1335"/>
      <c r="C2" s="1335"/>
      <c r="D2" s="1335"/>
      <c r="E2" s="1335"/>
      <c r="F2" s="1335"/>
      <c r="G2" s="1335"/>
      <c r="H2" s="1335"/>
      <c r="I2" s="1335"/>
      <c r="X2" s="290" t="s">
        <v>301</v>
      </c>
    </row>
    <row r="3" spans="1:24" ht="7.5" customHeight="1">
      <c r="A3" s="288"/>
      <c r="X3" s="290" t="s">
        <v>363</v>
      </c>
    </row>
    <row r="4" spans="1:24" ht="18.75" customHeight="1">
      <c r="A4" s="1336" t="s">
        <v>302</v>
      </c>
      <c r="B4" s="1336"/>
      <c r="C4" s="1336"/>
      <c r="D4" s="1337" t="s">
        <v>363</v>
      </c>
      <c r="E4" s="1338"/>
      <c r="F4" s="1338"/>
      <c r="G4" s="1338"/>
      <c r="H4" s="1338"/>
      <c r="I4" s="1339"/>
      <c r="X4" s="290" t="s">
        <v>364</v>
      </c>
    </row>
    <row r="5" spans="1:24" ht="18.75" customHeight="1">
      <c r="A5" s="1340" t="s">
        <v>303</v>
      </c>
      <c r="B5" s="1341"/>
      <c r="C5" s="1341"/>
      <c r="D5" s="1342" t="s">
        <v>55</v>
      </c>
      <c r="E5" s="1343"/>
      <c r="F5" s="1343"/>
      <c r="G5" s="1344"/>
      <c r="H5" s="1340" t="s">
        <v>56</v>
      </c>
      <c r="I5" s="1336"/>
      <c r="J5" s="291"/>
      <c r="K5" s="291"/>
    </row>
    <row r="6" spans="1:24" ht="22.5" customHeight="1">
      <c r="A6" s="1352">
        <f>基礎情報!$D$6</f>
        <v>0</v>
      </c>
      <c r="B6" s="1353"/>
      <c r="C6" s="1354"/>
      <c r="D6" s="1352">
        <f>基礎情報!$D$9</f>
        <v>0</v>
      </c>
      <c r="E6" s="1353"/>
      <c r="F6" s="1353"/>
      <c r="G6" s="1354"/>
      <c r="H6" s="1355">
        <f>IF(基礎情報!D11="",基礎情報!D5,基礎情報!D11)</f>
        <v>0</v>
      </c>
      <c r="I6" s="1355"/>
      <c r="J6" s="291"/>
      <c r="K6" s="291"/>
      <c r="X6" s="290" t="s">
        <v>304</v>
      </c>
    </row>
    <row r="7" spans="1:24" ht="14.25" customHeight="1">
      <c r="A7" s="1340" t="s">
        <v>306</v>
      </c>
      <c r="B7" s="1336"/>
      <c r="C7" s="1336"/>
      <c r="D7" s="1337">
        <f>'確認書（病棟整備）'!$N$46</f>
        <v>0</v>
      </c>
      <c r="E7" s="1338"/>
      <c r="F7" s="1338"/>
      <c r="G7" s="1338"/>
      <c r="H7" s="1338"/>
      <c r="I7" s="1339"/>
      <c r="X7" s="290" t="s">
        <v>305</v>
      </c>
    </row>
    <row r="8" spans="1:24" ht="13.5" customHeight="1">
      <c r="A8" s="1336" t="s">
        <v>308</v>
      </c>
      <c r="B8" s="1336"/>
      <c r="C8" s="1336"/>
      <c r="D8" s="1356" t="s">
        <v>309</v>
      </c>
      <c r="E8" s="1356"/>
      <c r="F8" s="1356"/>
      <c r="G8" s="1356"/>
      <c r="H8" s="1356"/>
      <c r="I8" s="1357"/>
      <c r="X8" s="290" t="s">
        <v>307</v>
      </c>
    </row>
    <row r="9" spans="1:24" ht="13.5" customHeight="1">
      <c r="A9" s="1336"/>
      <c r="B9" s="1336"/>
      <c r="C9" s="1336"/>
      <c r="D9" s="292" t="s">
        <v>311</v>
      </c>
      <c r="E9" s="1359">
        <f>'確認書（病棟整備）'!R60</f>
        <v>0</v>
      </c>
      <c r="F9" s="1359"/>
      <c r="G9" s="1359"/>
      <c r="H9" s="376" t="str">
        <f>'確認書（病棟整備）'!L60</f>
        <v>〇階建て</v>
      </c>
      <c r="I9" s="293"/>
      <c r="J9" s="289" t="s">
        <v>312</v>
      </c>
      <c r="X9" s="290" t="s">
        <v>310</v>
      </c>
    </row>
    <row r="10" spans="1:24" ht="13.5" customHeight="1">
      <c r="A10" s="1336"/>
      <c r="B10" s="1336"/>
      <c r="C10" s="1336"/>
      <c r="D10" s="1360" t="s">
        <v>314</v>
      </c>
      <c r="E10" s="1361"/>
      <c r="F10" s="1361"/>
      <c r="G10" s="377">
        <f>基礎情報!D15</f>
        <v>0</v>
      </c>
      <c r="H10" s="294"/>
      <c r="I10" s="293"/>
      <c r="X10" s="290" t="s">
        <v>313</v>
      </c>
    </row>
    <row r="11" spans="1:24" ht="14.25" customHeight="1">
      <c r="A11" s="1336"/>
      <c r="B11" s="1336"/>
      <c r="C11" s="1336"/>
      <c r="D11" s="1362" t="s">
        <v>315</v>
      </c>
      <c r="E11" s="1363"/>
      <c r="F11" s="1363"/>
      <c r="G11" s="378">
        <f>基礎情報!D16</f>
        <v>0</v>
      </c>
      <c r="H11" s="295"/>
      <c r="I11" s="296"/>
      <c r="X11" s="297"/>
    </row>
    <row r="12" spans="1:24" ht="13.5" customHeight="1">
      <c r="A12" s="1342" t="s">
        <v>317</v>
      </c>
      <c r="B12" s="1343"/>
      <c r="C12" s="1344"/>
      <c r="D12" s="298" t="s">
        <v>318</v>
      </c>
      <c r="E12" s="1345">
        <f>'確認書（病棟整備）'!$B$111</f>
        <v>0</v>
      </c>
      <c r="F12" s="1345"/>
      <c r="G12" s="299" t="s">
        <v>319</v>
      </c>
      <c r="H12" s="300" t="s">
        <v>320</v>
      </c>
      <c r="I12" s="301">
        <f>'確認書（病棟整備）'!$Q$111</f>
        <v>0</v>
      </c>
      <c r="X12" s="302" t="s">
        <v>316</v>
      </c>
    </row>
    <row r="13" spans="1:24" ht="13.5" customHeight="1">
      <c r="A13" s="1346" t="s">
        <v>322</v>
      </c>
      <c r="B13" s="1347"/>
      <c r="C13" s="1347"/>
      <c r="D13" s="1347"/>
      <c r="E13" s="1347"/>
      <c r="F13" s="1347"/>
      <c r="G13" s="1347"/>
      <c r="H13" s="1347"/>
      <c r="I13" s="1348"/>
      <c r="X13" s="303" t="s">
        <v>321</v>
      </c>
    </row>
    <row r="14" spans="1:24" ht="14.25" customHeight="1">
      <c r="A14" s="304" t="s">
        <v>324</v>
      </c>
      <c r="B14" s="1336" t="s">
        <v>325</v>
      </c>
      <c r="C14" s="1336"/>
      <c r="D14" s="1342"/>
      <c r="E14" s="1336" t="s">
        <v>326</v>
      </c>
      <c r="F14" s="1336"/>
      <c r="G14" s="304" t="s">
        <v>327</v>
      </c>
      <c r="H14" s="304" t="s">
        <v>328</v>
      </c>
      <c r="I14" s="305" t="s">
        <v>329</v>
      </c>
      <c r="X14" s="303" t="s">
        <v>323</v>
      </c>
    </row>
    <row r="15" spans="1:24" ht="13.5" customHeight="1">
      <c r="A15" s="306" t="s">
        <v>331</v>
      </c>
      <c r="B15" s="1349" t="s">
        <v>332</v>
      </c>
      <c r="C15" s="1349"/>
      <c r="D15" s="1349"/>
      <c r="E15" s="1350" t="s">
        <v>333</v>
      </c>
      <c r="F15" s="1351"/>
      <c r="G15" s="307" t="s">
        <v>334</v>
      </c>
      <c r="H15" s="307" t="s">
        <v>335</v>
      </c>
      <c r="I15" s="293" t="s">
        <v>336</v>
      </c>
      <c r="X15" s="303" t="s">
        <v>330</v>
      </c>
    </row>
    <row r="16" spans="1:24" ht="13.5" customHeight="1">
      <c r="A16" s="1370" t="s">
        <v>57</v>
      </c>
      <c r="B16" s="1435" t="s">
        <v>365</v>
      </c>
      <c r="C16" s="1435"/>
      <c r="D16" s="1435"/>
      <c r="E16" s="1364">
        <f>'確認書（病棟整備）'!AA68</f>
        <v>0</v>
      </c>
      <c r="F16" s="1365"/>
      <c r="G16" s="308" t="e">
        <f t="shared" ref="G16:G29" si="0">IF(H16="","",H16/E16)</f>
        <v>#DIV/0!</v>
      </c>
      <c r="H16" s="309">
        <f>'確認書（病棟整備）'!$AH$67</f>
        <v>0</v>
      </c>
      <c r="I16" s="293" t="s">
        <v>336</v>
      </c>
      <c r="X16" s="303" t="s">
        <v>337</v>
      </c>
    </row>
    <row r="17" spans="1:24" ht="13.5" customHeight="1">
      <c r="A17" s="1370"/>
      <c r="B17" s="1366">
        <f>'確認書（病棟整備）'!$C$93</f>
        <v>0</v>
      </c>
      <c r="C17" s="1367"/>
      <c r="D17" s="1367"/>
      <c r="E17" s="1364"/>
      <c r="F17" s="1365"/>
      <c r="G17" s="308" t="e">
        <f t="shared" si="0"/>
        <v>#DIV/0!</v>
      </c>
      <c r="H17" s="309">
        <f>'確認書（病棟整備）'!$S$93</f>
        <v>0</v>
      </c>
      <c r="I17" s="293" t="s">
        <v>336</v>
      </c>
      <c r="X17" s="303" t="s">
        <v>338</v>
      </c>
    </row>
    <row r="18" spans="1:24" ht="13.5" customHeight="1">
      <c r="A18" s="1370"/>
      <c r="B18" s="1366">
        <f>'確認書（病棟整備）'!$C$94</f>
        <v>0</v>
      </c>
      <c r="C18" s="1367"/>
      <c r="D18" s="1367"/>
      <c r="E18" s="1364"/>
      <c r="F18" s="1365"/>
      <c r="G18" s="308" t="e">
        <f t="shared" si="0"/>
        <v>#DIV/0!</v>
      </c>
      <c r="H18" s="309">
        <f>'確認書（病棟整備）'!$S$94</f>
        <v>0</v>
      </c>
      <c r="I18" s="293" t="s">
        <v>336</v>
      </c>
      <c r="X18" s="303" t="s">
        <v>339</v>
      </c>
    </row>
    <row r="19" spans="1:24" ht="13.5" customHeight="1">
      <c r="A19" s="1370"/>
      <c r="B19" s="1366">
        <f>'確認書（病棟整備）'!$C$95</f>
        <v>0</v>
      </c>
      <c r="C19" s="1367"/>
      <c r="D19" s="1367"/>
      <c r="E19" s="1364"/>
      <c r="F19" s="1365"/>
      <c r="G19" s="308" t="e">
        <f t="shared" si="0"/>
        <v>#DIV/0!</v>
      </c>
      <c r="H19" s="309">
        <f>'確認書（病棟整備）'!$S$95</f>
        <v>0</v>
      </c>
      <c r="I19" s="293" t="s">
        <v>336</v>
      </c>
      <c r="X19" s="303" t="s">
        <v>340</v>
      </c>
    </row>
    <row r="20" spans="1:24">
      <c r="A20" s="1370"/>
      <c r="B20" s="1366">
        <f>'確認書（病棟整備）'!$C$96</f>
        <v>0</v>
      </c>
      <c r="C20" s="1367"/>
      <c r="D20" s="1367"/>
      <c r="E20" s="1364"/>
      <c r="F20" s="1365"/>
      <c r="G20" s="308" t="e">
        <f t="shared" si="0"/>
        <v>#DIV/0!</v>
      </c>
      <c r="H20" s="309">
        <f>'確認書（病棟整備）'!$S$96</f>
        <v>0</v>
      </c>
      <c r="I20" s="293" t="s">
        <v>336</v>
      </c>
    </row>
    <row r="21" spans="1:24" ht="15" customHeight="1">
      <c r="A21" s="1370"/>
      <c r="B21" s="1366">
        <f>'確認書（病棟整備）'!$C$97</f>
        <v>0</v>
      </c>
      <c r="C21" s="1367"/>
      <c r="D21" s="1367"/>
      <c r="E21" s="1364"/>
      <c r="F21" s="1365"/>
      <c r="G21" s="308" t="e">
        <f t="shared" si="0"/>
        <v>#DIV/0!</v>
      </c>
      <c r="H21" s="309">
        <f>'確認書（病棟整備）'!$S$97</f>
        <v>0</v>
      </c>
      <c r="I21" s="293" t="s">
        <v>336</v>
      </c>
    </row>
    <row r="22" spans="1:24" ht="15" customHeight="1">
      <c r="A22" s="1370"/>
      <c r="B22" s="1366">
        <f>'確認書（病棟整備）'!$C$98</f>
        <v>0</v>
      </c>
      <c r="C22" s="1367"/>
      <c r="D22" s="1367"/>
      <c r="E22" s="1364"/>
      <c r="F22" s="1365"/>
      <c r="G22" s="308" t="e">
        <f t="shared" si="0"/>
        <v>#DIV/0!</v>
      </c>
      <c r="H22" s="309">
        <f>'確認書（病棟整備）'!$S$98</f>
        <v>0</v>
      </c>
      <c r="I22" s="293" t="s">
        <v>336</v>
      </c>
    </row>
    <row r="23" spans="1:24" ht="15" hidden="1" customHeight="1" outlineLevel="1">
      <c r="A23" s="310"/>
      <c r="B23" s="1366">
        <f>'確認書（病棟整備）'!$C$99</f>
        <v>0</v>
      </c>
      <c r="C23" s="1367"/>
      <c r="D23" s="1367"/>
      <c r="E23" s="1368"/>
      <c r="F23" s="1369"/>
      <c r="G23" s="308" t="e">
        <f t="shared" si="0"/>
        <v>#DIV/0!</v>
      </c>
      <c r="H23" s="309">
        <f>'確認書（病棟整備）'!$S$99</f>
        <v>0</v>
      </c>
      <c r="I23" s="293"/>
    </row>
    <row r="24" spans="1:24" ht="15" hidden="1" customHeight="1" outlineLevel="1">
      <c r="A24" s="310"/>
      <c r="B24" s="1366">
        <f>'確認書（病棟整備）'!$C$100</f>
        <v>0</v>
      </c>
      <c r="C24" s="1367"/>
      <c r="D24" s="1367"/>
      <c r="E24" s="1368"/>
      <c r="F24" s="1369"/>
      <c r="G24" s="308" t="e">
        <f t="shared" si="0"/>
        <v>#DIV/0!</v>
      </c>
      <c r="H24" s="309">
        <f>'確認書（病棟整備）'!$S$100</f>
        <v>0</v>
      </c>
      <c r="I24" s="293"/>
    </row>
    <row r="25" spans="1:24" ht="15" hidden="1" customHeight="1" outlineLevel="1">
      <c r="A25" s="310"/>
      <c r="B25" s="1366">
        <f>'確認書（病棟整備）'!C101</f>
        <v>0</v>
      </c>
      <c r="C25" s="1367"/>
      <c r="D25" s="1367"/>
      <c r="E25" s="1368"/>
      <c r="F25" s="1369"/>
      <c r="G25" s="308" t="e">
        <f t="shared" si="0"/>
        <v>#DIV/0!</v>
      </c>
      <c r="H25" s="309">
        <f>'確認書（病棟整備）'!$S$101</f>
        <v>0</v>
      </c>
      <c r="I25" s="293"/>
    </row>
    <row r="26" spans="1:24" ht="15" hidden="1" customHeight="1" outlineLevel="1">
      <c r="A26" s="310"/>
      <c r="B26" s="1366">
        <f>'確認書（病棟整備）'!C102</f>
        <v>0</v>
      </c>
      <c r="C26" s="1367"/>
      <c r="D26" s="1367"/>
      <c r="E26" s="1368"/>
      <c r="F26" s="1369"/>
      <c r="G26" s="308" t="e">
        <f t="shared" si="0"/>
        <v>#DIV/0!</v>
      </c>
      <c r="H26" s="309">
        <f>'確認書（病棟整備）'!$S$102</f>
        <v>0</v>
      </c>
      <c r="I26" s="293"/>
    </row>
    <row r="27" spans="1:24" ht="15" hidden="1" customHeight="1" outlineLevel="1">
      <c r="A27" s="310"/>
      <c r="B27" s="1366">
        <f>'確認書（病棟整備）'!C103</f>
        <v>0</v>
      </c>
      <c r="C27" s="1367"/>
      <c r="D27" s="1367"/>
      <c r="E27" s="1368"/>
      <c r="F27" s="1369"/>
      <c r="G27" s="308" t="e">
        <f t="shared" si="0"/>
        <v>#DIV/0!</v>
      </c>
      <c r="H27" s="309">
        <f>'確認書（病棟整備）'!$S$103</f>
        <v>0</v>
      </c>
      <c r="I27" s="293"/>
    </row>
    <row r="28" spans="1:24" ht="15" hidden="1" customHeight="1" outlineLevel="1">
      <c r="A28" s="310"/>
      <c r="B28" s="1366">
        <f>'確認書（病棟整備）'!C104</f>
        <v>0</v>
      </c>
      <c r="C28" s="1367"/>
      <c r="D28" s="1367"/>
      <c r="E28" s="1368"/>
      <c r="F28" s="1369"/>
      <c r="G28" s="308" t="e">
        <f t="shared" si="0"/>
        <v>#DIV/0!</v>
      </c>
      <c r="H28" s="309">
        <f>'確認書（病棟整備）'!$S$104</f>
        <v>0</v>
      </c>
      <c r="I28" s="293"/>
    </row>
    <row r="29" spans="1:24" ht="15" customHeight="1" collapsed="1">
      <c r="A29" s="311"/>
      <c r="B29" s="1344" t="s">
        <v>341</v>
      </c>
      <c r="C29" s="1336"/>
      <c r="D29" s="1336"/>
      <c r="E29" s="1371" t="str">
        <f>IF(SUM(E16:F28)=0,"",SUM(E16:F28))</f>
        <v/>
      </c>
      <c r="F29" s="1371"/>
      <c r="G29" s="312" t="str">
        <f t="shared" si="0"/>
        <v/>
      </c>
      <c r="H29" s="320" t="str">
        <f>IF(SUM(H16:H28)=0,"",SUM(H16:H28))</f>
        <v/>
      </c>
      <c r="I29" s="314"/>
    </row>
    <row r="30" spans="1:24">
      <c r="A30" s="315" t="s">
        <v>331</v>
      </c>
      <c r="B30" s="1372" t="s">
        <v>332</v>
      </c>
      <c r="C30" s="1356"/>
      <c r="D30" s="1357"/>
      <c r="E30" s="1373" t="s">
        <v>333</v>
      </c>
      <c r="F30" s="1374"/>
      <c r="G30" s="316" t="s">
        <v>334</v>
      </c>
      <c r="H30" s="316" t="s">
        <v>335</v>
      </c>
      <c r="I30" s="293" t="s">
        <v>336</v>
      </c>
      <c r="J30" s="289" t="s">
        <v>342</v>
      </c>
    </row>
    <row r="31" spans="1:24" ht="13.5" customHeight="1">
      <c r="A31" s="1375" t="s">
        <v>343</v>
      </c>
      <c r="B31" s="1376"/>
      <c r="C31" s="1367"/>
      <c r="D31" s="1377"/>
      <c r="E31" s="1378"/>
      <c r="F31" s="1379"/>
      <c r="G31" s="317" t="str">
        <f t="shared" ref="G31:G44" si="1">IF(H31="","",H31/E31)</f>
        <v/>
      </c>
      <c r="H31" s="372"/>
      <c r="I31" s="293" t="s">
        <v>336</v>
      </c>
    </row>
    <row r="32" spans="1:24">
      <c r="A32" s="1375"/>
      <c r="B32" s="1376"/>
      <c r="C32" s="1367"/>
      <c r="D32" s="1377"/>
      <c r="E32" s="1380"/>
      <c r="F32" s="1381"/>
      <c r="G32" s="317" t="str">
        <f>IF(H32="","",H32/E32)</f>
        <v/>
      </c>
      <c r="H32" s="372"/>
      <c r="I32" s="293" t="s">
        <v>336</v>
      </c>
    </row>
    <row r="33" spans="1:16">
      <c r="A33" s="1375"/>
      <c r="B33" s="1376"/>
      <c r="C33" s="1367"/>
      <c r="D33" s="1377"/>
      <c r="E33" s="1380"/>
      <c r="F33" s="1381"/>
      <c r="G33" s="317" t="str">
        <f t="shared" si="1"/>
        <v/>
      </c>
      <c r="H33" s="372"/>
      <c r="I33" s="293" t="s">
        <v>336</v>
      </c>
    </row>
    <row r="34" spans="1:16">
      <c r="A34" s="1375"/>
      <c r="B34" s="1376"/>
      <c r="C34" s="1367"/>
      <c r="D34" s="1377"/>
      <c r="E34" s="1380"/>
      <c r="F34" s="1381"/>
      <c r="G34" s="317" t="str">
        <f t="shared" si="1"/>
        <v/>
      </c>
      <c r="H34" s="372"/>
      <c r="I34" s="293" t="s">
        <v>336</v>
      </c>
    </row>
    <row r="35" spans="1:16">
      <c r="A35" s="1375"/>
      <c r="B35" s="1376"/>
      <c r="C35" s="1367"/>
      <c r="D35" s="1377"/>
      <c r="E35" s="1380"/>
      <c r="F35" s="1381"/>
      <c r="G35" s="317" t="str">
        <f t="shared" si="1"/>
        <v/>
      </c>
      <c r="H35" s="372"/>
      <c r="I35" s="293" t="s">
        <v>336</v>
      </c>
    </row>
    <row r="36" spans="1:16">
      <c r="A36" s="1375"/>
      <c r="B36" s="1376"/>
      <c r="C36" s="1367"/>
      <c r="D36" s="1377"/>
      <c r="E36" s="1380"/>
      <c r="F36" s="1381"/>
      <c r="G36" s="317" t="str">
        <f t="shared" si="1"/>
        <v/>
      </c>
      <c r="H36" s="372"/>
      <c r="I36" s="293" t="s">
        <v>336</v>
      </c>
    </row>
    <row r="37" spans="1:16">
      <c r="A37" s="1375"/>
      <c r="B37" s="1376"/>
      <c r="C37" s="1367"/>
      <c r="D37" s="1377"/>
      <c r="E37" s="1380"/>
      <c r="F37" s="1381"/>
      <c r="G37" s="317" t="str">
        <f t="shared" si="1"/>
        <v/>
      </c>
      <c r="H37" s="372"/>
      <c r="I37" s="293" t="s">
        <v>336</v>
      </c>
    </row>
    <row r="38" spans="1:16">
      <c r="A38" s="318"/>
      <c r="B38" s="1376"/>
      <c r="C38" s="1367"/>
      <c r="D38" s="1377"/>
      <c r="E38" s="1380"/>
      <c r="F38" s="1381"/>
      <c r="G38" s="317" t="str">
        <f t="shared" si="1"/>
        <v/>
      </c>
      <c r="H38" s="372"/>
      <c r="I38" s="293"/>
    </row>
    <row r="39" spans="1:16">
      <c r="A39" s="318"/>
      <c r="B39" s="1376"/>
      <c r="C39" s="1367"/>
      <c r="D39" s="1377"/>
      <c r="E39" s="1380"/>
      <c r="F39" s="1381"/>
      <c r="G39" s="317" t="str">
        <f t="shared" si="1"/>
        <v/>
      </c>
      <c r="H39" s="372"/>
      <c r="I39" s="293"/>
    </row>
    <row r="40" spans="1:16">
      <c r="A40" s="318"/>
      <c r="B40" s="1376"/>
      <c r="C40" s="1367"/>
      <c r="D40" s="1377"/>
      <c r="E40" s="1380"/>
      <c r="F40" s="1381"/>
      <c r="G40" s="317" t="str">
        <f t="shared" si="1"/>
        <v/>
      </c>
      <c r="H40" s="372"/>
      <c r="I40" s="293"/>
    </row>
    <row r="41" spans="1:16">
      <c r="A41" s="318"/>
      <c r="B41" s="1376"/>
      <c r="C41" s="1367"/>
      <c r="D41" s="1377"/>
      <c r="E41" s="1380"/>
      <c r="F41" s="1381"/>
      <c r="G41" s="317" t="str">
        <f t="shared" si="1"/>
        <v/>
      </c>
      <c r="H41" s="372"/>
      <c r="I41" s="293"/>
    </row>
    <row r="42" spans="1:16">
      <c r="A42" s="318"/>
      <c r="B42" s="1416"/>
      <c r="C42" s="1417"/>
      <c r="D42" s="1418"/>
      <c r="E42" s="1380"/>
      <c r="F42" s="1381"/>
      <c r="G42" s="317" t="str">
        <f>IF(H42="","",H42/E42)</f>
        <v/>
      </c>
      <c r="H42" s="372"/>
      <c r="I42" s="293"/>
    </row>
    <row r="43" spans="1:16" ht="15" customHeight="1">
      <c r="A43" s="319"/>
      <c r="B43" s="1336" t="s">
        <v>341</v>
      </c>
      <c r="C43" s="1336"/>
      <c r="D43" s="1336"/>
      <c r="E43" s="1390" t="str">
        <f>IF(SUM(E31:F42)=0,"",SUM(E31:F42))</f>
        <v/>
      </c>
      <c r="F43" s="1391"/>
      <c r="G43" s="312" t="str">
        <f t="shared" si="1"/>
        <v/>
      </c>
      <c r="H43" s="320" t="str">
        <f>IF(SUM(H31:H42)=0,"",SUM(H31:H42))</f>
        <v/>
      </c>
      <c r="I43" s="314"/>
    </row>
    <row r="44" spans="1:16" ht="15" customHeight="1">
      <c r="A44" s="1340" t="s">
        <v>58</v>
      </c>
      <c r="B44" s="1340"/>
      <c r="C44" s="1340"/>
      <c r="D44" s="1340"/>
      <c r="E44" s="1392" t="str">
        <f>IF(E43="",E29,E29+E43)</f>
        <v/>
      </c>
      <c r="F44" s="1393"/>
      <c r="G44" s="321" t="str">
        <f t="shared" si="1"/>
        <v/>
      </c>
      <c r="H44" s="322" t="str">
        <f>IF(H43="",H29,H29+H43)</f>
        <v/>
      </c>
      <c r="I44" s="323"/>
    </row>
    <row r="45" spans="1:16">
      <c r="A45" s="1394" t="s">
        <v>344</v>
      </c>
      <c r="B45" s="1394"/>
      <c r="C45" s="1394"/>
      <c r="D45" s="1394"/>
      <c r="E45" s="1394"/>
      <c r="F45" s="1394"/>
      <c r="G45" s="1394"/>
      <c r="H45" s="1394"/>
      <c r="I45" s="1394"/>
    </row>
    <row r="46" spans="1:16">
      <c r="A46" s="1340" t="s">
        <v>59</v>
      </c>
      <c r="B46" s="1340"/>
      <c r="C46" s="1340"/>
      <c r="D46" s="1340"/>
      <c r="E46" s="1340" t="s">
        <v>345</v>
      </c>
      <c r="F46" s="1340"/>
      <c r="G46" s="1340"/>
      <c r="H46" s="1340" t="s">
        <v>346</v>
      </c>
      <c r="I46" s="1340"/>
    </row>
    <row r="47" spans="1:16" ht="13.5" customHeight="1">
      <c r="A47" s="1427"/>
      <c r="B47" s="1428"/>
      <c r="C47" s="1428"/>
      <c r="D47" s="1429"/>
      <c r="E47" s="1430" t="s">
        <v>347</v>
      </c>
      <c r="F47" s="1431"/>
      <c r="G47" s="1432"/>
      <c r="H47" s="1427" t="s">
        <v>348</v>
      </c>
      <c r="I47" s="1429"/>
    </row>
    <row r="48" spans="1:16" ht="13.5" customHeight="1">
      <c r="A48" s="1382" t="s">
        <v>349</v>
      </c>
      <c r="B48" s="1383"/>
      <c r="C48" s="1383"/>
      <c r="D48" s="1384"/>
      <c r="E48" s="1385">
        <f>IF(E49="","",E49+E50)</f>
        <v>0</v>
      </c>
      <c r="F48" s="1386"/>
      <c r="G48" s="1387"/>
      <c r="H48" s="1388"/>
      <c r="I48" s="1389"/>
      <c r="P48" s="335">
        <f>'確認書（病棟整備）'!$B$66</f>
        <v>0</v>
      </c>
    </row>
    <row r="49" spans="1:16" ht="13.5" customHeight="1">
      <c r="A49" s="1382" t="s">
        <v>350</v>
      </c>
      <c r="B49" s="1383"/>
      <c r="C49" s="1383"/>
      <c r="D49" s="1384"/>
      <c r="E49" s="1406">
        <f>'（別紙1）経費所要額調'!$R$11</f>
        <v>0</v>
      </c>
      <c r="F49" s="1407"/>
      <c r="G49" s="1408"/>
      <c r="H49" s="1425"/>
      <c r="I49" s="1426"/>
      <c r="P49" s="336">
        <f>'（別紙1）経費所要額調'!$Q$11</f>
        <v>0</v>
      </c>
    </row>
    <row r="50" spans="1:16" ht="13.5" customHeight="1">
      <c r="A50" s="1382" t="s">
        <v>351</v>
      </c>
      <c r="B50" s="1383"/>
      <c r="C50" s="1383"/>
      <c r="D50" s="1384"/>
      <c r="E50" s="1406">
        <f>P49-E49</f>
        <v>0</v>
      </c>
      <c r="F50" s="1407"/>
      <c r="G50" s="1408"/>
      <c r="H50" s="1425"/>
      <c r="I50" s="1426"/>
      <c r="P50" s="325">
        <f>SUM(E49:G52)</f>
        <v>0</v>
      </c>
    </row>
    <row r="51" spans="1:16" ht="13.5" customHeight="1">
      <c r="A51" s="1382" t="s">
        <v>352</v>
      </c>
      <c r="B51" s="1383"/>
      <c r="C51" s="1383"/>
      <c r="D51" s="1384"/>
      <c r="E51" s="1406"/>
      <c r="F51" s="1407"/>
      <c r="G51" s="1408"/>
      <c r="H51" s="1425"/>
      <c r="I51" s="1426"/>
    </row>
    <row r="52" spans="1:16" ht="13.5" customHeight="1">
      <c r="A52" s="1382" t="s">
        <v>353</v>
      </c>
      <c r="B52" s="1383"/>
      <c r="C52" s="1383"/>
      <c r="D52" s="1384"/>
      <c r="E52" s="1406">
        <f>'（別紙1）経費所要額調'!$D$11</f>
        <v>0</v>
      </c>
      <c r="F52" s="1407"/>
      <c r="G52" s="1408"/>
      <c r="H52" s="1425"/>
      <c r="I52" s="1426"/>
    </row>
    <row r="53" spans="1:16" ht="13.5" customHeight="1">
      <c r="A53" s="1382" t="s">
        <v>354</v>
      </c>
      <c r="B53" s="1383"/>
      <c r="C53" s="1383"/>
      <c r="D53" s="1384"/>
      <c r="E53" s="1406" t="e">
        <f>H44-P50</f>
        <v>#VALUE!</v>
      </c>
      <c r="F53" s="1407"/>
      <c r="G53" s="1408"/>
      <c r="H53" s="1409"/>
      <c r="I53" s="1410"/>
    </row>
    <row r="54" spans="1:16" ht="13.5" customHeight="1">
      <c r="A54" s="326"/>
      <c r="B54" s="327"/>
      <c r="C54" s="327"/>
      <c r="D54" s="328"/>
      <c r="E54" s="329"/>
      <c r="F54" s="330"/>
      <c r="G54" s="331"/>
      <c r="H54" s="329"/>
      <c r="I54" s="331"/>
    </row>
    <row r="55" spans="1:16" ht="15" customHeight="1">
      <c r="A55" s="1340" t="s">
        <v>355</v>
      </c>
      <c r="B55" s="1340"/>
      <c r="C55" s="1340"/>
      <c r="D55" s="1340"/>
      <c r="E55" s="1411" t="e">
        <f>IF(E49="","",SUM(E48+E51+E52+E53))</f>
        <v>#VALUE!</v>
      </c>
      <c r="F55" s="1412"/>
      <c r="G55" s="1413"/>
      <c r="H55" s="1414" t="e">
        <f>IF(H44=E55,"","←【確認】財源内訳の合計と事業費の合計が不一致")</f>
        <v>#VALUE!</v>
      </c>
      <c r="I55" s="1415"/>
      <c r="J55" s="289" t="s">
        <v>356</v>
      </c>
    </row>
    <row r="56" spans="1:16" ht="13.5" customHeight="1">
      <c r="A56" s="1419" t="s">
        <v>357</v>
      </c>
      <c r="B56" s="1420"/>
      <c r="C56" s="1420"/>
      <c r="D56" s="1420"/>
      <c r="E56" s="1420"/>
      <c r="F56" s="1420"/>
      <c r="G56" s="1420"/>
      <c r="H56" s="1421">
        <f>'確認書（病棟整備）'!B40</f>
        <v>0</v>
      </c>
      <c r="I56" s="1422"/>
      <c r="J56" s="289" t="s">
        <v>358</v>
      </c>
    </row>
    <row r="57" spans="1:16" ht="13.5" customHeight="1">
      <c r="A57" s="1433" t="s">
        <v>359</v>
      </c>
      <c r="B57" s="1434"/>
      <c r="C57" s="1434"/>
      <c r="D57" s="1434"/>
      <c r="E57" s="1434"/>
      <c r="F57" s="1434"/>
      <c r="G57" s="1434"/>
      <c r="H57" s="1434"/>
      <c r="I57" s="1434"/>
    </row>
    <row r="58" spans="1:16">
      <c r="A58" s="1395"/>
      <c r="B58" s="1396"/>
      <c r="C58" s="1396"/>
      <c r="D58" s="1396"/>
      <c r="E58" s="1396"/>
      <c r="F58" s="1396"/>
      <c r="G58" s="1396"/>
      <c r="H58" s="1396"/>
      <c r="I58" s="1397"/>
    </row>
    <row r="59" spans="1:16">
      <c r="A59" s="1398"/>
      <c r="B59" s="1399"/>
      <c r="C59" s="1399"/>
      <c r="D59" s="1399"/>
      <c r="E59" s="1399"/>
      <c r="F59" s="1399"/>
      <c r="G59" s="1399"/>
      <c r="H59" s="1399"/>
      <c r="I59" s="1400"/>
    </row>
    <row r="60" spans="1:16">
      <c r="A60" s="1398"/>
      <c r="B60" s="1399"/>
      <c r="C60" s="1399"/>
      <c r="D60" s="1399"/>
      <c r="E60" s="1399"/>
      <c r="F60" s="1399"/>
      <c r="G60" s="1399"/>
      <c r="H60" s="1399"/>
      <c r="I60" s="1400"/>
    </row>
    <row r="61" spans="1:16">
      <c r="A61" s="1401"/>
      <c r="B61" s="1402"/>
      <c r="C61" s="1402"/>
      <c r="D61" s="1402"/>
      <c r="E61" s="1402"/>
      <c r="F61" s="1402"/>
      <c r="G61" s="1402"/>
      <c r="H61" s="1402"/>
      <c r="I61" s="1403"/>
    </row>
    <row r="62" spans="1:16" ht="14.25" customHeight="1">
      <c r="A62" s="1404"/>
      <c r="B62" s="1404"/>
      <c r="C62" s="1404"/>
      <c r="D62" s="1404"/>
      <c r="E62" s="1405"/>
      <c r="F62" s="1405"/>
      <c r="G62" s="1405"/>
      <c r="H62" s="1405"/>
      <c r="I62" s="1405"/>
    </row>
    <row r="63" spans="1:16">
      <c r="A63" s="288" t="s">
        <v>360</v>
      </c>
      <c r="B63" s="288"/>
    </row>
    <row r="64" spans="1:16">
      <c r="A64" s="332" t="s">
        <v>361</v>
      </c>
      <c r="B64" s="333"/>
      <c r="C64" s="333"/>
      <c r="D64" s="333"/>
      <c r="E64" s="334"/>
      <c r="F64" s="333"/>
      <c r="G64" s="333"/>
      <c r="H64" s="333"/>
      <c r="I64" s="333"/>
    </row>
  </sheetData>
  <sheetProtection sheet="1" objects="1" scenarios="1"/>
  <mergeCells count="118">
    <mergeCell ref="A2:I2"/>
    <mergeCell ref="A4:C4"/>
    <mergeCell ref="D4:I4"/>
    <mergeCell ref="A5:C5"/>
    <mergeCell ref="D5:G5"/>
    <mergeCell ref="H5:I5"/>
    <mergeCell ref="A12:C12"/>
    <mergeCell ref="E12:F12"/>
    <mergeCell ref="A13:I13"/>
    <mergeCell ref="B14:D14"/>
    <mergeCell ref="E14:F14"/>
    <mergeCell ref="B15:D15"/>
    <mergeCell ref="E15:F15"/>
    <mergeCell ref="A6:C6"/>
    <mergeCell ref="D6:G6"/>
    <mergeCell ref="H6:I6"/>
    <mergeCell ref="A7:C7"/>
    <mergeCell ref="D7:I7"/>
    <mergeCell ref="A8:C11"/>
    <mergeCell ref="D8:I8"/>
    <mergeCell ref="E9:G9"/>
    <mergeCell ref="D10:F10"/>
    <mergeCell ref="D11:F11"/>
    <mergeCell ref="E20:F20"/>
    <mergeCell ref="B21:D21"/>
    <mergeCell ref="E21:F21"/>
    <mergeCell ref="B22:D22"/>
    <mergeCell ref="E22:F22"/>
    <mergeCell ref="E23:F23"/>
    <mergeCell ref="A16:A22"/>
    <mergeCell ref="B16:D16"/>
    <mergeCell ref="E16:F16"/>
    <mergeCell ref="B17:D17"/>
    <mergeCell ref="E17:F17"/>
    <mergeCell ref="B18:D18"/>
    <mergeCell ref="E18:F18"/>
    <mergeCell ref="B19:D19"/>
    <mergeCell ref="E19:F19"/>
    <mergeCell ref="B20:D20"/>
    <mergeCell ref="B23:D23"/>
    <mergeCell ref="E24:F24"/>
    <mergeCell ref="B29:D29"/>
    <mergeCell ref="E29:F29"/>
    <mergeCell ref="B30:D30"/>
    <mergeCell ref="E30:F30"/>
    <mergeCell ref="A31:A37"/>
    <mergeCell ref="B31:D31"/>
    <mergeCell ref="E31:F31"/>
    <mergeCell ref="B32:D32"/>
    <mergeCell ref="E32:F32"/>
    <mergeCell ref="B36:D36"/>
    <mergeCell ref="E36:F36"/>
    <mergeCell ref="B37:D37"/>
    <mergeCell ref="E37:F37"/>
    <mergeCell ref="B24:D24"/>
    <mergeCell ref="B25:D25"/>
    <mergeCell ref="B26:D26"/>
    <mergeCell ref="B27:D27"/>
    <mergeCell ref="B28:D28"/>
    <mergeCell ref="E25:F25"/>
    <mergeCell ref="E26:F26"/>
    <mergeCell ref="E27:F27"/>
    <mergeCell ref="E28:F28"/>
    <mergeCell ref="B38:D38"/>
    <mergeCell ref="E38:F38"/>
    <mergeCell ref="B33:D33"/>
    <mergeCell ref="E33:F33"/>
    <mergeCell ref="B34:D34"/>
    <mergeCell ref="E34:F34"/>
    <mergeCell ref="B35:D35"/>
    <mergeCell ref="E35:F35"/>
    <mergeCell ref="B42:D42"/>
    <mergeCell ref="E42:F42"/>
    <mergeCell ref="B43:D43"/>
    <mergeCell ref="E43:F43"/>
    <mergeCell ref="A44:D44"/>
    <mergeCell ref="E44:F44"/>
    <mergeCell ref="B39:D39"/>
    <mergeCell ref="E39:F39"/>
    <mergeCell ref="B40:D40"/>
    <mergeCell ref="E40:F40"/>
    <mergeCell ref="B41:D41"/>
    <mergeCell ref="E41:F41"/>
    <mergeCell ref="A48:D48"/>
    <mergeCell ref="E48:G48"/>
    <mergeCell ref="H48:I48"/>
    <mergeCell ref="A49:D49"/>
    <mergeCell ref="E49:G49"/>
    <mergeCell ref="H49:I49"/>
    <mergeCell ref="A45:I45"/>
    <mergeCell ref="A46:D46"/>
    <mergeCell ref="E46:G46"/>
    <mergeCell ref="H46:I46"/>
    <mergeCell ref="A47:D47"/>
    <mergeCell ref="E47:G47"/>
    <mergeCell ref="H47:I47"/>
    <mergeCell ref="A52:D52"/>
    <mergeCell ref="E52:G52"/>
    <mergeCell ref="H52:I52"/>
    <mergeCell ref="A53:D53"/>
    <mergeCell ref="E53:G53"/>
    <mergeCell ref="H53:I53"/>
    <mergeCell ref="A50:D50"/>
    <mergeCell ref="E50:G50"/>
    <mergeCell ref="H50:I50"/>
    <mergeCell ref="A51:D51"/>
    <mergeCell ref="E51:G51"/>
    <mergeCell ref="H51:I51"/>
    <mergeCell ref="A58:I61"/>
    <mergeCell ref="A62:D62"/>
    <mergeCell ref="E62:G62"/>
    <mergeCell ref="H62:I62"/>
    <mergeCell ref="A55:D55"/>
    <mergeCell ref="E55:G55"/>
    <mergeCell ref="H55:I55"/>
    <mergeCell ref="A56:G56"/>
    <mergeCell ref="H56:I56"/>
    <mergeCell ref="A57:I57"/>
  </mergeCells>
  <phoneticPr fontId="2"/>
  <dataValidations count="3">
    <dataValidation type="list" allowBlank="1" showInputMessage="1" showErrorMessage="1" sqref="D7:I7">
      <formula1>$X$6:$X$10</formula1>
    </dataValidation>
    <dataValidation type="list" allowBlank="1" showInputMessage="1" showErrorMessage="1" sqref="D4:I4">
      <formula1>$X$2:$X$4</formula1>
    </dataValidation>
    <dataValidation type="list" allowBlank="1" showInputMessage="1" sqref="H56:I56">
      <formula1>"有,無"</formula1>
    </dataValidation>
  </dataValidations>
  <printOptions horizontalCentered="1"/>
  <pageMargins left="0.51181102362204722" right="0.51181102362204722" top="0.35433070866141736" bottom="0.35433070866141736" header="0.31496062992125984" footer="0.31496062992125984"/>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64"/>
  <sheetViews>
    <sheetView showZeros="0" view="pageBreakPreview" zoomScaleNormal="100" zoomScaleSheetLayoutView="100" workbookViewId="0">
      <selection activeCell="G11" sqref="G11"/>
    </sheetView>
  </sheetViews>
  <sheetFormatPr defaultColWidth="8.09765625" defaultRowHeight="13.2" outlineLevelRow="1"/>
  <cols>
    <col min="1" max="4" width="6.19921875" style="289" customWidth="1"/>
    <col min="5" max="6" width="6.69921875" style="289" customWidth="1"/>
    <col min="7" max="8" width="13.5" style="289" customWidth="1"/>
    <col min="9" max="9" width="16.09765625" style="289" customWidth="1"/>
    <col min="10" max="23" width="8.09765625" style="289"/>
    <col min="24" max="24" width="47.09765625" style="289" hidden="1" customWidth="1"/>
    <col min="25" max="16384" width="8.09765625" style="289"/>
  </cols>
  <sheetData>
    <row r="1" spans="1:24">
      <c r="A1" s="288" t="s">
        <v>299</v>
      </c>
    </row>
    <row r="2" spans="1:24" ht="19.5" customHeight="1">
      <c r="A2" s="1335" t="s">
        <v>300</v>
      </c>
      <c r="B2" s="1335"/>
      <c r="C2" s="1335"/>
      <c r="D2" s="1335"/>
      <c r="E2" s="1335"/>
      <c r="F2" s="1335"/>
      <c r="G2" s="1335"/>
      <c r="H2" s="1335"/>
      <c r="I2" s="1335"/>
      <c r="X2" s="290" t="s">
        <v>301</v>
      </c>
    </row>
    <row r="3" spans="1:24" ht="7.5" customHeight="1">
      <c r="A3" s="288"/>
      <c r="X3" s="290" t="s">
        <v>363</v>
      </c>
    </row>
    <row r="4" spans="1:24" ht="18.75" customHeight="1">
      <c r="A4" s="1336" t="s">
        <v>302</v>
      </c>
      <c r="B4" s="1336"/>
      <c r="C4" s="1336"/>
      <c r="D4" s="1337" t="s">
        <v>364</v>
      </c>
      <c r="E4" s="1338"/>
      <c r="F4" s="1338"/>
      <c r="G4" s="1338"/>
      <c r="H4" s="1338"/>
      <c r="I4" s="1339"/>
      <c r="X4" s="290" t="s">
        <v>364</v>
      </c>
    </row>
    <row r="5" spans="1:24" ht="18.75" customHeight="1">
      <c r="A5" s="1340" t="s">
        <v>303</v>
      </c>
      <c r="B5" s="1341"/>
      <c r="C5" s="1341"/>
      <c r="D5" s="1342" t="s">
        <v>55</v>
      </c>
      <c r="E5" s="1343"/>
      <c r="F5" s="1343"/>
      <c r="G5" s="1344"/>
      <c r="H5" s="1340" t="s">
        <v>56</v>
      </c>
      <c r="I5" s="1336"/>
      <c r="J5" s="291"/>
      <c r="K5" s="291"/>
    </row>
    <row r="6" spans="1:24" ht="22.5" customHeight="1">
      <c r="A6" s="1352">
        <f>基礎情報!$D$6</f>
        <v>0</v>
      </c>
      <c r="B6" s="1353"/>
      <c r="C6" s="1354"/>
      <c r="D6" s="1352">
        <f>基礎情報!$D$9</f>
        <v>0</v>
      </c>
      <c r="E6" s="1353"/>
      <c r="F6" s="1353"/>
      <c r="G6" s="1354"/>
      <c r="H6" s="1355">
        <f>IF(基礎情報!D11="",基礎情報!D5,基礎情報!D11)</f>
        <v>0</v>
      </c>
      <c r="I6" s="1355"/>
      <c r="J6" s="291"/>
      <c r="K6" s="291"/>
      <c r="X6" s="290" t="s">
        <v>304</v>
      </c>
    </row>
    <row r="7" spans="1:24" ht="14.25" customHeight="1">
      <c r="A7" s="1340" t="s">
        <v>306</v>
      </c>
      <c r="B7" s="1336"/>
      <c r="C7" s="1336"/>
      <c r="D7" s="1337">
        <f>'確認書（個人防護具保管庫）'!$N$46</f>
        <v>0</v>
      </c>
      <c r="E7" s="1338"/>
      <c r="F7" s="1338"/>
      <c r="G7" s="1338"/>
      <c r="H7" s="1338"/>
      <c r="I7" s="1339"/>
      <c r="X7" s="290" t="s">
        <v>305</v>
      </c>
    </row>
    <row r="8" spans="1:24" ht="13.5" customHeight="1">
      <c r="A8" s="1336" t="s">
        <v>308</v>
      </c>
      <c r="B8" s="1336"/>
      <c r="C8" s="1336"/>
      <c r="D8" s="1356" t="s">
        <v>309</v>
      </c>
      <c r="E8" s="1356"/>
      <c r="F8" s="1356"/>
      <c r="G8" s="1356"/>
      <c r="H8" s="1356"/>
      <c r="I8" s="1357"/>
      <c r="X8" s="290" t="s">
        <v>307</v>
      </c>
    </row>
    <row r="9" spans="1:24" ht="13.5" customHeight="1">
      <c r="A9" s="1336"/>
      <c r="B9" s="1336"/>
      <c r="C9" s="1336"/>
      <c r="D9" s="292" t="s">
        <v>311</v>
      </c>
      <c r="E9" s="1359">
        <f>IF('確認書（個人防護具保管庫）'!B46="建築工事",'確認書（個人防護具保管庫）'!R86,'確認書（個人防護具保管庫）'!B86)</f>
        <v>0</v>
      </c>
      <c r="F9" s="1359"/>
      <c r="G9" s="1359"/>
      <c r="H9" s="376" t="str">
        <f>IF('確認書（個人防護具保管庫）'!B46="建築工事","1階建て",'確認書（個人防護具保管庫）'!L86)</f>
        <v>〇階建て</v>
      </c>
      <c r="I9" s="293"/>
      <c r="J9" s="289" t="s">
        <v>312</v>
      </c>
      <c r="X9" s="290" t="s">
        <v>310</v>
      </c>
    </row>
    <row r="10" spans="1:24" ht="13.5" customHeight="1">
      <c r="A10" s="1336"/>
      <c r="B10" s="1336"/>
      <c r="C10" s="1336"/>
      <c r="D10" s="1360" t="s">
        <v>314</v>
      </c>
      <c r="E10" s="1361"/>
      <c r="F10" s="1361"/>
      <c r="G10" s="377">
        <f>IF('確認書（個人防護具保管庫）'!B46="建築工事",'確認書（個人防護具保管庫）'!AA93,基礎情報!D15)</f>
        <v>0</v>
      </c>
      <c r="H10" s="294"/>
      <c r="I10" s="293"/>
      <c r="X10" s="290" t="s">
        <v>313</v>
      </c>
    </row>
    <row r="11" spans="1:24" ht="14.25" customHeight="1">
      <c r="A11" s="1336"/>
      <c r="B11" s="1336"/>
      <c r="C11" s="1336"/>
      <c r="D11" s="1362" t="s">
        <v>315</v>
      </c>
      <c r="E11" s="1363"/>
      <c r="F11" s="1363"/>
      <c r="G11" s="378">
        <f>IF('確認書（個人防護具保管庫）'!B46="建築工事",'確認書（個人防護具保管庫）'!AA93,基礎情報!D16)</f>
        <v>0</v>
      </c>
      <c r="H11" s="295"/>
      <c r="I11" s="296"/>
      <c r="X11" s="297"/>
    </row>
    <row r="12" spans="1:24" ht="13.5" customHeight="1">
      <c r="A12" s="1342" t="s">
        <v>317</v>
      </c>
      <c r="B12" s="1343"/>
      <c r="C12" s="1344"/>
      <c r="D12" s="298" t="s">
        <v>318</v>
      </c>
      <c r="E12" s="1345">
        <f>'確認書（個人防護具保管庫）'!$B$142</f>
        <v>0</v>
      </c>
      <c r="F12" s="1345"/>
      <c r="G12" s="299" t="s">
        <v>319</v>
      </c>
      <c r="H12" s="300" t="s">
        <v>320</v>
      </c>
      <c r="I12" s="301">
        <f>'確認書（個人防護具保管庫）'!$N$142</f>
        <v>0</v>
      </c>
      <c r="X12" s="302" t="s">
        <v>316</v>
      </c>
    </row>
    <row r="13" spans="1:24" ht="13.5" customHeight="1">
      <c r="A13" s="1346" t="s">
        <v>322</v>
      </c>
      <c r="B13" s="1347"/>
      <c r="C13" s="1347"/>
      <c r="D13" s="1347"/>
      <c r="E13" s="1347"/>
      <c r="F13" s="1347"/>
      <c r="G13" s="1347"/>
      <c r="H13" s="1347"/>
      <c r="I13" s="1348"/>
      <c r="X13" s="303" t="s">
        <v>321</v>
      </c>
    </row>
    <row r="14" spans="1:24" ht="14.25" customHeight="1">
      <c r="A14" s="304" t="s">
        <v>324</v>
      </c>
      <c r="B14" s="1336" t="s">
        <v>325</v>
      </c>
      <c r="C14" s="1336"/>
      <c r="D14" s="1342"/>
      <c r="E14" s="1336" t="s">
        <v>326</v>
      </c>
      <c r="F14" s="1336"/>
      <c r="G14" s="304" t="s">
        <v>327</v>
      </c>
      <c r="H14" s="304" t="s">
        <v>328</v>
      </c>
      <c r="I14" s="305" t="s">
        <v>329</v>
      </c>
      <c r="X14" s="303" t="s">
        <v>323</v>
      </c>
    </row>
    <row r="15" spans="1:24" ht="13.5" customHeight="1">
      <c r="A15" s="306" t="s">
        <v>331</v>
      </c>
      <c r="B15" s="1349" t="s">
        <v>332</v>
      </c>
      <c r="C15" s="1349"/>
      <c r="D15" s="1349"/>
      <c r="E15" s="1350" t="s">
        <v>333</v>
      </c>
      <c r="F15" s="1351"/>
      <c r="G15" s="307" t="s">
        <v>334</v>
      </c>
      <c r="H15" s="307" t="s">
        <v>335</v>
      </c>
      <c r="I15" s="293" t="s">
        <v>336</v>
      </c>
      <c r="X15" s="303" t="s">
        <v>330</v>
      </c>
    </row>
    <row r="16" spans="1:24" ht="13.5" customHeight="1">
      <c r="A16" s="1370" t="s">
        <v>57</v>
      </c>
      <c r="B16" s="1435" t="s">
        <v>362</v>
      </c>
      <c r="C16" s="1435"/>
      <c r="D16" s="1435"/>
      <c r="E16" s="1439">
        <f>'確認書（個人防護具保管庫）'!$AA$93</f>
        <v>0</v>
      </c>
      <c r="F16" s="1440"/>
      <c r="G16" s="308" t="e">
        <f t="shared" ref="G16:G29" si="0">IF(H16="","",H16/E16)</f>
        <v>#DIV/0!</v>
      </c>
      <c r="H16" s="309">
        <f>'確認書（個人防護具保管庫）'!$AH$92</f>
        <v>0</v>
      </c>
      <c r="I16" s="293" t="s">
        <v>336</v>
      </c>
      <c r="X16" s="303" t="s">
        <v>337</v>
      </c>
    </row>
    <row r="17" spans="1:24" ht="13.5" customHeight="1">
      <c r="A17" s="1370"/>
      <c r="B17" s="1367">
        <f>'確認書（個人防護具保管庫）'!$C$118</f>
        <v>0</v>
      </c>
      <c r="C17" s="1367"/>
      <c r="D17" s="1367"/>
      <c r="E17" s="1364"/>
      <c r="F17" s="1365"/>
      <c r="G17" s="308" t="e">
        <f t="shared" si="0"/>
        <v>#DIV/0!</v>
      </c>
      <c r="H17" s="309">
        <f>'確認書（個人防護具保管庫）'!$S$118</f>
        <v>0</v>
      </c>
      <c r="I17" s="293" t="s">
        <v>336</v>
      </c>
      <c r="X17" s="303" t="s">
        <v>338</v>
      </c>
    </row>
    <row r="18" spans="1:24" ht="13.5" customHeight="1">
      <c r="A18" s="1370"/>
      <c r="B18" s="1367">
        <f>'確認書（個人防護具保管庫）'!$C$119</f>
        <v>0</v>
      </c>
      <c r="C18" s="1367"/>
      <c r="D18" s="1367"/>
      <c r="E18" s="1364"/>
      <c r="F18" s="1365"/>
      <c r="G18" s="308" t="e">
        <f t="shared" si="0"/>
        <v>#DIV/0!</v>
      </c>
      <c r="H18" s="309">
        <f>'確認書（個人防護具保管庫）'!$S$119</f>
        <v>0</v>
      </c>
      <c r="I18" s="293" t="s">
        <v>336</v>
      </c>
      <c r="X18" s="303" t="s">
        <v>339</v>
      </c>
    </row>
    <row r="19" spans="1:24" ht="13.5" customHeight="1">
      <c r="A19" s="1370"/>
      <c r="B19" s="1367">
        <f>'確認書（個人防護具保管庫）'!$C$120</f>
        <v>0</v>
      </c>
      <c r="C19" s="1367"/>
      <c r="D19" s="1367"/>
      <c r="E19" s="1364"/>
      <c r="F19" s="1365"/>
      <c r="G19" s="308" t="e">
        <f t="shared" si="0"/>
        <v>#DIV/0!</v>
      </c>
      <c r="H19" s="309">
        <f>'確認書（個人防護具保管庫）'!$S$120</f>
        <v>0</v>
      </c>
      <c r="I19" s="293" t="s">
        <v>336</v>
      </c>
      <c r="X19" s="303" t="s">
        <v>340</v>
      </c>
    </row>
    <row r="20" spans="1:24">
      <c r="A20" s="1370"/>
      <c r="B20" s="1367">
        <f>'確認書（個人防護具保管庫）'!$C$121</f>
        <v>0</v>
      </c>
      <c r="C20" s="1367"/>
      <c r="D20" s="1367"/>
      <c r="E20" s="1364"/>
      <c r="F20" s="1365"/>
      <c r="G20" s="308" t="e">
        <f t="shared" si="0"/>
        <v>#DIV/0!</v>
      </c>
      <c r="H20" s="309">
        <f>'確認書（個人防護具保管庫）'!$S$121</f>
        <v>0</v>
      </c>
      <c r="I20" s="293" t="s">
        <v>336</v>
      </c>
    </row>
    <row r="21" spans="1:24" ht="15" customHeight="1">
      <c r="A21" s="1370"/>
      <c r="B21" s="1367">
        <f>'確認書（個人防護具保管庫）'!$C$122</f>
        <v>0</v>
      </c>
      <c r="C21" s="1367"/>
      <c r="D21" s="1367"/>
      <c r="E21" s="1364"/>
      <c r="F21" s="1365"/>
      <c r="G21" s="308" t="e">
        <f t="shared" si="0"/>
        <v>#DIV/0!</v>
      </c>
      <c r="H21" s="309">
        <f>'確認書（個人防護具保管庫）'!$S$122</f>
        <v>0</v>
      </c>
      <c r="I21" s="293" t="s">
        <v>336</v>
      </c>
    </row>
    <row r="22" spans="1:24" ht="15" customHeight="1">
      <c r="A22" s="1370"/>
      <c r="B22" s="1367">
        <f>'確認書（個人防護具保管庫）'!$C$123</f>
        <v>0</v>
      </c>
      <c r="C22" s="1367"/>
      <c r="D22" s="1367"/>
      <c r="E22" s="1364"/>
      <c r="F22" s="1365"/>
      <c r="G22" s="308" t="e">
        <f t="shared" si="0"/>
        <v>#DIV/0!</v>
      </c>
      <c r="H22" s="309">
        <f>'確認書（個人防護具保管庫）'!$S$123</f>
        <v>0</v>
      </c>
      <c r="I22" s="293" t="s">
        <v>336</v>
      </c>
    </row>
    <row r="23" spans="1:24" ht="15" hidden="1" customHeight="1" outlineLevel="1">
      <c r="A23" s="310"/>
      <c r="B23" s="1367">
        <f>'確認書（個人防護具保管庫）'!$C$124</f>
        <v>0</v>
      </c>
      <c r="C23" s="1367"/>
      <c r="D23" s="1367"/>
      <c r="E23" s="1368"/>
      <c r="F23" s="1369"/>
      <c r="G23" s="308" t="e">
        <f t="shared" si="0"/>
        <v>#DIV/0!</v>
      </c>
      <c r="H23" s="309">
        <f>'確認書（個人防護具保管庫）'!$S$124</f>
        <v>0</v>
      </c>
      <c r="I23" s="293"/>
    </row>
    <row r="24" spans="1:24" ht="15" hidden="1" customHeight="1" outlineLevel="1">
      <c r="A24" s="310"/>
      <c r="B24" s="1367">
        <f>'確認書（個人防護具保管庫）'!$C$125</f>
        <v>0</v>
      </c>
      <c r="C24" s="1367"/>
      <c r="D24" s="1367"/>
      <c r="E24" s="1368"/>
      <c r="F24" s="1369"/>
      <c r="G24" s="308" t="e">
        <f>IF(H24="","",H24/E24)</f>
        <v>#DIV/0!</v>
      </c>
      <c r="H24" s="309">
        <f>'確認書（個人防護具保管庫）'!$S$125</f>
        <v>0</v>
      </c>
      <c r="I24" s="293"/>
    </row>
    <row r="25" spans="1:24" ht="15" hidden="1" customHeight="1" outlineLevel="1">
      <c r="A25" s="310"/>
      <c r="B25" s="1367">
        <f>'確認書（個人防護具保管庫）'!$C$126</f>
        <v>0</v>
      </c>
      <c r="C25" s="1367"/>
      <c r="D25" s="1367"/>
      <c r="E25" s="1368"/>
      <c r="F25" s="1369"/>
      <c r="G25" s="308" t="e">
        <f t="shared" ref="G25:G28" si="1">IF(H25="","",H25/E25)</f>
        <v>#DIV/0!</v>
      </c>
      <c r="H25" s="309">
        <f>'確認書（個人防護具保管庫）'!$S$126</f>
        <v>0</v>
      </c>
      <c r="I25" s="293"/>
    </row>
    <row r="26" spans="1:24" ht="15" hidden="1" customHeight="1" outlineLevel="1">
      <c r="A26" s="310"/>
      <c r="B26" s="1367">
        <f>'確認書（個人防護具保管庫）'!$C$127</f>
        <v>0</v>
      </c>
      <c r="C26" s="1367"/>
      <c r="D26" s="1367"/>
      <c r="E26" s="1368"/>
      <c r="F26" s="1369"/>
      <c r="G26" s="308" t="e">
        <f t="shared" si="1"/>
        <v>#DIV/0!</v>
      </c>
      <c r="H26" s="309">
        <f>'確認書（個人防護具保管庫）'!$S$127</f>
        <v>0</v>
      </c>
      <c r="I26" s="293"/>
    </row>
    <row r="27" spans="1:24" ht="15" hidden="1" customHeight="1" outlineLevel="1">
      <c r="A27" s="310"/>
      <c r="B27" s="1367">
        <f>'確認書（個人防護具保管庫）'!$C$128</f>
        <v>0</v>
      </c>
      <c r="C27" s="1367"/>
      <c r="D27" s="1367"/>
      <c r="E27" s="1368"/>
      <c r="F27" s="1369"/>
      <c r="G27" s="308" t="e">
        <f t="shared" si="1"/>
        <v>#DIV/0!</v>
      </c>
      <c r="H27" s="309">
        <f>'確認書（個人防護具保管庫）'!$S$128</f>
        <v>0</v>
      </c>
      <c r="I27" s="293"/>
    </row>
    <row r="28" spans="1:24" ht="15" hidden="1" customHeight="1" outlineLevel="1">
      <c r="A28" s="310"/>
      <c r="B28" s="1367">
        <f>'確認書（個人防護具保管庫）'!$C$129</f>
        <v>0</v>
      </c>
      <c r="C28" s="1367"/>
      <c r="D28" s="1367"/>
      <c r="E28" s="1368"/>
      <c r="F28" s="1369"/>
      <c r="G28" s="308" t="e">
        <f t="shared" si="1"/>
        <v>#DIV/0!</v>
      </c>
      <c r="H28" s="309">
        <f>'確認書（個人防護具保管庫）'!$S$129</f>
        <v>0</v>
      </c>
      <c r="I28" s="293"/>
    </row>
    <row r="29" spans="1:24" ht="15" customHeight="1" collapsed="1">
      <c r="A29" s="311"/>
      <c r="B29" s="1344" t="s">
        <v>341</v>
      </c>
      <c r="C29" s="1336"/>
      <c r="D29" s="1336"/>
      <c r="E29" s="1371" t="str">
        <f>IF(SUM(E16:F28)=0,"",SUM(E16:F28))</f>
        <v/>
      </c>
      <c r="F29" s="1371"/>
      <c r="G29" s="312" t="str">
        <f t="shared" si="0"/>
        <v/>
      </c>
      <c r="H29" s="320" t="str">
        <f>IF(SUM(H16:H28)=0,"",SUM(H16:H28))</f>
        <v/>
      </c>
      <c r="I29" s="314"/>
    </row>
    <row r="30" spans="1:24">
      <c r="A30" s="315" t="s">
        <v>331</v>
      </c>
      <c r="B30" s="1372" t="s">
        <v>332</v>
      </c>
      <c r="C30" s="1356"/>
      <c r="D30" s="1357"/>
      <c r="E30" s="1373" t="s">
        <v>333</v>
      </c>
      <c r="F30" s="1374"/>
      <c r="G30" s="316" t="s">
        <v>334</v>
      </c>
      <c r="H30" s="316" t="s">
        <v>335</v>
      </c>
      <c r="I30" s="293" t="s">
        <v>336</v>
      </c>
      <c r="J30" s="289" t="s">
        <v>342</v>
      </c>
    </row>
    <row r="31" spans="1:24" ht="13.5" customHeight="1">
      <c r="A31" s="1375" t="s">
        <v>343</v>
      </c>
      <c r="B31" s="1436">
        <f>'確認書（個人防護具保管庫）'!C101</f>
        <v>0</v>
      </c>
      <c r="C31" s="1437"/>
      <c r="D31" s="1438"/>
      <c r="E31" s="1380"/>
      <c r="F31" s="1381"/>
      <c r="G31" s="308" t="str">
        <f t="shared" ref="G31:G44" si="2">IF(H31="","",H31/E31)</f>
        <v/>
      </c>
      <c r="H31" s="379"/>
      <c r="I31" s="293" t="s">
        <v>336</v>
      </c>
      <c r="P31" s="337"/>
    </row>
    <row r="32" spans="1:24">
      <c r="A32" s="1375"/>
      <c r="B32" s="1436">
        <f>'確認書（個人防護具保管庫）'!C102</f>
        <v>0</v>
      </c>
      <c r="C32" s="1437"/>
      <c r="D32" s="1438"/>
      <c r="E32" s="1380"/>
      <c r="F32" s="1381"/>
      <c r="G32" s="317" t="str">
        <f>IF(H32="","",H32/E32)</f>
        <v/>
      </c>
      <c r="H32" s="379"/>
      <c r="I32" s="293" t="s">
        <v>336</v>
      </c>
    </row>
    <row r="33" spans="1:16">
      <c r="A33" s="1375"/>
      <c r="B33" s="1436">
        <f>'確認書（個人防護具保管庫）'!C103</f>
        <v>0</v>
      </c>
      <c r="C33" s="1437"/>
      <c r="D33" s="1438"/>
      <c r="E33" s="1380"/>
      <c r="F33" s="1381"/>
      <c r="G33" s="317" t="str">
        <f t="shared" si="2"/>
        <v/>
      </c>
      <c r="H33" s="379"/>
      <c r="I33" s="293" t="s">
        <v>336</v>
      </c>
    </row>
    <row r="34" spans="1:16">
      <c r="A34" s="1375"/>
      <c r="B34" s="1436">
        <f>'確認書（個人防護具保管庫）'!C104</f>
        <v>0</v>
      </c>
      <c r="C34" s="1437"/>
      <c r="D34" s="1438"/>
      <c r="E34" s="1380"/>
      <c r="F34" s="1381"/>
      <c r="G34" s="317" t="str">
        <f t="shared" si="2"/>
        <v/>
      </c>
      <c r="H34" s="379"/>
      <c r="I34" s="293" t="s">
        <v>336</v>
      </c>
    </row>
    <row r="35" spans="1:16">
      <c r="A35" s="1375"/>
      <c r="B35" s="1436">
        <f>'確認書（個人防護具保管庫）'!C105</f>
        <v>0</v>
      </c>
      <c r="C35" s="1437"/>
      <c r="D35" s="1438"/>
      <c r="E35" s="1380"/>
      <c r="F35" s="1381"/>
      <c r="G35" s="317" t="str">
        <f t="shared" si="2"/>
        <v/>
      </c>
      <c r="H35" s="379"/>
      <c r="I35" s="293" t="s">
        <v>336</v>
      </c>
    </row>
    <row r="36" spans="1:16">
      <c r="A36" s="1375"/>
      <c r="B36" s="1436">
        <f>'確認書（個人防護具保管庫）'!C106</f>
        <v>0</v>
      </c>
      <c r="C36" s="1437"/>
      <c r="D36" s="1438"/>
      <c r="E36" s="1380"/>
      <c r="F36" s="1381"/>
      <c r="G36" s="317" t="str">
        <f t="shared" si="2"/>
        <v/>
      </c>
      <c r="H36" s="379"/>
      <c r="I36" s="293" t="s">
        <v>336</v>
      </c>
    </row>
    <row r="37" spans="1:16">
      <c r="A37" s="1375"/>
      <c r="B37" s="1436">
        <f>'確認書（個人防護具保管庫）'!C107</f>
        <v>0</v>
      </c>
      <c r="C37" s="1437"/>
      <c r="D37" s="1438"/>
      <c r="E37" s="1380"/>
      <c r="F37" s="1381"/>
      <c r="G37" s="317" t="str">
        <f t="shared" si="2"/>
        <v/>
      </c>
      <c r="H37" s="379"/>
      <c r="I37" s="293" t="s">
        <v>336</v>
      </c>
    </row>
    <row r="38" spans="1:16">
      <c r="A38" s="318"/>
      <c r="B38" s="1436">
        <f>'確認書（個人防護具保管庫）'!C108</f>
        <v>0</v>
      </c>
      <c r="C38" s="1437"/>
      <c r="D38" s="1438"/>
      <c r="E38" s="1380"/>
      <c r="F38" s="1381"/>
      <c r="G38" s="317" t="str">
        <f t="shared" si="2"/>
        <v/>
      </c>
      <c r="H38" s="379"/>
      <c r="I38" s="293"/>
    </row>
    <row r="39" spans="1:16">
      <c r="A39" s="318"/>
      <c r="B39" s="1436">
        <f>'確認書（個人防護具保管庫）'!C109</f>
        <v>0</v>
      </c>
      <c r="C39" s="1437"/>
      <c r="D39" s="1438"/>
      <c r="E39" s="1380"/>
      <c r="F39" s="1381"/>
      <c r="G39" s="317" t="str">
        <f t="shared" si="2"/>
        <v/>
      </c>
      <c r="H39" s="379"/>
      <c r="I39" s="293"/>
    </row>
    <row r="40" spans="1:16">
      <c r="A40" s="318"/>
      <c r="B40" s="1436">
        <f>'確認書（個人防護具保管庫）'!C110</f>
        <v>0</v>
      </c>
      <c r="C40" s="1437"/>
      <c r="D40" s="1438"/>
      <c r="E40" s="1380"/>
      <c r="F40" s="1381"/>
      <c r="G40" s="317" t="str">
        <f t="shared" si="2"/>
        <v/>
      </c>
      <c r="H40" s="379"/>
      <c r="I40" s="293"/>
    </row>
    <row r="41" spans="1:16">
      <c r="A41" s="318"/>
      <c r="B41" s="1436">
        <f>'確認書（個人防護具保管庫）'!C111</f>
        <v>0</v>
      </c>
      <c r="C41" s="1437"/>
      <c r="D41" s="1438"/>
      <c r="E41" s="1380"/>
      <c r="F41" s="1381"/>
      <c r="G41" s="317" t="str">
        <f t="shared" si="2"/>
        <v/>
      </c>
      <c r="H41" s="379"/>
      <c r="I41" s="293"/>
    </row>
    <row r="42" spans="1:16">
      <c r="A42" s="318"/>
      <c r="B42" s="1436">
        <f>'確認書（個人防護具保管庫）'!C112</f>
        <v>0</v>
      </c>
      <c r="C42" s="1437"/>
      <c r="D42" s="1438"/>
      <c r="E42" s="1380"/>
      <c r="F42" s="1381"/>
      <c r="G42" s="317" t="str">
        <f>IF(H42="","",H42/E42)</f>
        <v/>
      </c>
      <c r="H42" s="379"/>
      <c r="I42" s="293"/>
    </row>
    <row r="43" spans="1:16" ht="15" customHeight="1">
      <c r="A43" s="319"/>
      <c r="B43" s="1336" t="s">
        <v>341</v>
      </c>
      <c r="C43" s="1336"/>
      <c r="D43" s="1336"/>
      <c r="E43" s="1390" t="str">
        <f>IF(SUM(E31:F42)=0,"",SUM(E31:F42))</f>
        <v/>
      </c>
      <c r="F43" s="1391"/>
      <c r="G43" s="312" t="str">
        <f t="shared" si="2"/>
        <v/>
      </c>
      <c r="H43" s="320" t="str">
        <f>IF(SUM(H31:H42)=0,"",SUM(H31:H42))</f>
        <v/>
      </c>
      <c r="I43" s="314"/>
    </row>
    <row r="44" spans="1:16" ht="15" customHeight="1">
      <c r="A44" s="1340" t="s">
        <v>58</v>
      </c>
      <c r="B44" s="1340"/>
      <c r="C44" s="1340"/>
      <c r="D44" s="1340"/>
      <c r="E44" s="1392" t="str">
        <f>IF(E43="",E29,E29+E43)</f>
        <v/>
      </c>
      <c r="F44" s="1393"/>
      <c r="G44" s="321" t="str">
        <f t="shared" si="2"/>
        <v/>
      </c>
      <c r="H44" s="322" t="str">
        <f>IF(H43="",H29,H29+H43)</f>
        <v/>
      </c>
      <c r="I44" s="323"/>
    </row>
    <row r="45" spans="1:16">
      <c r="A45" s="1394" t="s">
        <v>344</v>
      </c>
      <c r="B45" s="1394"/>
      <c r="C45" s="1394"/>
      <c r="D45" s="1394"/>
      <c r="E45" s="1394"/>
      <c r="F45" s="1394"/>
      <c r="G45" s="1394"/>
      <c r="H45" s="1394"/>
      <c r="I45" s="1394"/>
    </row>
    <row r="46" spans="1:16">
      <c r="A46" s="1340" t="s">
        <v>59</v>
      </c>
      <c r="B46" s="1340"/>
      <c r="C46" s="1340"/>
      <c r="D46" s="1340"/>
      <c r="E46" s="1340" t="s">
        <v>345</v>
      </c>
      <c r="F46" s="1340"/>
      <c r="G46" s="1340"/>
      <c r="H46" s="1340" t="s">
        <v>346</v>
      </c>
      <c r="I46" s="1340"/>
    </row>
    <row r="47" spans="1:16" ht="13.5" customHeight="1">
      <c r="A47" s="1427"/>
      <c r="B47" s="1428"/>
      <c r="C47" s="1428"/>
      <c r="D47" s="1429"/>
      <c r="E47" s="1430" t="s">
        <v>347</v>
      </c>
      <c r="F47" s="1431"/>
      <c r="G47" s="1432"/>
      <c r="H47" s="1427" t="s">
        <v>348</v>
      </c>
      <c r="I47" s="1429"/>
    </row>
    <row r="48" spans="1:16" ht="13.5" customHeight="1">
      <c r="A48" s="1382" t="s">
        <v>349</v>
      </c>
      <c r="B48" s="1383"/>
      <c r="C48" s="1383"/>
      <c r="D48" s="1384"/>
      <c r="E48" s="1385">
        <f>IF(E49="","",E49+E50)</f>
        <v>0</v>
      </c>
      <c r="F48" s="1386"/>
      <c r="G48" s="1387"/>
      <c r="H48" s="1388"/>
      <c r="I48" s="1389"/>
      <c r="P48" s="335">
        <f>'確認書（個人防護具保管庫）'!$B$91</f>
        <v>0</v>
      </c>
    </row>
    <row r="49" spans="1:16" ht="13.5" customHeight="1">
      <c r="A49" s="1382" t="s">
        <v>350</v>
      </c>
      <c r="B49" s="1383"/>
      <c r="C49" s="1383"/>
      <c r="D49" s="1384"/>
      <c r="E49" s="1406">
        <f>'（別紙1）経費所要額調'!$R$13</f>
        <v>0</v>
      </c>
      <c r="F49" s="1407"/>
      <c r="G49" s="1408"/>
      <c r="H49" s="1425"/>
      <c r="I49" s="1426"/>
      <c r="P49" s="336">
        <f>'（別紙1）経費所要額調'!$Q$13</f>
        <v>0</v>
      </c>
    </row>
    <row r="50" spans="1:16" ht="13.5" customHeight="1">
      <c r="A50" s="1382" t="s">
        <v>351</v>
      </c>
      <c r="B50" s="1383"/>
      <c r="C50" s="1383"/>
      <c r="D50" s="1384"/>
      <c r="E50" s="1406">
        <f>P49-E49</f>
        <v>0</v>
      </c>
      <c r="F50" s="1407"/>
      <c r="G50" s="1408"/>
      <c r="H50" s="1425"/>
      <c r="I50" s="1426"/>
      <c r="P50" s="325">
        <f>SUM(E49:G52)</f>
        <v>0</v>
      </c>
    </row>
    <row r="51" spans="1:16" ht="13.5" customHeight="1">
      <c r="A51" s="1382" t="s">
        <v>352</v>
      </c>
      <c r="B51" s="1383"/>
      <c r="C51" s="1383"/>
      <c r="D51" s="1384"/>
      <c r="E51" s="1406"/>
      <c r="F51" s="1407"/>
      <c r="G51" s="1408"/>
      <c r="H51" s="1425"/>
      <c r="I51" s="1426"/>
    </row>
    <row r="52" spans="1:16" ht="13.5" customHeight="1">
      <c r="A52" s="1382" t="s">
        <v>353</v>
      </c>
      <c r="B52" s="1383"/>
      <c r="C52" s="1383"/>
      <c r="D52" s="1384"/>
      <c r="E52" s="1406">
        <f>'（別紙1）経費所要額調'!$D$13</f>
        <v>0</v>
      </c>
      <c r="F52" s="1407"/>
      <c r="G52" s="1408"/>
      <c r="H52" s="1425"/>
      <c r="I52" s="1426"/>
    </row>
    <row r="53" spans="1:16" ht="13.5" customHeight="1">
      <c r="A53" s="1382" t="s">
        <v>354</v>
      </c>
      <c r="B53" s="1383"/>
      <c r="C53" s="1383"/>
      <c r="D53" s="1384"/>
      <c r="E53" s="1406" t="e">
        <f>H44-P50</f>
        <v>#VALUE!</v>
      </c>
      <c r="F53" s="1407"/>
      <c r="G53" s="1408"/>
      <c r="H53" s="1409"/>
      <c r="I53" s="1410"/>
    </row>
    <row r="54" spans="1:16" ht="13.5" customHeight="1">
      <c r="A54" s="326"/>
      <c r="B54" s="327"/>
      <c r="C54" s="327"/>
      <c r="D54" s="328"/>
      <c r="E54" s="329"/>
      <c r="F54" s="330"/>
      <c r="G54" s="331"/>
      <c r="H54" s="329"/>
      <c r="I54" s="331"/>
    </row>
    <row r="55" spans="1:16" ht="15" customHeight="1">
      <c r="A55" s="1340" t="s">
        <v>355</v>
      </c>
      <c r="B55" s="1340"/>
      <c r="C55" s="1340"/>
      <c r="D55" s="1340"/>
      <c r="E55" s="1411" t="e">
        <f>IF(E49="","",SUM(E48+E51+E52+E53))</f>
        <v>#VALUE!</v>
      </c>
      <c r="F55" s="1412"/>
      <c r="G55" s="1413"/>
      <c r="H55" s="1414" t="e">
        <f>IF(H44=E55,"","←【確認】財源内訳の合計と事業費の合計が不一致")</f>
        <v>#VALUE!</v>
      </c>
      <c r="I55" s="1415"/>
      <c r="J55" s="289" t="s">
        <v>356</v>
      </c>
    </row>
    <row r="56" spans="1:16" ht="13.5" customHeight="1">
      <c r="A56" s="1419" t="s">
        <v>357</v>
      </c>
      <c r="B56" s="1420"/>
      <c r="C56" s="1420"/>
      <c r="D56" s="1420"/>
      <c r="E56" s="1420"/>
      <c r="F56" s="1420"/>
      <c r="G56" s="1420"/>
      <c r="H56" s="1421">
        <f>'確認書（個人防護具保管庫）'!B40</f>
        <v>0</v>
      </c>
      <c r="I56" s="1422"/>
      <c r="J56" s="289" t="s">
        <v>358</v>
      </c>
    </row>
    <row r="57" spans="1:16" ht="13.5" customHeight="1">
      <c r="A57" s="1433" t="s">
        <v>359</v>
      </c>
      <c r="B57" s="1434"/>
      <c r="C57" s="1434"/>
      <c r="D57" s="1434"/>
      <c r="E57" s="1434"/>
      <c r="F57" s="1434"/>
      <c r="G57" s="1434"/>
      <c r="H57" s="1434"/>
      <c r="I57" s="1434"/>
    </row>
    <row r="58" spans="1:16">
      <c r="A58" s="1395"/>
      <c r="B58" s="1396"/>
      <c r="C58" s="1396"/>
      <c r="D58" s="1396"/>
      <c r="E58" s="1396"/>
      <c r="F58" s="1396"/>
      <c r="G58" s="1396"/>
      <c r="H58" s="1396"/>
      <c r="I58" s="1397"/>
    </row>
    <row r="59" spans="1:16">
      <c r="A59" s="1398"/>
      <c r="B59" s="1399"/>
      <c r="C59" s="1399"/>
      <c r="D59" s="1399"/>
      <c r="E59" s="1399"/>
      <c r="F59" s="1399"/>
      <c r="G59" s="1399"/>
      <c r="H59" s="1399"/>
      <c r="I59" s="1400"/>
    </row>
    <row r="60" spans="1:16">
      <c r="A60" s="1398"/>
      <c r="B60" s="1399"/>
      <c r="C60" s="1399"/>
      <c r="D60" s="1399"/>
      <c r="E60" s="1399"/>
      <c r="F60" s="1399"/>
      <c r="G60" s="1399"/>
      <c r="H60" s="1399"/>
      <c r="I60" s="1400"/>
    </row>
    <row r="61" spans="1:16">
      <c r="A61" s="1401"/>
      <c r="B61" s="1402"/>
      <c r="C61" s="1402"/>
      <c r="D61" s="1402"/>
      <c r="E61" s="1402"/>
      <c r="F61" s="1402"/>
      <c r="G61" s="1402"/>
      <c r="H61" s="1402"/>
      <c r="I61" s="1403"/>
    </row>
    <row r="62" spans="1:16" ht="14.25" customHeight="1">
      <c r="A62" s="1404"/>
      <c r="B62" s="1404"/>
      <c r="C62" s="1404"/>
      <c r="D62" s="1404"/>
      <c r="E62" s="1405"/>
      <c r="F62" s="1405"/>
      <c r="G62" s="1405"/>
      <c r="H62" s="1405"/>
      <c r="I62" s="1405"/>
    </row>
    <row r="63" spans="1:16">
      <c r="A63" s="288" t="s">
        <v>360</v>
      </c>
      <c r="B63" s="288"/>
    </row>
    <row r="64" spans="1:16">
      <c r="A64" s="332" t="s">
        <v>361</v>
      </c>
      <c r="B64" s="333"/>
      <c r="C64" s="333"/>
      <c r="D64" s="333"/>
      <c r="E64" s="334"/>
      <c r="F64" s="333"/>
      <c r="G64" s="333"/>
      <c r="H64" s="333"/>
      <c r="I64" s="333"/>
    </row>
  </sheetData>
  <sheetProtection sheet="1" objects="1" scenarios="1"/>
  <mergeCells count="118">
    <mergeCell ref="A2:I2"/>
    <mergeCell ref="A4:C4"/>
    <mergeCell ref="D4:I4"/>
    <mergeCell ref="A5:C5"/>
    <mergeCell ref="D5:G5"/>
    <mergeCell ref="H5:I5"/>
    <mergeCell ref="A12:C12"/>
    <mergeCell ref="E12:F12"/>
    <mergeCell ref="A13:I13"/>
    <mergeCell ref="B14:D14"/>
    <mergeCell ref="E14:F14"/>
    <mergeCell ref="B15:D15"/>
    <mergeCell ref="E15:F15"/>
    <mergeCell ref="A6:C6"/>
    <mergeCell ref="D6:G6"/>
    <mergeCell ref="H6:I6"/>
    <mergeCell ref="A7:C7"/>
    <mergeCell ref="D7:I7"/>
    <mergeCell ref="A8:C11"/>
    <mergeCell ref="D8:I8"/>
    <mergeCell ref="E9:G9"/>
    <mergeCell ref="D10:F10"/>
    <mergeCell ref="D11:F11"/>
    <mergeCell ref="E20:F20"/>
    <mergeCell ref="B21:D21"/>
    <mergeCell ref="E21:F21"/>
    <mergeCell ref="B22:D22"/>
    <mergeCell ref="E22:F22"/>
    <mergeCell ref="E23:F23"/>
    <mergeCell ref="A16:A22"/>
    <mergeCell ref="B16:D16"/>
    <mergeCell ref="E16:F16"/>
    <mergeCell ref="B17:D17"/>
    <mergeCell ref="E17:F17"/>
    <mergeCell ref="B18:D18"/>
    <mergeCell ref="E18:F18"/>
    <mergeCell ref="B19:D19"/>
    <mergeCell ref="E19:F19"/>
    <mergeCell ref="B20:D20"/>
    <mergeCell ref="B23:D23"/>
    <mergeCell ref="E24:F24"/>
    <mergeCell ref="B29:D29"/>
    <mergeCell ref="E29:F29"/>
    <mergeCell ref="B30:D30"/>
    <mergeCell ref="E30:F30"/>
    <mergeCell ref="A31:A37"/>
    <mergeCell ref="B31:D31"/>
    <mergeCell ref="E31:F31"/>
    <mergeCell ref="B32:D32"/>
    <mergeCell ref="E32:F32"/>
    <mergeCell ref="B36:D36"/>
    <mergeCell ref="E36:F36"/>
    <mergeCell ref="B37:D37"/>
    <mergeCell ref="E37:F37"/>
    <mergeCell ref="B24:D24"/>
    <mergeCell ref="B25:D25"/>
    <mergeCell ref="B26:D26"/>
    <mergeCell ref="B27:D27"/>
    <mergeCell ref="B28:D28"/>
    <mergeCell ref="E25:F25"/>
    <mergeCell ref="E26:F26"/>
    <mergeCell ref="E27:F27"/>
    <mergeCell ref="E28:F28"/>
    <mergeCell ref="B38:D38"/>
    <mergeCell ref="E38:F38"/>
    <mergeCell ref="B33:D33"/>
    <mergeCell ref="E33:F33"/>
    <mergeCell ref="B34:D34"/>
    <mergeCell ref="E34:F34"/>
    <mergeCell ref="B35:D35"/>
    <mergeCell ref="E35:F35"/>
    <mergeCell ref="B42:D42"/>
    <mergeCell ref="E42:F42"/>
    <mergeCell ref="B43:D43"/>
    <mergeCell ref="E43:F43"/>
    <mergeCell ref="A44:D44"/>
    <mergeCell ref="E44:F44"/>
    <mergeCell ref="B39:D39"/>
    <mergeCell ref="E39:F39"/>
    <mergeCell ref="B40:D40"/>
    <mergeCell ref="E40:F40"/>
    <mergeCell ref="B41:D41"/>
    <mergeCell ref="E41:F41"/>
    <mergeCell ref="A48:D48"/>
    <mergeCell ref="E48:G48"/>
    <mergeCell ref="H48:I48"/>
    <mergeCell ref="A49:D49"/>
    <mergeCell ref="E49:G49"/>
    <mergeCell ref="H49:I49"/>
    <mergeCell ref="A45:I45"/>
    <mergeCell ref="A46:D46"/>
    <mergeCell ref="E46:G46"/>
    <mergeCell ref="H46:I46"/>
    <mergeCell ref="A47:D47"/>
    <mergeCell ref="E47:G47"/>
    <mergeCell ref="H47:I47"/>
    <mergeCell ref="A52:D52"/>
    <mergeCell ref="E52:G52"/>
    <mergeCell ref="H52:I52"/>
    <mergeCell ref="A53:D53"/>
    <mergeCell ref="E53:G53"/>
    <mergeCell ref="H53:I53"/>
    <mergeCell ref="A50:D50"/>
    <mergeCell ref="E50:G50"/>
    <mergeCell ref="H50:I50"/>
    <mergeCell ref="A51:D51"/>
    <mergeCell ref="E51:G51"/>
    <mergeCell ref="H51:I51"/>
    <mergeCell ref="A58:I61"/>
    <mergeCell ref="A62:D62"/>
    <mergeCell ref="E62:G62"/>
    <mergeCell ref="H62:I62"/>
    <mergeCell ref="A55:D55"/>
    <mergeCell ref="E55:G55"/>
    <mergeCell ref="H55:I55"/>
    <mergeCell ref="A56:G56"/>
    <mergeCell ref="H56:I56"/>
    <mergeCell ref="A57:I57"/>
  </mergeCells>
  <phoneticPr fontId="2"/>
  <dataValidations count="3">
    <dataValidation type="list" allowBlank="1" showInputMessage="1" showErrorMessage="1" sqref="D4:I4">
      <formula1>$X$2:$X$4</formula1>
    </dataValidation>
    <dataValidation type="list" allowBlank="1" showInputMessage="1" showErrorMessage="1" sqref="D7:I7">
      <formula1>$X$6:$X$10</formula1>
    </dataValidation>
    <dataValidation type="list" allowBlank="1" showInputMessage="1" sqref="H56:I56">
      <formula1>"有,無"</formula1>
    </dataValidation>
  </dataValidations>
  <printOptions horizontalCentered="1"/>
  <pageMargins left="0.51181102362204722" right="0.51181102362204722" top="0.35433070866141736" bottom="0.35433070866141736" header="0.31496062992125984" footer="0.31496062992125984"/>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E43"/>
  <sheetViews>
    <sheetView showZeros="0" view="pageBreakPreview" zoomScaleNormal="100" zoomScaleSheetLayoutView="100" workbookViewId="0">
      <selection activeCell="A20" sqref="A20"/>
    </sheetView>
  </sheetViews>
  <sheetFormatPr defaultColWidth="9" defaultRowHeight="14.4"/>
  <cols>
    <col min="1" max="19" width="2.59765625" style="168" customWidth="1"/>
    <col min="20" max="20" width="5.5" style="168" customWidth="1"/>
    <col min="21" max="23" width="2.59765625" style="168" customWidth="1"/>
    <col min="24" max="24" width="4.69921875" style="168" customWidth="1"/>
    <col min="25" max="48" width="2.59765625" style="168" customWidth="1"/>
    <col min="49" max="16384" width="9" style="168"/>
  </cols>
  <sheetData>
    <row r="1" spans="1:31" ht="20.100000000000001" customHeight="1">
      <c r="A1" s="1445" t="s">
        <v>34</v>
      </c>
      <c r="B1" s="1446"/>
      <c r="C1" s="1446"/>
      <c r="D1" s="1446"/>
      <c r="E1" s="1446"/>
      <c r="F1" s="1446"/>
      <c r="G1" s="1446"/>
      <c r="H1" s="1446"/>
      <c r="I1" s="1446"/>
      <c r="J1" s="1446"/>
      <c r="K1" s="1446"/>
      <c r="L1" s="1446"/>
      <c r="M1" s="1446"/>
      <c r="N1" s="1446"/>
      <c r="O1" s="1446"/>
      <c r="P1" s="1446"/>
      <c r="Q1" s="1446"/>
      <c r="R1" s="1446"/>
      <c r="S1" s="338"/>
      <c r="T1" s="338"/>
      <c r="U1" s="338"/>
      <c r="V1" s="338"/>
      <c r="W1" s="338"/>
      <c r="X1" s="338"/>
      <c r="Y1" s="338"/>
      <c r="Z1" s="338"/>
      <c r="AA1" s="338"/>
      <c r="AB1" s="338"/>
      <c r="AC1" s="338"/>
      <c r="AD1" s="338"/>
      <c r="AE1" s="338"/>
    </row>
    <row r="2" spans="1:31" ht="20.100000000000001" customHeight="1">
      <c r="A2" s="338"/>
      <c r="B2" s="338"/>
      <c r="C2" s="338"/>
      <c r="D2" s="338"/>
      <c r="E2" s="338"/>
      <c r="F2" s="338"/>
      <c r="G2" s="338"/>
      <c r="H2" s="338"/>
      <c r="I2" s="338"/>
      <c r="J2" s="338"/>
      <c r="K2" s="338"/>
      <c r="L2" s="338"/>
      <c r="M2" s="338"/>
      <c r="N2" s="338"/>
      <c r="O2" s="338"/>
      <c r="P2" s="338"/>
      <c r="Q2" s="338"/>
      <c r="R2" s="338"/>
      <c r="S2" s="338"/>
      <c r="T2" s="338"/>
      <c r="U2" s="338"/>
      <c r="V2" s="338"/>
      <c r="W2" s="1447" t="str">
        <f>IF(基礎情報!D3="","",基礎情報!D3)</f>
        <v/>
      </c>
      <c r="X2" s="1447"/>
      <c r="Y2" s="1447"/>
      <c r="Z2" s="1447"/>
      <c r="AA2" s="1447"/>
      <c r="AB2" s="1447"/>
      <c r="AC2" s="1447"/>
      <c r="AD2" s="1447"/>
      <c r="AE2" s="1447"/>
    </row>
    <row r="3" spans="1:31" ht="20.100000000000001" customHeight="1">
      <c r="A3" s="338"/>
      <c r="B3" s="338"/>
      <c r="C3" s="338"/>
      <c r="D3" s="338"/>
      <c r="E3" s="338"/>
      <c r="F3" s="338"/>
      <c r="G3" s="338"/>
      <c r="H3" s="338"/>
      <c r="I3" s="338"/>
      <c r="J3" s="338"/>
      <c r="K3" s="338"/>
      <c r="L3" s="338"/>
      <c r="M3" s="338"/>
      <c r="N3" s="338"/>
      <c r="O3" s="338"/>
      <c r="P3" s="338"/>
      <c r="Q3" s="338"/>
      <c r="R3" s="338"/>
      <c r="S3" s="338"/>
      <c r="T3" s="338"/>
      <c r="U3" s="338"/>
      <c r="V3" s="338"/>
      <c r="W3" s="1447"/>
      <c r="X3" s="1447"/>
      <c r="Y3" s="1447"/>
      <c r="Z3" s="1447"/>
      <c r="AA3" s="1447"/>
      <c r="AB3" s="1447"/>
      <c r="AC3" s="1447"/>
      <c r="AD3" s="1447"/>
      <c r="AE3" s="1447"/>
    </row>
    <row r="4" spans="1:31" ht="20.100000000000001" customHeight="1">
      <c r="A4" s="1448" t="s">
        <v>12</v>
      </c>
      <c r="B4" s="1448"/>
      <c r="C4" s="1448"/>
      <c r="D4" s="1448"/>
      <c r="E4" s="1448"/>
      <c r="F4" s="1448"/>
      <c r="G4" s="1448"/>
      <c r="H4" s="1448"/>
      <c r="I4" s="338"/>
      <c r="J4" s="338"/>
      <c r="K4" s="338"/>
      <c r="L4" s="338"/>
      <c r="M4" s="338"/>
      <c r="N4" s="338"/>
      <c r="O4" s="338"/>
      <c r="P4" s="338"/>
      <c r="Q4" s="338"/>
      <c r="R4" s="338"/>
      <c r="S4" s="338"/>
      <c r="T4" s="338"/>
      <c r="U4" s="338"/>
      <c r="V4" s="338"/>
      <c r="W4" s="338"/>
      <c r="X4" s="338"/>
      <c r="Y4" s="338"/>
      <c r="Z4" s="338"/>
      <c r="AA4" s="338"/>
      <c r="AB4" s="338"/>
      <c r="AC4" s="338"/>
      <c r="AD4" s="338"/>
      <c r="AE4" s="338"/>
    </row>
    <row r="5" spans="1:31" ht="20.100000000000001" customHeight="1">
      <c r="A5" s="1448"/>
      <c r="B5" s="1448"/>
      <c r="C5" s="1448"/>
      <c r="D5" s="1448"/>
      <c r="E5" s="1448"/>
      <c r="F5" s="1448"/>
      <c r="G5" s="1448"/>
      <c r="H5" s="1448"/>
      <c r="I5" s="338"/>
      <c r="J5" s="338"/>
      <c r="K5" s="338"/>
      <c r="L5" s="338"/>
      <c r="M5" s="338"/>
      <c r="N5" s="338"/>
      <c r="O5" s="338"/>
      <c r="P5" s="338"/>
      <c r="Q5" s="338"/>
      <c r="R5" s="338"/>
      <c r="S5" s="338"/>
      <c r="T5" s="338"/>
      <c r="U5" s="338"/>
      <c r="V5" s="338"/>
      <c r="W5" s="338"/>
      <c r="X5" s="338"/>
      <c r="Y5" s="338"/>
      <c r="Z5" s="338"/>
      <c r="AA5" s="338"/>
      <c r="AB5" s="338"/>
      <c r="AC5" s="338"/>
      <c r="AD5" s="338"/>
      <c r="AE5" s="338"/>
    </row>
    <row r="6" spans="1:31" ht="20.100000000000001" customHeight="1">
      <c r="A6" s="338"/>
      <c r="B6" s="338"/>
      <c r="C6" s="338"/>
      <c r="D6" s="338"/>
      <c r="E6" s="338"/>
      <c r="F6" s="338"/>
      <c r="G6" s="338"/>
      <c r="H6" s="338"/>
      <c r="I6" s="338"/>
      <c r="J6" s="338"/>
      <c r="K6" s="338"/>
      <c r="L6" s="338"/>
      <c r="M6" s="338"/>
      <c r="N6" s="1448" t="s">
        <v>13</v>
      </c>
      <c r="O6" s="1448"/>
      <c r="P6" s="1448"/>
      <c r="Q6" s="1448"/>
      <c r="R6" s="1448"/>
      <c r="S6" s="1449">
        <f>基礎情報!$D$4</f>
        <v>0</v>
      </c>
      <c r="T6" s="1449"/>
      <c r="U6" s="1449"/>
      <c r="V6" s="1449"/>
      <c r="W6" s="1449"/>
      <c r="X6" s="1449"/>
      <c r="Y6" s="1449"/>
      <c r="Z6" s="1449"/>
      <c r="AA6" s="1449"/>
      <c r="AB6" s="1449"/>
      <c r="AC6" s="1449"/>
      <c r="AD6" s="1449"/>
      <c r="AE6" s="1449"/>
    </row>
    <row r="7" spans="1:31" ht="20.100000000000001" customHeight="1">
      <c r="A7" s="338"/>
      <c r="B7" s="338"/>
      <c r="C7" s="338"/>
      <c r="D7" s="338"/>
      <c r="E7" s="338"/>
      <c r="F7" s="338"/>
      <c r="G7" s="338"/>
      <c r="H7" s="338"/>
      <c r="I7" s="338"/>
      <c r="J7" s="338"/>
      <c r="K7" s="338"/>
      <c r="L7" s="338"/>
      <c r="M7" s="338"/>
      <c r="N7" s="1448"/>
      <c r="O7" s="1448"/>
      <c r="P7" s="1448"/>
      <c r="Q7" s="1448"/>
      <c r="R7" s="1448"/>
      <c r="S7" s="1449"/>
      <c r="T7" s="1449"/>
      <c r="U7" s="1449"/>
      <c r="V7" s="1449"/>
      <c r="W7" s="1449"/>
      <c r="X7" s="1449"/>
      <c r="Y7" s="1449"/>
      <c r="Z7" s="1449"/>
      <c r="AA7" s="1449"/>
      <c r="AB7" s="1449"/>
      <c r="AC7" s="1449"/>
      <c r="AD7" s="1449"/>
      <c r="AE7" s="1449"/>
    </row>
    <row r="8" spans="1:31" ht="20.100000000000001" customHeight="1">
      <c r="A8" s="338"/>
      <c r="B8" s="338"/>
      <c r="C8" s="338"/>
      <c r="D8" s="338"/>
      <c r="E8" s="338"/>
      <c r="F8" s="338"/>
      <c r="G8" s="338"/>
      <c r="H8" s="338"/>
      <c r="I8" s="338"/>
      <c r="J8" s="338"/>
      <c r="K8" s="338"/>
      <c r="L8" s="338"/>
      <c r="M8" s="338"/>
      <c r="N8" s="1450" t="s">
        <v>7</v>
      </c>
      <c r="O8" s="1448"/>
      <c r="P8" s="1448"/>
      <c r="Q8" s="1448"/>
      <c r="R8" s="1448"/>
      <c r="S8" s="1451">
        <f>基礎情報!$D$5</f>
        <v>0</v>
      </c>
      <c r="T8" s="1451"/>
      <c r="U8" s="1451"/>
      <c r="V8" s="1451"/>
      <c r="W8" s="1451"/>
      <c r="X8" s="1451"/>
      <c r="Y8" s="1451"/>
      <c r="Z8" s="1451"/>
      <c r="AA8" s="1451"/>
      <c r="AB8" s="1451"/>
      <c r="AC8" s="1451"/>
      <c r="AD8" s="1451"/>
      <c r="AE8" s="1451"/>
    </row>
    <row r="9" spans="1:31" ht="20.100000000000001" customHeight="1">
      <c r="A9" s="338"/>
      <c r="B9" s="338"/>
      <c r="C9" s="338"/>
      <c r="D9" s="338"/>
      <c r="E9" s="338"/>
      <c r="F9" s="338"/>
      <c r="G9" s="338"/>
      <c r="H9" s="338"/>
      <c r="I9" s="338"/>
      <c r="J9" s="338"/>
      <c r="K9" s="338"/>
      <c r="L9" s="338"/>
      <c r="M9" s="338"/>
      <c r="N9" s="1448"/>
      <c r="O9" s="1448"/>
      <c r="P9" s="1448"/>
      <c r="Q9" s="1448"/>
      <c r="R9" s="1448"/>
      <c r="S9" s="1451"/>
      <c r="T9" s="1451"/>
      <c r="U9" s="1451"/>
      <c r="V9" s="1451"/>
      <c r="W9" s="1451"/>
      <c r="X9" s="1451"/>
      <c r="Y9" s="1451"/>
      <c r="Z9" s="1451"/>
      <c r="AA9" s="1451"/>
      <c r="AB9" s="1451"/>
      <c r="AC9" s="1451"/>
      <c r="AD9" s="1451"/>
      <c r="AE9" s="1451"/>
    </row>
    <row r="10" spans="1:31" ht="20.100000000000001" customHeight="1">
      <c r="A10" s="338"/>
      <c r="B10" s="338"/>
      <c r="C10" s="338"/>
      <c r="D10" s="338"/>
      <c r="E10" s="338"/>
      <c r="F10" s="338"/>
      <c r="G10" s="338"/>
      <c r="H10" s="338"/>
      <c r="I10" s="338"/>
      <c r="J10" s="338"/>
      <c r="K10" s="338"/>
      <c r="L10" s="338"/>
      <c r="M10" s="338"/>
      <c r="N10" s="1452" t="s">
        <v>14</v>
      </c>
      <c r="O10" s="1448"/>
      <c r="P10" s="1448"/>
      <c r="Q10" s="1448"/>
      <c r="R10" s="1448"/>
      <c r="S10" s="1451">
        <f>基礎情報!D6</f>
        <v>0</v>
      </c>
      <c r="T10" s="1451"/>
      <c r="U10" s="1451"/>
      <c r="V10" s="1451"/>
      <c r="W10" s="1451"/>
      <c r="X10" s="1451"/>
      <c r="Y10" s="1451"/>
      <c r="Z10" s="1451"/>
      <c r="AA10" s="1451"/>
      <c r="AB10" s="1451"/>
      <c r="AC10" s="1451"/>
      <c r="AD10" s="1451"/>
      <c r="AE10" s="1451"/>
    </row>
    <row r="11" spans="1:31" ht="20.100000000000001" customHeight="1">
      <c r="A11" s="338"/>
      <c r="B11" s="338"/>
      <c r="C11" s="338"/>
      <c r="D11" s="338"/>
      <c r="E11" s="338"/>
      <c r="F11" s="338"/>
      <c r="G11" s="338"/>
      <c r="H11" s="338"/>
      <c r="I11" s="338"/>
      <c r="J11" s="338"/>
      <c r="K11" s="338"/>
      <c r="L11" s="338"/>
      <c r="M11" s="338"/>
      <c r="N11" s="1448"/>
      <c r="O11" s="1448"/>
      <c r="P11" s="1448"/>
      <c r="Q11" s="1448"/>
      <c r="R11" s="1448"/>
      <c r="S11" s="1451"/>
      <c r="T11" s="1451"/>
      <c r="U11" s="1451"/>
      <c r="V11" s="1451"/>
      <c r="W11" s="1451"/>
      <c r="X11" s="1451"/>
      <c r="Y11" s="1451"/>
      <c r="Z11" s="1451"/>
      <c r="AA11" s="1451"/>
      <c r="AB11" s="1451"/>
      <c r="AC11" s="1451"/>
      <c r="AD11" s="1451"/>
      <c r="AE11" s="1451"/>
    </row>
    <row r="12" spans="1:31" ht="36.6" customHeight="1">
      <c r="A12" s="338"/>
      <c r="B12" s="338"/>
      <c r="C12" s="338"/>
      <c r="D12" s="338"/>
      <c r="E12" s="338"/>
      <c r="F12" s="338"/>
      <c r="G12" s="338"/>
      <c r="H12" s="338"/>
      <c r="I12" s="338"/>
      <c r="J12" s="338"/>
      <c r="K12" s="338"/>
      <c r="L12" s="338"/>
      <c r="M12" s="338"/>
      <c r="N12" s="338"/>
      <c r="O12" s="338"/>
      <c r="P12" s="338"/>
      <c r="Q12" s="338"/>
      <c r="R12" s="338"/>
      <c r="S12" s="1451">
        <f>基礎情報!D7</f>
        <v>0</v>
      </c>
      <c r="T12" s="1451"/>
      <c r="U12" s="1451"/>
      <c r="V12" s="1451"/>
      <c r="W12" s="1451"/>
      <c r="X12" s="1451"/>
      <c r="Y12" s="1451"/>
      <c r="Z12" s="1451"/>
      <c r="AA12" s="1451"/>
      <c r="AB12" s="1451"/>
      <c r="AC12" s="1451"/>
      <c r="AD12" s="1451"/>
      <c r="AE12" s="1451"/>
    </row>
    <row r="13" spans="1:31" ht="33.6" customHeight="1">
      <c r="A13" s="338"/>
      <c r="B13" s="338"/>
      <c r="C13" s="338"/>
      <c r="D13" s="338"/>
      <c r="E13" s="338"/>
      <c r="F13" s="338"/>
      <c r="G13" s="338"/>
      <c r="H13" s="338"/>
      <c r="I13" s="338"/>
      <c r="J13" s="338"/>
      <c r="K13" s="338"/>
      <c r="L13" s="338"/>
      <c r="M13" s="338"/>
      <c r="N13" s="338"/>
      <c r="O13" s="338"/>
      <c r="P13" s="338"/>
      <c r="Q13" s="338"/>
      <c r="R13" s="338"/>
      <c r="S13" s="1454"/>
      <c r="T13" s="1454"/>
      <c r="U13" s="1454"/>
      <c r="V13" s="1454"/>
      <c r="W13" s="1454"/>
      <c r="X13" s="1454"/>
      <c r="Y13" s="1454"/>
      <c r="Z13" s="1454"/>
      <c r="AA13" s="1454"/>
      <c r="AB13" s="1454"/>
      <c r="AC13" s="1454"/>
      <c r="AD13" s="1454"/>
      <c r="AE13" s="1454"/>
    </row>
    <row r="14" spans="1:31" ht="3.6" customHeight="1">
      <c r="A14" s="338"/>
      <c r="B14" s="338"/>
      <c r="C14" s="338"/>
      <c r="D14" s="338"/>
      <c r="E14" s="338"/>
      <c r="F14" s="338"/>
      <c r="G14" s="338"/>
      <c r="H14" s="338"/>
      <c r="I14" s="338"/>
      <c r="J14" s="338"/>
      <c r="K14" s="338"/>
      <c r="L14" s="338"/>
      <c r="M14" s="338"/>
      <c r="N14" s="338"/>
      <c r="O14" s="338"/>
      <c r="P14" s="338"/>
      <c r="Q14" s="338"/>
      <c r="R14" s="338"/>
      <c r="S14" s="1451"/>
      <c r="T14" s="1451"/>
      <c r="U14" s="1451"/>
      <c r="V14" s="1451"/>
      <c r="W14" s="1451"/>
      <c r="X14" s="1451"/>
      <c r="Y14" s="1451"/>
      <c r="Z14" s="1451"/>
      <c r="AA14" s="1451"/>
      <c r="AB14" s="1451"/>
      <c r="AC14" s="1451"/>
      <c r="AD14" s="1451"/>
      <c r="AE14" s="1451"/>
    </row>
    <row r="15" spans="1:31" ht="3.6" customHeight="1">
      <c r="A15" s="338"/>
      <c r="B15" s="338"/>
      <c r="C15" s="338"/>
      <c r="D15" s="338"/>
      <c r="E15" s="338"/>
      <c r="F15" s="338"/>
      <c r="G15" s="338"/>
      <c r="H15" s="338"/>
      <c r="I15" s="338"/>
      <c r="J15" s="338"/>
      <c r="K15" s="338"/>
      <c r="L15" s="338"/>
      <c r="M15" s="338"/>
      <c r="N15" s="338"/>
      <c r="O15" s="338"/>
      <c r="P15" s="338"/>
      <c r="Q15" s="338"/>
      <c r="R15" s="338"/>
      <c r="S15" s="1451"/>
      <c r="T15" s="1451"/>
      <c r="U15" s="1451"/>
      <c r="V15" s="1451"/>
      <c r="W15" s="1451"/>
      <c r="X15" s="1451"/>
      <c r="Y15" s="1451"/>
      <c r="Z15" s="1451"/>
      <c r="AA15" s="1451"/>
      <c r="AB15" s="1451"/>
      <c r="AC15" s="1451"/>
      <c r="AD15" s="1451"/>
      <c r="AE15" s="1451"/>
    </row>
    <row r="16" spans="1:31" ht="20.100000000000001" customHeight="1">
      <c r="A16" s="1453" t="s">
        <v>659</v>
      </c>
      <c r="B16" s="1441"/>
      <c r="C16" s="1441"/>
      <c r="D16" s="1441"/>
      <c r="E16" s="1441"/>
      <c r="F16" s="1441"/>
      <c r="G16" s="1441"/>
      <c r="H16" s="1441"/>
      <c r="I16" s="1441"/>
      <c r="J16" s="1441"/>
      <c r="K16" s="1441"/>
      <c r="L16" s="1441"/>
      <c r="M16" s="1441"/>
      <c r="N16" s="1441"/>
      <c r="O16" s="1441"/>
      <c r="P16" s="1441"/>
      <c r="Q16" s="1441"/>
      <c r="R16" s="1441"/>
      <c r="S16" s="1441"/>
      <c r="T16" s="1441"/>
      <c r="U16" s="1441"/>
      <c r="V16" s="1441"/>
      <c r="W16" s="1441"/>
      <c r="X16" s="1441"/>
      <c r="Y16" s="1441"/>
      <c r="Z16" s="1441"/>
      <c r="AA16" s="1441"/>
      <c r="AB16" s="1441"/>
      <c r="AC16" s="1441"/>
      <c r="AD16" s="1441"/>
      <c r="AE16" s="1441"/>
    </row>
    <row r="17" spans="1:31" ht="20.100000000000001" customHeight="1">
      <c r="A17" s="1441"/>
      <c r="B17" s="1441"/>
      <c r="C17" s="1441"/>
      <c r="D17" s="1441"/>
      <c r="E17" s="1441"/>
      <c r="F17" s="1441"/>
      <c r="G17" s="1441"/>
      <c r="H17" s="1441"/>
      <c r="I17" s="1441"/>
      <c r="J17" s="1441"/>
      <c r="K17" s="1441"/>
      <c r="L17" s="1441"/>
      <c r="M17" s="1441"/>
      <c r="N17" s="1441"/>
      <c r="O17" s="1441"/>
      <c r="P17" s="1441"/>
      <c r="Q17" s="1441"/>
      <c r="R17" s="1441"/>
      <c r="S17" s="1441"/>
      <c r="T17" s="1441"/>
      <c r="U17" s="1441"/>
      <c r="V17" s="1441"/>
      <c r="W17" s="1441"/>
      <c r="X17" s="1441"/>
      <c r="Y17" s="1441"/>
      <c r="Z17" s="1441"/>
      <c r="AA17" s="1441"/>
      <c r="AB17" s="1441"/>
      <c r="AC17" s="1441"/>
      <c r="AD17" s="1441"/>
      <c r="AE17" s="1441"/>
    </row>
    <row r="18" spans="1:31" ht="20.100000000000001" customHeight="1">
      <c r="A18" s="1441"/>
      <c r="B18" s="1441"/>
      <c r="C18" s="1441"/>
      <c r="D18" s="1441"/>
      <c r="E18" s="1441"/>
      <c r="F18" s="1441"/>
      <c r="G18" s="1441"/>
      <c r="H18" s="1441"/>
      <c r="I18" s="1441"/>
      <c r="J18" s="1441"/>
      <c r="K18" s="1441"/>
      <c r="L18" s="1441"/>
      <c r="M18" s="1441"/>
      <c r="N18" s="1441"/>
      <c r="O18" s="1441"/>
      <c r="P18" s="1441"/>
      <c r="Q18" s="1441"/>
      <c r="R18" s="1441"/>
      <c r="S18" s="1441"/>
      <c r="T18" s="1441"/>
      <c r="U18" s="1441"/>
      <c r="V18" s="1441"/>
      <c r="W18" s="1441"/>
      <c r="X18" s="1441"/>
      <c r="Y18" s="1441"/>
      <c r="Z18" s="1441"/>
      <c r="AA18" s="1441"/>
      <c r="AB18" s="1441"/>
      <c r="AC18" s="1441"/>
      <c r="AD18" s="1441"/>
      <c r="AE18" s="1441"/>
    </row>
    <row r="19" spans="1:31" ht="20.100000000000001" customHeight="1">
      <c r="A19" s="1441"/>
      <c r="B19" s="1441"/>
      <c r="C19" s="1441"/>
      <c r="D19" s="1441"/>
      <c r="E19" s="1441"/>
      <c r="F19" s="1441"/>
      <c r="G19" s="1441"/>
      <c r="H19" s="1441"/>
      <c r="I19" s="1441"/>
      <c r="J19" s="1441"/>
      <c r="K19" s="1441"/>
      <c r="L19" s="1441"/>
      <c r="M19" s="1441"/>
      <c r="N19" s="1441"/>
      <c r="O19" s="1441"/>
      <c r="P19" s="1441"/>
      <c r="Q19" s="1441"/>
      <c r="R19" s="1441"/>
      <c r="S19" s="1441"/>
      <c r="T19" s="1441"/>
      <c r="U19" s="1441"/>
      <c r="V19" s="1441"/>
      <c r="W19" s="1441"/>
      <c r="X19" s="1441"/>
      <c r="Y19" s="1441"/>
      <c r="Z19" s="1441"/>
      <c r="AA19" s="1441"/>
      <c r="AB19" s="1441"/>
      <c r="AC19" s="1441"/>
      <c r="AD19" s="1441"/>
      <c r="AE19" s="1441"/>
    </row>
    <row r="20" spans="1:31" ht="20.100000000000001" customHeight="1">
      <c r="A20" s="339"/>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row>
    <row r="21" spans="1:31" ht="20.100000000000001" customHeight="1">
      <c r="A21" s="340"/>
      <c r="B21" s="340" t="s">
        <v>218</v>
      </c>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38"/>
    </row>
    <row r="22" spans="1:31" ht="20.100000000000001" customHeight="1">
      <c r="A22" s="340" t="s">
        <v>15</v>
      </c>
      <c r="B22" s="340" t="s">
        <v>35</v>
      </c>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38"/>
    </row>
    <row r="23" spans="1:31" ht="20.100000000000001" customHeight="1">
      <c r="A23" s="338"/>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38"/>
      <c r="AE23" s="338"/>
    </row>
    <row r="24" spans="1:31" ht="20.100000000000001" customHeight="1">
      <c r="A24" s="338"/>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38"/>
      <c r="AE24" s="338"/>
    </row>
    <row r="25" spans="1:31" ht="40.200000000000003" customHeight="1">
      <c r="A25" s="338"/>
      <c r="B25" s="340" t="s">
        <v>38</v>
      </c>
      <c r="C25" s="340"/>
      <c r="D25" s="340"/>
      <c r="E25" s="340"/>
      <c r="F25" s="340"/>
      <c r="G25" s="340"/>
      <c r="H25" s="340"/>
      <c r="I25" s="340"/>
      <c r="J25" s="340"/>
      <c r="K25" s="340"/>
      <c r="L25" s="340"/>
      <c r="M25" s="340" t="s">
        <v>16</v>
      </c>
      <c r="N25" s="1444">
        <f>'（別紙1）経費所要額調'!$Q$15</f>
        <v>0</v>
      </c>
      <c r="O25" s="1444"/>
      <c r="P25" s="1444"/>
      <c r="Q25" s="1444"/>
      <c r="R25" s="1444"/>
      <c r="S25" s="1444"/>
      <c r="T25" s="1444"/>
      <c r="U25" s="1444"/>
      <c r="V25" s="1444"/>
      <c r="W25" s="1444"/>
      <c r="X25" s="1444"/>
      <c r="Y25" s="340" t="s">
        <v>1</v>
      </c>
      <c r="Z25" s="340"/>
      <c r="AA25" s="340"/>
      <c r="AB25" s="340"/>
      <c r="AC25" s="340"/>
      <c r="AD25" s="338"/>
      <c r="AE25" s="338"/>
    </row>
    <row r="26" spans="1:31" ht="20.100000000000001" customHeight="1">
      <c r="A26" s="338"/>
      <c r="B26" s="340"/>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38"/>
      <c r="AE26" s="338"/>
    </row>
    <row r="27" spans="1:31" ht="20.100000000000001" customHeight="1">
      <c r="A27" s="338"/>
      <c r="B27" s="340" t="s">
        <v>36</v>
      </c>
      <c r="C27" s="340"/>
      <c r="D27" s="340"/>
      <c r="E27" s="340"/>
      <c r="F27" s="340"/>
      <c r="G27" s="340"/>
      <c r="H27" s="340"/>
      <c r="I27" s="340"/>
      <c r="J27" s="340"/>
      <c r="K27" s="340"/>
      <c r="L27" s="340"/>
      <c r="M27" s="340"/>
      <c r="N27" s="1441">
        <f>基礎情報!$D$9</f>
        <v>0</v>
      </c>
      <c r="O27" s="1441"/>
      <c r="P27" s="1441"/>
      <c r="Q27" s="1441"/>
      <c r="R27" s="1441"/>
      <c r="S27" s="1441"/>
      <c r="T27" s="1441"/>
      <c r="U27" s="1441"/>
      <c r="V27" s="1441"/>
      <c r="W27" s="1441"/>
      <c r="X27" s="1441"/>
      <c r="Y27" s="340"/>
      <c r="Z27" s="340"/>
      <c r="AA27" s="340"/>
      <c r="AB27" s="340"/>
      <c r="AC27" s="340"/>
      <c r="AD27" s="338"/>
      <c r="AE27" s="338"/>
    </row>
    <row r="28" spans="1:31" ht="16.95" customHeight="1">
      <c r="A28" s="338"/>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38"/>
      <c r="AE28" s="338"/>
    </row>
    <row r="29" spans="1:31" ht="30" customHeight="1">
      <c r="A29" s="338"/>
      <c r="B29" s="340" t="s">
        <v>37</v>
      </c>
      <c r="C29" s="340"/>
      <c r="D29" s="340"/>
      <c r="E29" s="340"/>
      <c r="F29" s="340"/>
      <c r="G29" s="340"/>
      <c r="H29" s="340"/>
      <c r="I29" s="340"/>
      <c r="J29" s="340"/>
      <c r="K29" s="340"/>
      <c r="L29" s="340"/>
      <c r="M29" s="340"/>
      <c r="N29" s="1442" t="s">
        <v>166</v>
      </c>
      <c r="O29" s="1443"/>
      <c r="P29" s="1443"/>
      <c r="Q29" s="1443"/>
      <c r="R29" s="1443"/>
      <c r="S29" s="1443"/>
      <c r="T29" s="1443"/>
      <c r="U29" s="1443"/>
      <c r="V29" s="1443"/>
      <c r="W29" s="1443"/>
      <c r="X29" s="1443"/>
      <c r="Y29" s="340"/>
      <c r="Z29" s="340"/>
      <c r="AA29" s="340"/>
      <c r="AB29" s="340"/>
      <c r="AC29" s="340"/>
      <c r="AD29" s="338"/>
      <c r="AE29" s="338"/>
    </row>
    <row r="30" spans="1:31" ht="20.100000000000001" customHeight="1">
      <c r="A30" s="338"/>
      <c r="B30" s="341"/>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38"/>
      <c r="AE30" s="338"/>
    </row>
    <row r="31" spans="1:31" s="341" customFormat="1" ht="20.100000000000001" customHeight="1">
      <c r="A31" s="340"/>
      <c r="B31" s="341" t="s">
        <v>150</v>
      </c>
      <c r="L31" s="342"/>
      <c r="N31" s="342"/>
      <c r="O31" s="342"/>
      <c r="P31" s="342"/>
      <c r="Q31" s="342"/>
      <c r="R31" s="342" t="s">
        <v>151</v>
      </c>
      <c r="S31" s="342"/>
      <c r="T31" s="342"/>
      <c r="U31" s="342"/>
      <c r="V31" s="342"/>
      <c r="AD31" s="340"/>
      <c r="AE31" s="340"/>
    </row>
    <row r="32" spans="1:31" s="341" customFormat="1" ht="20.100000000000001" customHeight="1">
      <c r="A32" s="340"/>
      <c r="L32" s="342"/>
      <c r="N32" s="342"/>
      <c r="O32" s="342"/>
      <c r="P32" s="342"/>
      <c r="Q32" s="342"/>
      <c r="R32" s="342"/>
      <c r="S32" s="342"/>
      <c r="T32" s="342"/>
      <c r="U32" s="342"/>
      <c r="V32" s="342"/>
      <c r="AD32" s="340"/>
      <c r="AE32" s="340"/>
    </row>
    <row r="33" spans="1:31" s="344" customFormat="1" ht="20.100000000000001" customHeight="1">
      <c r="A33" s="343"/>
      <c r="B33" s="341" t="s">
        <v>167</v>
      </c>
      <c r="C33" s="341"/>
      <c r="D33" s="341"/>
      <c r="E33" s="341"/>
      <c r="F33" s="341"/>
      <c r="G33" s="341"/>
      <c r="H33" s="341"/>
      <c r="I33" s="341"/>
      <c r="J33" s="341"/>
      <c r="K33" s="341"/>
      <c r="L33" s="341"/>
      <c r="M33" s="341"/>
      <c r="N33" s="341"/>
      <c r="O33" s="341"/>
      <c r="P33" s="341"/>
      <c r="Q33" s="341"/>
      <c r="R33" s="342" t="s">
        <v>62</v>
      </c>
      <c r="S33" s="341"/>
      <c r="T33" s="341"/>
      <c r="U33" s="341"/>
      <c r="V33" s="341"/>
      <c r="W33" s="341"/>
      <c r="X33" s="341"/>
      <c r="Y33" s="341"/>
      <c r="Z33" s="341"/>
      <c r="AA33" s="341"/>
      <c r="AB33" s="341"/>
      <c r="AC33" s="341"/>
      <c r="AD33" s="343"/>
      <c r="AE33" s="343"/>
    </row>
    <row r="34" spans="1:31" ht="20.100000000000001" customHeight="1">
      <c r="A34" s="338"/>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38"/>
      <c r="AE34" s="338"/>
    </row>
    <row r="35" spans="1:31" s="341" customFormat="1" ht="20.100000000000001" customHeight="1">
      <c r="A35" s="340"/>
      <c r="B35" s="341" t="s">
        <v>152</v>
      </c>
      <c r="AD35" s="340"/>
      <c r="AE35" s="340"/>
    </row>
    <row r="36" spans="1:31" s="341" customFormat="1" ht="20.100000000000001" customHeight="1">
      <c r="A36" s="340"/>
      <c r="C36" s="345" t="s">
        <v>370</v>
      </c>
      <c r="D36" s="346"/>
      <c r="E36" s="342"/>
      <c r="F36" s="342"/>
      <c r="G36" s="342"/>
      <c r="H36" s="342"/>
      <c r="I36" s="342"/>
      <c r="J36" s="342"/>
      <c r="K36" s="342"/>
      <c r="L36" s="342"/>
      <c r="M36" s="342"/>
      <c r="N36" s="342"/>
      <c r="O36" s="342"/>
      <c r="P36" s="342"/>
      <c r="Q36" s="342"/>
      <c r="R36" s="342"/>
      <c r="S36" s="342"/>
      <c r="T36" s="342"/>
      <c r="U36" s="342"/>
      <c r="V36" s="342"/>
      <c r="W36" s="342"/>
      <c r="X36" s="342"/>
      <c r="Y36" s="342"/>
      <c r="Z36" s="342"/>
      <c r="AD36" s="340"/>
      <c r="AE36" s="340"/>
    </row>
    <row r="37" spans="1:31" s="341" customFormat="1" ht="20.7" customHeight="1">
      <c r="A37" s="340"/>
      <c r="C37" s="347" t="s">
        <v>371</v>
      </c>
      <c r="D37" s="346"/>
      <c r="E37" s="342"/>
      <c r="F37" s="348"/>
      <c r="G37" s="348"/>
      <c r="H37" s="348"/>
      <c r="I37" s="348"/>
      <c r="J37" s="348"/>
      <c r="K37" s="348"/>
      <c r="L37" s="348"/>
      <c r="M37" s="348"/>
      <c r="N37" s="348"/>
      <c r="O37" s="348"/>
      <c r="P37" s="348"/>
      <c r="Q37" s="348"/>
      <c r="R37" s="348"/>
      <c r="S37" s="348"/>
      <c r="T37" s="348"/>
      <c r="U37" s="348"/>
      <c r="V37" s="348"/>
      <c r="W37" s="348"/>
      <c r="X37" s="348"/>
      <c r="Y37" s="348"/>
      <c r="Z37" s="348"/>
      <c r="AA37" s="349"/>
      <c r="AB37" s="349"/>
      <c r="AC37" s="349"/>
      <c r="AD37" s="349"/>
      <c r="AE37" s="340"/>
    </row>
    <row r="38" spans="1:31" s="341" customFormat="1" ht="20.7" customHeight="1">
      <c r="C38" s="345" t="s">
        <v>372</v>
      </c>
      <c r="D38" s="346"/>
      <c r="E38" s="342"/>
      <c r="F38" s="342"/>
      <c r="G38" s="342"/>
      <c r="H38" s="342"/>
      <c r="I38" s="342"/>
      <c r="J38" s="342"/>
      <c r="K38" s="342"/>
      <c r="L38" s="342"/>
      <c r="M38" s="342"/>
      <c r="N38" s="342"/>
      <c r="O38" s="342"/>
      <c r="P38" s="342"/>
      <c r="Q38" s="342"/>
      <c r="R38" s="342"/>
      <c r="S38" s="342"/>
      <c r="T38" s="342"/>
      <c r="U38" s="342"/>
      <c r="V38" s="342"/>
      <c r="W38" s="342"/>
      <c r="X38" s="342"/>
      <c r="Y38" s="342"/>
      <c r="Z38" s="342"/>
    </row>
    <row r="39" spans="1:31" s="341" customFormat="1" ht="20.7" customHeight="1">
      <c r="C39" s="345" t="s">
        <v>373</v>
      </c>
      <c r="D39" s="350"/>
      <c r="E39" s="348"/>
      <c r="F39" s="342"/>
      <c r="G39" s="342"/>
      <c r="H39" s="342"/>
      <c r="I39" s="342"/>
      <c r="J39" s="342"/>
      <c r="K39" s="342"/>
      <c r="L39" s="342"/>
      <c r="M39" s="342"/>
      <c r="N39" s="342"/>
      <c r="O39" s="342"/>
      <c r="P39" s="342"/>
      <c r="Q39" s="342"/>
      <c r="R39" s="342"/>
      <c r="S39" s="342"/>
      <c r="T39" s="342"/>
      <c r="U39" s="342"/>
      <c r="V39" s="342"/>
      <c r="W39" s="342"/>
      <c r="X39" s="342"/>
      <c r="Y39" s="342"/>
      <c r="Z39" s="342"/>
    </row>
    <row r="40" spans="1:31" s="341" customFormat="1" ht="20.7" customHeight="1">
      <c r="C40" s="345" t="s">
        <v>374</v>
      </c>
      <c r="D40" s="346"/>
      <c r="E40" s="342"/>
      <c r="F40" s="342"/>
      <c r="G40" s="342"/>
      <c r="H40" s="342"/>
      <c r="I40" s="342"/>
      <c r="J40" s="342"/>
      <c r="K40" s="342"/>
      <c r="L40" s="342"/>
      <c r="M40" s="342"/>
      <c r="N40" s="342"/>
      <c r="O40" s="342"/>
      <c r="P40" s="342"/>
      <c r="Q40" s="342"/>
      <c r="R40" s="342"/>
      <c r="S40" s="342"/>
      <c r="T40" s="342"/>
      <c r="U40" s="342"/>
      <c r="V40" s="342"/>
      <c r="W40" s="342"/>
      <c r="X40" s="342"/>
      <c r="Y40" s="342"/>
      <c r="Z40" s="342"/>
    </row>
    <row r="41" spans="1:31" s="341" customFormat="1" ht="20.7" customHeight="1">
      <c r="C41" s="342"/>
      <c r="D41" s="342"/>
      <c r="E41" s="342"/>
    </row>
    <row r="42" spans="1:31" s="341" customFormat="1" ht="20.7" customHeight="1"/>
    <row r="43" spans="1:31" ht="20.7" customHeight="1"/>
  </sheetData>
  <sheetProtection algorithmName="SHA-512" hashValue="V50j7YVD10zWF0JXZcj36L2Pyzcy1xXXQYyA14zJqR9mtXmei3DhuDUHoaqQjNTE/e5POc6hkeYpL1BHDZyfiA==" saltValue="KBLvzPFftxZMjDMp7qNcwQ==" spinCount="100000" sheet="1" objects="1" scenarios="1"/>
  <customSheetViews>
    <customSheetView guid="{9EA9614F-2E1B-408A-94DE-883A46E7B9CA}" showPageBreaks="1" fitToPage="1" printArea="1" view="pageBreakPreview" topLeftCell="A28">
      <selection activeCell="Q21" sqref="Q21"/>
      <pageMargins left="0.7" right="0.7" top="0.75" bottom="0.75" header="0.3" footer="0.3"/>
      <pageSetup paperSize="9" scale="88" orientation="portrait" r:id="rId1"/>
    </customSheetView>
  </customSheetViews>
  <mergeCells count="16">
    <mergeCell ref="N27:X27"/>
    <mergeCell ref="N29:X29"/>
    <mergeCell ref="N25:X25"/>
    <mergeCell ref="A1:R1"/>
    <mergeCell ref="W2:AE3"/>
    <mergeCell ref="A4:H5"/>
    <mergeCell ref="N6:R7"/>
    <mergeCell ref="S6:AE7"/>
    <mergeCell ref="N8:R9"/>
    <mergeCell ref="S8:AE9"/>
    <mergeCell ref="N10:R11"/>
    <mergeCell ref="S10:AE11"/>
    <mergeCell ref="S14:AE15"/>
    <mergeCell ref="A16:AE19"/>
    <mergeCell ref="S12:AE12"/>
    <mergeCell ref="S13:AE13"/>
  </mergeCells>
  <phoneticPr fontId="2"/>
  <pageMargins left="0.7" right="0.7" top="0.75" bottom="0.75" header="0.3" footer="0.3"/>
  <pageSetup paperSize="9" scale="88"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V31"/>
  <sheetViews>
    <sheetView showZeros="0" view="pageBreakPreview" zoomScale="80" zoomScaleNormal="100" zoomScaleSheetLayoutView="80" workbookViewId="0">
      <selection activeCell="J9" sqref="J9"/>
    </sheetView>
  </sheetViews>
  <sheetFormatPr defaultColWidth="8.09765625" defaultRowHeight="13.2"/>
  <cols>
    <col min="1" max="2" width="18" style="28" customWidth="1"/>
    <col min="3" max="5" width="10.09765625" style="28" customWidth="1"/>
    <col min="6" max="6" width="9.59765625" style="28" customWidth="1"/>
    <col min="7" max="8" width="10" style="28" customWidth="1"/>
    <col min="9" max="9" width="9.69921875" style="28" customWidth="1"/>
    <col min="10" max="10" width="10.19921875" style="28" customWidth="1"/>
    <col min="11" max="11" width="9.69921875" style="28" customWidth="1"/>
    <col min="12" max="13" width="10.09765625" style="28" customWidth="1"/>
    <col min="14" max="14" width="8.19921875" style="28" customWidth="1"/>
    <col min="15" max="18" width="10.09765625" style="28" customWidth="1"/>
    <col min="19" max="20" width="10.09765625" style="135" customWidth="1"/>
    <col min="21" max="21" width="13.5" style="28" customWidth="1"/>
    <col min="22" max="22" width="9.19921875" style="28" bestFit="1" customWidth="1"/>
    <col min="23" max="25" width="5.19921875" style="28" customWidth="1"/>
    <col min="26" max="27" width="5.09765625" style="28" customWidth="1"/>
    <col min="28" max="16384" width="8.09765625" style="28"/>
  </cols>
  <sheetData>
    <row r="1" spans="1:22">
      <c r="A1" s="27" t="s">
        <v>149</v>
      </c>
    </row>
    <row r="2" spans="1:22" ht="19.5" customHeight="1">
      <c r="B2" s="1464" t="s">
        <v>148</v>
      </c>
      <c r="C2" s="1464"/>
      <c r="D2" s="1464"/>
      <c r="E2" s="1464"/>
      <c r="F2" s="1464"/>
      <c r="G2" s="1464"/>
      <c r="H2" s="1464"/>
      <c r="I2" s="1464"/>
      <c r="J2" s="1464"/>
      <c r="K2" s="1464"/>
      <c r="L2" s="1464"/>
      <c r="M2" s="1464"/>
      <c r="N2" s="1464"/>
      <c r="O2" s="1464"/>
      <c r="P2" s="1464"/>
      <c r="Q2" s="1464"/>
      <c r="R2" s="1464"/>
      <c r="S2" s="1464"/>
      <c r="T2" s="1464"/>
      <c r="U2" s="1464"/>
    </row>
    <row r="3" spans="1:22" ht="7.5" customHeight="1">
      <c r="B3" s="161"/>
      <c r="C3" s="161"/>
      <c r="D3" s="161"/>
      <c r="E3" s="161"/>
      <c r="F3" s="161"/>
      <c r="G3" s="161"/>
      <c r="H3" s="161"/>
      <c r="I3" s="161"/>
      <c r="J3" s="161"/>
      <c r="K3" s="161"/>
      <c r="L3" s="161"/>
      <c r="M3" s="161"/>
      <c r="N3" s="161"/>
      <c r="O3" s="161"/>
      <c r="P3" s="161"/>
      <c r="Q3" s="161"/>
      <c r="R3" s="161"/>
      <c r="S3" s="136"/>
      <c r="T3" s="136"/>
      <c r="U3" s="161"/>
    </row>
    <row r="4" spans="1:22" ht="13.8" thickBot="1">
      <c r="B4" s="27"/>
      <c r="O4" s="81" t="s">
        <v>39</v>
      </c>
      <c r="Q4" s="1457">
        <f>基礎情報!$D$6</f>
        <v>0</v>
      </c>
      <c r="R4" s="1457"/>
      <c r="S4" s="1457"/>
      <c r="T4" s="1457"/>
      <c r="U4" s="1457"/>
    </row>
    <row r="5" spans="1:22" ht="45" customHeight="1">
      <c r="A5" s="1463" t="s">
        <v>40</v>
      </c>
      <c r="B5" s="1458" t="s">
        <v>269</v>
      </c>
      <c r="C5" s="82" t="s">
        <v>41</v>
      </c>
      <c r="D5" s="82" t="s">
        <v>42</v>
      </c>
      <c r="E5" s="82" t="s">
        <v>43</v>
      </c>
      <c r="F5" s="1465" t="s">
        <v>44</v>
      </c>
      <c r="G5" s="1466"/>
      <c r="H5" s="1467"/>
      <c r="I5" s="1465" t="s">
        <v>45</v>
      </c>
      <c r="J5" s="1466"/>
      <c r="K5" s="1467"/>
      <c r="L5" s="82" t="s">
        <v>46</v>
      </c>
      <c r="M5" s="162" t="s">
        <v>177</v>
      </c>
      <c r="N5" s="69" t="s">
        <v>179</v>
      </c>
      <c r="O5" s="163" t="s">
        <v>178</v>
      </c>
      <c r="P5" s="82" t="s">
        <v>65</v>
      </c>
      <c r="Q5" s="144" t="s">
        <v>180</v>
      </c>
      <c r="R5" s="145" t="s">
        <v>186</v>
      </c>
      <c r="S5" s="137" t="s">
        <v>288</v>
      </c>
      <c r="T5" s="137" t="s">
        <v>289</v>
      </c>
      <c r="U5" s="1460" t="s">
        <v>47</v>
      </c>
    </row>
    <row r="6" spans="1:22" ht="28.2" customHeight="1" thickBot="1">
      <c r="A6" s="1459"/>
      <c r="B6" s="1459"/>
      <c r="C6" s="29" t="s">
        <v>48</v>
      </c>
      <c r="D6" s="30" t="s">
        <v>49</v>
      </c>
      <c r="E6" s="29" t="s">
        <v>50</v>
      </c>
      <c r="F6" s="44" t="s">
        <v>182</v>
      </c>
      <c r="G6" s="45" t="s">
        <v>181</v>
      </c>
      <c r="H6" s="46" t="s">
        <v>183</v>
      </c>
      <c r="I6" s="57" t="s">
        <v>182</v>
      </c>
      <c r="J6" s="58" t="s">
        <v>181</v>
      </c>
      <c r="K6" s="59" t="s">
        <v>51</v>
      </c>
      <c r="L6" s="29" t="s">
        <v>206</v>
      </c>
      <c r="M6" s="64" t="s">
        <v>207</v>
      </c>
      <c r="N6" s="70" t="s">
        <v>253</v>
      </c>
      <c r="O6" s="30" t="s">
        <v>208</v>
      </c>
      <c r="P6" s="29" t="s">
        <v>254</v>
      </c>
      <c r="Q6" s="64" t="s">
        <v>255</v>
      </c>
      <c r="R6" s="70" t="s">
        <v>256</v>
      </c>
      <c r="S6" s="138" t="s">
        <v>290</v>
      </c>
      <c r="T6" s="139" t="s">
        <v>291</v>
      </c>
      <c r="U6" s="1461"/>
    </row>
    <row r="7" spans="1:22" ht="16.5" customHeight="1">
      <c r="A7" s="83"/>
      <c r="B7" s="83"/>
      <c r="C7" s="31" t="s">
        <v>52</v>
      </c>
      <c r="D7" s="31" t="s">
        <v>53</v>
      </c>
      <c r="E7" s="31" t="s">
        <v>52</v>
      </c>
      <c r="F7" s="47"/>
      <c r="G7" s="48"/>
      <c r="H7" s="49" t="s">
        <v>52</v>
      </c>
      <c r="I7" s="47"/>
      <c r="J7" s="48"/>
      <c r="K7" s="49" t="s">
        <v>54</v>
      </c>
      <c r="L7" s="31" t="s">
        <v>54</v>
      </c>
      <c r="M7" s="65" t="s">
        <v>54</v>
      </c>
      <c r="N7" s="71"/>
      <c r="O7" s="67" t="s">
        <v>54</v>
      </c>
      <c r="P7" s="31" t="s">
        <v>66</v>
      </c>
      <c r="Q7" s="65" t="s">
        <v>54</v>
      </c>
      <c r="R7" s="74"/>
      <c r="S7" s="140" t="s">
        <v>54</v>
      </c>
      <c r="T7" s="140" t="s">
        <v>54</v>
      </c>
      <c r="U7" s="84"/>
    </row>
    <row r="8" spans="1:22" ht="34.950000000000003" customHeight="1">
      <c r="A8" s="153" t="s">
        <v>265</v>
      </c>
      <c r="B8" s="1462" t="s">
        <v>265</v>
      </c>
      <c r="C8" s="32"/>
      <c r="D8" s="32"/>
      <c r="E8" s="33"/>
      <c r="F8" s="50"/>
      <c r="G8" s="51"/>
      <c r="H8" s="52"/>
      <c r="I8" s="54"/>
      <c r="J8" s="55"/>
      <c r="K8" s="52"/>
      <c r="L8" s="32"/>
      <c r="M8" s="36"/>
      <c r="N8" s="72"/>
      <c r="O8" s="68"/>
      <c r="P8" s="32"/>
      <c r="Q8" s="34"/>
      <c r="R8" s="75"/>
      <c r="S8" s="141"/>
      <c r="T8" s="141"/>
      <c r="U8" s="85"/>
    </row>
    <row r="9" spans="1:22" s="63" customFormat="1" ht="56.7" customHeight="1">
      <c r="A9" s="154">
        <f>基礎情報!$D$9</f>
        <v>0</v>
      </c>
      <c r="B9" s="1456"/>
      <c r="C9" s="111">
        <f>'確認書（病室整備）'!$B$76</f>
        <v>0</v>
      </c>
      <c r="D9" s="111">
        <f>'確認書（病室整備）'!$V$76</f>
        <v>0</v>
      </c>
      <c r="E9" s="111">
        <f>IF(B8="","",(C9-D9))</f>
        <v>0</v>
      </c>
      <c r="F9" s="112">
        <f>'確認書（病室整備）'!$AA$76</f>
        <v>0</v>
      </c>
      <c r="G9" s="113">
        <f>IFERROR(H9/F9,0)</f>
        <v>0</v>
      </c>
      <c r="H9" s="114">
        <f>'確認書（病室整備）'!$B$79</f>
        <v>0</v>
      </c>
      <c r="I9" s="112">
        <f>'確認書（病室整備）'!$AA$76</f>
        <v>0</v>
      </c>
      <c r="J9" s="113">
        <v>29420000</v>
      </c>
      <c r="K9" s="114">
        <f>I9*J9</f>
        <v>0</v>
      </c>
      <c r="L9" s="111">
        <f>IF(B8="","",MIN(H9,K9))</f>
        <v>0</v>
      </c>
      <c r="M9" s="115">
        <f>IF(B8="","",MIN(E9,L9))</f>
        <v>0</v>
      </c>
      <c r="N9" s="116">
        <v>0.66666666666666663</v>
      </c>
      <c r="O9" s="117">
        <f>ROUNDDOWN(M9*N9,-3)</f>
        <v>0</v>
      </c>
      <c r="P9" s="111">
        <f>'確認書（病室整備）'!$B$74</f>
        <v>0</v>
      </c>
      <c r="Q9" s="115">
        <f>IF(B8="","",MIN(O9,P9))</f>
        <v>0</v>
      </c>
      <c r="R9" s="118">
        <f>ROUNDDOWN(Q9/$V$9,-3)</f>
        <v>0</v>
      </c>
      <c r="S9" s="146"/>
      <c r="T9" s="147"/>
      <c r="U9" s="119"/>
      <c r="V9" s="62">
        <v>2</v>
      </c>
    </row>
    <row r="10" spans="1:22" ht="31.2" customHeight="1">
      <c r="A10" s="155" t="s">
        <v>268</v>
      </c>
      <c r="B10" s="1462" t="s">
        <v>266</v>
      </c>
      <c r="C10" s="32"/>
      <c r="D10" s="32"/>
      <c r="E10" s="32" t="str">
        <f>IF(C10="","",(C10-D10))</f>
        <v/>
      </c>
      <c r="F10" s="54"/>
      <c r="G10" s="55"/>
      <c r="H10" s="52"/>
      <c r="I10" s="54"/>
      <c r="J10" s="55"/>
      <c r="K10" s="52"/>
      <c r="L10" s="32"/>
      <c r="M10" s="36"/>
      <c r="N10" s="72"/>
      <c r="O10" s="68"/>
      <c r="P10" s="32"/>
      <c r="Q10" s="34"/>
      <c r="R10" s="75"/>
      <c r="S10" s="142"/>
      <c r="T10" s="142"/>
      <c r="U10" s="85"/>
    </row>
    <row r="11" spans="1:22" s="63" customFormat="1" ht="67.2" customHeight="1">
      <c r="A11" s="156">
        <f>基礎情報!$D$9</f>
        <v>0</v>
      </c>
      <c r="B11" s="1468"/>
      <c r="C11" s="35">
        <f>'確認書（病棟整備）'!$B$68</f>
        <v>0</v>
      </c>
      <c r="D11" s="35">
        <f>'確認書（病棟整備）'!$U$68</f>
        <v>0</v>
      </c>
      <c r="E11" s="35">
        <f>IF(B10="","",(C11-D11))</f>
        <v>0</v>
      </c>
      <c r="F11" s="128">
        <f>'確認書（病棟整備）'!$AA$68</f>
        <v>0</v>
      </c>
      <c r="G11" s="60">
        <f>IFERROR(H11/F11,0)</f>
        <v>0</v>
      </c>
      <c r="H11" s="53">
        <f>'確認書（病棟整備）'!$B$71</f>
        <v>0</v>
      </c>
      <c r="I11" s="128">
        <f>'確認書（病棟整備）'!$AA$68</f>
        <v>0</v>
      </c>
      <c r="J11" s="60">
        <v>484000</v>
      </c>
      <c r="K11" s="53">
        <f>I11*J11</f>
        <v>0</v>
      </c>
      <c r="L11" s="152">
        <f>IF(B10="","",MIN(H11,K11))</f>
        <v>0</v>
      </c>
      <c r="M11" s="158">
        <f>IF(B10="","",MIN(E11,L11))</f>
        <v>0</v>
      </c>
      <c r="N11" s="132">
        <v>1</v>
      </c>
      <c r="O11" s="133">
        <f>ROUNDDOWN(M11*N11,-3)</f>
        <v>0</v>
      </c>
      <c r="P11" s="35">
        <f>'確認書（病棟整備）'!$B$66</f>
        <v>0</v>
      </c>
      <c r="Q11" s="158">
        <f>IF(B10="","",MIN(O11,P11))</f>
        <v>0</v>
      </c>
      <c r="R11" s="133">
        <f>ROUNDDOWN(Q11/$V$9,-3)</f>
        <v>0</v>
      </c>
      <c r="S11" s="148"/>
      <c r="T11" s="149"/>
      <c r="U11" s="86"/>
      <c r="V11" s="62">
        <f>O11-Q11</f>
        <v>0</v>
      </c>
    </row>
    <row r="12" spans="1:22" ht="43.95" customHeight="1">
      <c r="A12" s="156"/>
      <c r="B12" s="1455" t="s">
        <v>267</v>
      </c>
      <c r="C12" s="32"/>
      <c r="D12" s="32"/>
      <c r="E12" s="32" t="str">
        <f>IF(C12="","",(C12-D12))</f>
        <v/>
      </c>
      <c r="F12" s="129"/>
      <c r="G12" s="55"/>
      <c r="H12" s="52"/>
      <c r="I12" s="129"/>
      <c r="J12" s="55"/>
      <c r="K12" s="52"/>
      <c r="L12" s="32"/>
      <c r="M12" s="36"/>
      <c r="N12" s="72"/>
      <c r="O12" s="68"/>
      <c r="P12" s="32"/>
      <c r="Q12" s="34"/>
      <c r="R12" s="75"/>
      <c r="S12" s="142"/>
      <c r="T12" s="142"/>
      <c r="U12" s="87"/>
    </row>
    <row r="13" spans="1:22" s="63" customFormat="1" ht="47.7" customHeight="1">
      <c r="A13" s="156"/>
      <c r="B13" s="1456"/>
      <c r="C13" s="111">
        <f>'確認書（個人防護具保管庫）'!$B$93</f>
        <v>0</v>
      </c>
      <c r="D13" s="111">
        <f>'確認書（個人防護具保管庫）'!$T$93</f>
        <v>0</v>
      </c>
      <c r="E13" s="111">
        <f>IF(B12="","",(C13-D13))</f>
        <v>0</v>
      </c>
      <c r="F13" s="130">
        <f>'確認書（個人防護具保管庫）'!$K$165</f>
        <v>0</v>
      </c>
      <c r="G13" s="113">
        <f>IFERROR(H13/F13,0)</f>
        <v>0</v>
      </c>
      <c r="H13" s="114">
        <f>'確認書（個人防護具保管庫）'!$T$165</f>
        <v>0</v>
      </c>
      <c r="I13" s="130">
        <f>'確認書（個人防護具保管庫）'!$K$165</f>
        <v>0</v>
      </c>
      <c r="J13" s="113">
        <v>484000</v>
      </c>
      <c r="K13" s="114">
        <f>I13*J13</f>
        <v>0</v>
      </c>
      <c r="L13" s="111">
        <f>IF(B12="","",MIN(H13,K13))</f>
        <v>0</v>
      </c>
      <c r="M13" s="115">
        <f>IF(B12="","",MIN(E13,L13))</f>
        <v>0</v>
      </c>
      <c r="N13" s="134">
        <v>1</v>
      </c>
      <c r="O13" s="117">
        <f>ROUNDDOWN(M13*N13,-3)</f>
        <v>0</v>
      </c>
      <c r="P13" s="111">
        <f>'確認書（個人防護具保管庫）'!$B$91</f>
        <v>0</v>
      </c>
      <c r="Q13" s="115">
        <f>IF(B12="","",MIN(O13,P13))</f>
        <v>0</v>
      </c>
      <c r="R13" s="118">
        <f>ROUNDDOWN(Q13/$V$9,-3)</f>
        <v>0</v>
      </c>
      <c r="S13" s="146"/>
      <c r="T13" s="147"/>
      <c r="U13" s="119"/>
    </row>
    <row r="14" spans="1:22" ht="32.25" customHeight="1" thickBot="1">
      <c r="A14" s="157"/>
      <c r="B14" s="120" t="s">
        <v>270</v>
      </c>
      <c r="C14" s="37">
        <f>IFERROR(SUM(C10:C13),0)</f>
        <v>0</v>
      </c>
      <c r="D14" s="37">
        <f>IFERROR(SUM(D10:D13),0)</f>
        <v>0</v>
      </c>
      <c r="E14" s="37">
        <f>IFERROR(SUM(E10:E13),0)</f>
        <v>0</v>
      </c>
      <c r="F14" s="61"/>
      <c r="G14" s="123"/>
      <c r="H14" s="56">
        <f t="shared" ref="H14:K14" si="0">IFERROR(SUM(H10:H13),0)</f>
        <v>0</v>
      </c>
      <c r="I14" s="61"/>
      <c r="J14" s="123"/>
      <c r="K14" s="56">
        <f t="shared" si="0"/>
        <v>0</v>
      </c>
      <c r="L14" s="37">
        <f>IFERROR(SUM(L10:L13),0)</f>
        <v>0</v>
      </c>
      <c r="M14" s="37">
        <f>IFERROR(SUM(M10:M13),0)</f>
        <v>0</v>
      </c>
      <c r="N14" s="122"/>
      <c r="O14" s="124">
        <f>IFERROR(SUM(O10:O13),0)</f>
        <v>0</v>
      </c>
      <c r="P14" s="37">
        <f>IFERROR(SUM(P10:P13),0)</f>
        <v>0</v>
      </c>
      <c r="Q14" s="66">
        <f>IFERROR(SUM(Q10:Q13),0)</f>
        <v>0</v>
      </c>
      <c r="R14" s="73">
        <f>IFERROR(SUM(R10:R13),0)</f>
        <v>0</v>
      </c>
      <c r="S14" s="150">
        <f t="shared" ref="S14:T14" si="1">SUM(S11,S13)</f>
        <v>0</v>
      </c>
      <c r="T14" s="151">
        <f t="shared" si="1"/>
        <v>0</v>
      </c>
      <c r="U14" s="121"/>
    </row>
    <row r="15" spans="1:22" ht="22.5" customHeight="1" thickTop="1" thickBot="1">
      <c r="A15" s="88"/>
      <c r="B15" s="88" t="s">
        <v>0</v>
      </c>
      <c r="C15" s="89">
        <f>IFERROR(SUM(C9,C14),0)</f>
        <v>0</v>
      </c>
      <c r="D15" s="89">
        <f>IFERROR(SUM(D9,D14),0)</f>
        <v>0</v>
      </c>
      <c r="E15" s="89">
        <f>IFERROR(SUM(E9,E14),0)</f>
        <v>0</v>
      </c>
      <c r="F15" s="125"/>
      <c r="G15" s="126"/>
      <c r="H15" s="127">
        <f>IFERROR(SUM(H9,H14),0)</f>
        <v>0</v>
      </c>
      <c r="I15" s="125"/>
      <c r="J15" s="126"/>
      <c r="K15" s="127">
        <f>IFERROR(SUM(K9,K14),0)</f>
        <v>0</v>
      </c>
      <c r="L15" s="89">
        <f>IFERROR(SUM(L9,L14),0)</f>
        <v>0</v>
      </c>
      <c r="M15" s="89">
        <f>IFERROR(SUM(M9,M14),0)</f>
        <v>0</v>
      </c>
      <c r="N15" s="89"/>
      <c r="O15" s="89">
        <f>IFERROR(SUM(O9,O14),0)</f>
        <v>0</v>
      </c>
      <c r="P15" s="89">
        <f>IFERROR(SUM(P9,P14),0)</f>
        <v>0</v>
      </c>
      <c r="Q15" s="89">
        <f>IFERROR(SUM(Q9,Q14),0)</f>
        <v>0</v>
      </c>
      <c r="R15" s="89">
        <f>IFERROR(SUM(R9,R14),0)</f>
        <v>0</v>
      </c>
      <c r="S15" s="143">
        <f t="shared" ref="S15:T15" si="2">SUM(S9,S14)</f>
        <v>0</v>
      </c>
      <c r="T15" s="143">
        <f t="shared" si="2"/>
        <v>0</v>
      </c>
      <c r="U15" s="90"/>
    </row>
    <row r="16" spans="1:22">
      <c r="B16" s="27"/>
    </row>
    <row r="17" spans="1:2">
      <c r="A17" s="27" t="s">
        <v>143</v>
      </c>
    </row>
    <row r="18" spans="1:2">
      <c r="A18" s="38" t="s">
        <v>368</v>
      </c>
    </row>
    <row r="19" spans="1:2">
      <c r="A19" s="159" t="s">
        <v>292</v>
      </c>
    </row>
    <row r="20" spans="1:2">
      <c r="A20" s="38" t="s">
        <v>293</v>
      </c>
    </row>
    <row r="21" spans="1:2">
      <c r="A21" s="38" t="s">
        <v>294</v>
      </c>
    </row>
    <row r="22" spans="1:2">
      <c r="A22" s="38" t="s">
        <v>295</v>
      </c>
    </row>
    <row r="23" spans="1:2">
      <c r="A23" s="38" t="s">
        <v>296</v>
      </c>
    </row>
    <row r="24" spans="1:2">
      <c r="A24" s="38" t="s">
        <v>297</v>
      </c>
    </row>
    <row r="25" spans="1:2">
      <c r="A25" s="160" t="s">
        <v>369</v>
      </c>
      <c r="B25" s="38"/>
    </row>
    <row r="26" spans="1:2">
      <c r="A26" s="38" t="s">
        <v>298</v>
      </c>
      <c r="B26" s="38"/>
    </row>
    <row r="27" spans="1:2">
      <c r="B27" s="38"/>
    </row>
    <row r="28" spans="1:2">
      <c r="B28" s="38"/>
    </row>
    <row r="29" spans="1:2">
      <c r="B29" s="38"/>
    </row>
    <row r="30" spans="1:2">
      <c r="B30" s="38"/>
    </row>
    <row r="31" spans="1:2">
      <c r="B31" s="39"/>
    </row>
  </sheetData>
  <sheetProtection algorithmName="SHA-512" hashValue="GBVqnjt/Ux470jFgje+RYxV2s1YcvcRfJyVW6szZfCj1NNPUZiFEe9l8WcR11s4O0nKor2e4vtaQQLkq3KYvxQ==" saltValue="kL4NkJgIAV+lLhsmtORDOQ==" spinCount="100000" sheet="1" objects="1" scenarios="1"/>
  <customSheetViews>
    <customSheetView guid="{9EA9614F-2E1B-408A-94DE-883A46E7B9CA}" showPageBreaks="1" fitToPage="1" printArea="1" hiddenRows="1" view="pageBreakPreview">
      <selection activeCell="P41" sqref="P41"/>
      <pageMargins left="0.51181102362204722" right="0.51181102362204722" top="0.55118110236220474" bottom="0.55118110236220474" header="0.31496062992125984" footer="0.31496062992125984"/>
      <pageSetup paperSize="9" scale="82" fitToHeight="0" orientation="landscape" r:id="rId1"/>
    </customSheetView>
  </customSheetViews>
  <mergeCells count="10">
    <mergeCell ref="A5:A6"/>
    <mergeCell ref="B2:U2"/>
    <mergeCell ref="F5:H5"/>
    <mergeCell ref="I5:K5"/>
    <mergeCell ref="B10:B11"/>
    <mergeCell ref="B12:B13"/>
    <mergeCell ref="Q4:U4"/>
    <mergeCell ref="B5:B6"/>
    <mergeCell ref="U5:U6"/>
    <mergeCell ref="B8:B9"/>
  </mergeCells>
  <phoneticPr fontId="2"/>
  <pageMargins left="0.51181102362204722" right="0.51181102362204722" top="0.55118110236220474" bottom="0.55118110236220474" header="0.31496062992125984" footer="0.31496062992125984"/>
  <pageSetup paperSize="9" scale="56"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pageSetUpPr fitToPage="1"/>
  </sheetPr>
  <dimension ref="A1:H29"/>
  <sheetViews>
    <sheetView showZeros="0" view="pageBreakPreview" zoomScaleNormal="70" zoomScaleSheetLayoutView="100" workbookViewId="0">
      <selection activeCell="D28" sqref="D28:E28"/>
    </sheetView>
  </sheetViews>
  <sheetFormatPr defaultColWidth="8.09765625" defaultRowHeight="14.4"/>
  <cols>
    <col min="1" max="2" width="21.09765625" style="1" customWidth="1"/>
    <col min="3" max="3" width="3.09765625" style="1" customWidth="1"/>
    <col min="4" max="5" width="21.09765625" style="1" customWidth="1"/>
    <col min="6" max="6" width="3.09765625" style="1" customWidth="1"/>
    <col min="7" max="7" width="8.09765625" style="1"/>
    <col min="8" max="9" width="11.5" style="1" bestFit="1" customWidth="1"/>
    <col min="10" max="16384" width="8.09765625" style="1"/>
  </cols>
  <sheetData>
    <row r="1" spans="1:8" ht="20.100000000000001" customHeight="1">
      <c r="A1" s="1" t="s">
        <v>168</v>
      </c>
    </row>
    <row r="2" spans="1:8" ht="32.25" customHeight="1">
      <c r="A2" s="1470" t="s">
        <v>28</v>
      </c>
      <c r="B2" s="1470"/>
      <c r="C2" s="1470"/>
      <c r="D2" s="1470"/>
      <c r="E2" s="1470"/>
      <c r="F2" s="1470"/>
    </row>
    <row r="4" spans="1:8" ht="20.100000000000001" customHeight="1">
      <c r="A4" s="25"/>
      <c r="H4" s="1">
        <f>'（別紙1）経費所要額調'!$Q$15</f>
        <v>0</v>
      </c>
    </row>
    <row r="5" spans="1:8" ht="20.100000000000001" customHeight="1">
      <c r="A5" s="1" t="s">
        <v>27</v>
      </c>
    </row>
    <row r="6" spans="1:8" ht="20.100000000000001" customHeight="1">
      <c r="A6" s="1471" t="s">
        <v>26</v>
      </c>
      <c r="B6" s="1472"/>
      <c r="C6" s="42"/>
      <c r="D6" s="1472" t="s">
        <v>25</v>
      </c>
      <c r="E6" s="1473"/>
      <c r="F6" s="15"/>
    </row>
    <row r="7" spans="1:8" ht="20.100000000000001" customHeight="1">
      <c r="A7" s="24" t="s">
        <v>24</v>
      </c>
      <c r="B7" s="1472" t="s">
        <v>23</v>
      </c>
      <c r="C7" s="1474"/>
      <c r="D7" s="40" t="s">
        <v>24</v>
      </c>
      <c r="E7" s="41" t="s">
        <v>23</v>
      </c>
      <c r="F7" s="15"/>
    </row>
    <row r="8" spans="1:8" ht="28.8">
      <c r="A8" s="103" t="s">
        <v>22</v>
      </c>
      <c r="B8" s="104">
        <f>'（別紙1）経費所要額調'!$R$15</f>
        <v>0</v>
      </c>
      <c r="C8" s="23"/>
      <c r="D8" s="107" t="s">
        <v>118</v>
      </c>
      <c r="E8" s="108">
        <f>'（別紙1）経費所要額調'!$C$9</f>
        <v>0</v>
      </c>
      <c r="F8" s="20"/>
    </row>
    <row r="9" spans="1:8" ht="28.8">
      <c r="A9" s="105" t="s">
        <v>61</v>
      </c>
      <c r="B9" s="76">
        <f>IFERROR(H4-B8,0)</f>
        <v>0</v>
      </c>
      <c r="C9" s="20"/>
      <c r="D9" s="109" t="s">
        <v>119</v>
      </c>
      <c r="E9" s="110">
        <f>'（別紙1）経費所要額調'!$C$11</f>
        <v>0</v>
      </c>
      <c r="F9" s="20"/>
    </row>
    <row r="10" spans="1:8" ht="38.4">
      <c r="A10" s="106" t="s">
        <v>21</v>
      </c>
      <c r="B10" s="76">
        <f>IFERROR(E20-B8-B9-B11,0)</f>
        <v>0</v>
      </c>
      <c r="C10" s="20"/>
      <c r="D10" s="109" t="s">
        <v>120</v>
      </c>
      <c r="E10" s="110">
        <f>'（別紙1）経費所要額調'!$C$13</f>
        <v>0</v>
      </c>
      <c r="F10" s="20"/>
    </row>
    <row r="11" spans="1:8" ht="30" customHeight="1">
      <c r="A11" s="106" t="s">
        <v>162</v>
      </c>
      <c r="B11" s="77">
        <f>'（別紙1）経費所要額調'!$D$15</f>
        <v>0</v>
      </c>
      <c r="C11" s="20"/>
      <c r="D11" s="22"/>
      <c r="E11" s="21"/>
      <c r="F11" s="20"/>
    </row>
    <row r="12" spans="1:8" ht="30" customHeight="1">
      <c r="A12" s="43"/>
      <c r="B12" s="78"/>
      <c r="C12" s="20"/>
      <c r="D12" s="18"/>
      <c r="E12" s="21"/>
      <c r="F12" s="20"/>
    </row>
    <row r="13" spans="1:8" ht="20.100000000000001" customHeight="1">
      <c r="A13" s="22"/>
      <c r="B13" s="78"/>
      <c r="C13" s="20"/>
      <c r="D13" s="26"/>
      <c r="E13" s="21"/>
      <c r="F13" s="20"/>
    </row>
    <row r="14" spans="1:8" ht="20.100000000000001" customHeight="1">
      <c r="A14" s="22"/>
      <c r="B14" s="79"/>
      <c r="C14" s="20"/>
      <c r="D14" s="22"/>
      <c r="E14" s="21"/>
      <c r="F14" s="20"/>
    </row>
    <row r="15" spans="1:8" ht="20.100000000000001" customHeight="1">
      <c r="A15" s="22"/>
      <c r="B15" s="78"/>
      <c r="C15" s="20"/>
      <c r="D15" s="18"/>
      <c r="E15" s="21"/>
      <c r="F15" s="20"/>
    </row>
    <row r="16" spans="1:8" ht="20.100000000000001" customHeight="1">
      <c r="A16" s="22"/>
      <c r="B16" s="80"/>
      <c r="C16" s="20"/>
      <c r="D16" s="22"/>
      <c r="E16" s="21"/>
      <c r="F16" s="20"/>
    </row>
    <row r="17" spans="1:6" ht="20.100000000000001" customHeight="1">
      <c r="A17" s="22"/>
      <c r="B17" s="21"/>
      <c r="C17" s="20"/>
      <c r="D17" s="22"/>
      <c r="E17" s="21"/>
      <c r="F17" s="20"/>
    </row>
    <row r="18" spans="1:6" ht="20.100000000000001" customHeight="1">
      <c r="A18" s="22"/>
      <c r="B18" s="21"/>
      <c r="C18" s="20"/>
      <c r="D18" s="22"/>
      <c r="E18" s="21"/>
      <c r="F18" s="20"/>
    </row>
    <row r="19" spans="1:6" ht="20.100000000000001" customHeight="1">
      <c r="A19" s="19"/>
      <c r="B19" s="17"/>
      <c r="C19" s="16"/>
      <c r="D19" s="18"/>
      <c r="E19" s="17"/>
      <c r="F19" s="16"/>
    </row>
    <row r="20" spans="1:6" ht="20.100000000000001" customHeight="1">
      <c r="A20" s="40" t="s">
        <v>20</v>
      </c>
      <c r="B20" s="14">
        <f>SUM(B8:B11)</f>
        <v>0</v>
      </c>
      <c r="C20" s="15" t="s">
        <v>19</v>
      </c>
      <c r="D20" s="40" t="s">
        <v>20</v>
      </c>
      <c r="E20" s="14">
        <f>SUM(E8:E10)</f>
        <v>0</v>
      </c>
      <c r="F20" s="13" t="s">
        <v>19</v>
      </c>
    </row>
    <row r="21" spans="1:6" ht="20.100000000000001" customHeight="1">
      <c r="A21" s="11"/>
      <c r="B21" s="12"/>
      <c r="C21" s="10"/>
      <c r="D21" s="11"/>
      <c r="E21" s="10"/>
      <c r="F21" s="10"/>
    </row>
    <row r="22" spans="1:6" ht="20.100000000000001" customHeight="1">
      <c r="B22" s="8" t="s">
        <v>18</v>
      </c>
    </row>
    <row r="23" spans="1:6" ht="20.100000000000001" customHeight="1">
      <c r="A23" s="9"/>
    </row>
    <row r="24" spans="1:6" ht="20.100000000000001" customHeight="1">
      <c r="A24" s="8"/>
      <c r="D24" s="6"/>
    </row>
    <row r="25" spans="1:6" ht="20.100000000000001" customHeight="1">
      <c r="A25" s="8"/>
      <c r="B25" s="7" t="str">
        <f>IF(基礎情報!D3="","",基礎情報!D3)</f>
        <v/>
      </c>
      <c r="D25" s="6"/>
    </row>
    <row r="26" spans="1:6" ht="20.100000000000001" customHeight="1">
      <c r="B26" s="5"/>
      <c r="C26" s="5"/>
      <c r="D26" s="1469">
        <f>基礎情報!$D$6</f>
        <v>0</v>
      </c>
      <c r="E26" s="1469"/>
    </row>
    <row r="27" spans="1:6" ht="20.100000000000001" customHeight="1">
      <c r="B27" s="5"/>
      <c r="C27" s="5"/>
      <c r="D27" s="1469">
        <f>基礎情報!$D$9</f>
        <v>0</v>
      </c>
      <c r="E27" s="1469"/>
    </row>
    <row r="28" spans="1:6" ht="20.100000000000001" customHeight="1">
      <c r="B28" s="4"/>
      <c r="C28" s="3"/>
      <c r="D28" s="1469">
        <f>基礎情報!$D$7</f>
        <v>0</v>
      </c>
      <c r="E28" s="1469"/>
    </row>
    <row r="29" spans="1:6" ht="20.100000000000001" customHeight="1">
      <c r="D29" s="2"/>
    </row>
  </sheetData>
  <sheetProtection algorithmName="SHA-512" hashValue="IYRkDF+r5XbQvrnQZ4+2DofP69JOYthh2/bpvX6l5DPtVhsCl7u9c25m3jHsP60jbKUrD25gEJcTUAsvHIDHnQ==" saltValue="xgY8CwSboOqfnyl1bz8j8w==" spinCount="100000" sheet="1" objects="1" scenarios="1"/>
  <protectedRanges>
    <protectedRange sqref="B10:B11" name="範囲1"/>
  </protectedRanges>
  <customSheetViews>
    <customSheetView guid="{9EA9614F-2E1B-408A-94DE-883A46E7B9CA}" scale="140" showPageBreaks="1" fitToPage="1" printArea="1" view="pageBreakPreview" topLeftCell="B9">
      <selection activeCell="B11" sqref="B11"/>
      <pageMargins left="0.7" right="0.7" top="0.75" bottom="0.75" header="0.3" footer="0.3"/>
      <pageSetup paperSize="9" scale="90" orientation="portrait" r:id="rId1"/>
    </customSheetView>
    <customSheetView guid="{00E5FA86-1172-4EED-8DB5-202766590116}" showPageBreaks="1" fitToPage="1" view="pageBreakPreview">
      <selection activeCell="B9" sqref="B9"/>
      <pageMargins left="0.7" right="0.7" top="0.75" bottom="0.75" header="0.3" footer="0.3"/>
      <pageSetup paperSize="9" scale="90" orientation="portrait" r:id="rId2"/>
    </customSheetView>
  </customSheetViews>
  <mergeCells count="7">
    <mergeCell ref="D28:E28"/>
    <mergeCell ref="A2:F2"/>
    <mergeCell ref="A6:B6"/>
    <mergeCell ref="D6:E6"/>
    <mergeCell ref="B7:C7"/>
    <mergeCell ref="D26:E26"/>
    <mergeCell ref="D27:E27"/>
  </mergeCells>
  <phoneticPr fontId="2"/>
  <dataValidations count="2">
    <dataValidation type="whole" operator="greaterThanOrEqual" allowBlank="1" showInputMessage="1" showErrorMessage="1" error="空床数がマイナスになっています" sqref="E8 B11 B8">
      <formula1>C8</formula1>
    </dataValidation>
    <dataValidation operator="greaterThanOrEqual" allowBlank="1" showInputMessage="1" showErrorMessage="1" error="空床数がマイナスになっています" sqref="B9:B10"/>
  </dataValidations>
  <pageMargins left="0.7" right="0.7" top="0.75" bottom="0.75" header="0.3" footer="0.3"/>
  <pageSetup paperSize="9" scale="9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K35"/>
  <sheetViews>
    <sheetView view="pageBreakPreview" zoomScaleNormal="100" zoomScaleSheetLayoutView="100" workbookViewId="0">
      <selection activeCell="E6" sqref="E6:J6"/>
    </sheetView>
  </sheetViews>
  <sheetFormatPr defaultColWidth="9" defaultRowHeight="38.700000000000003" customHeight="1"/>
  <cols>
    <col min="1" max="1" width="6" style="171" customWidth="1"/>
    <col min="2" max="2" width="10.59765625" style="172" customWidth="1"/>
    <col min="3" max="3" width="22.5" style="172" customWidth="1"/>
    <col min="4" max="4" width="47.5" style="173" customWidth="1"/>
    <col min="5" max="5" width="9" style="174"/>
    <col min="6" max="6" width="26.69921875" style="174" customWidth="1"/>
    <col min="7" max="16384" width="9" style="174"/>
  </cols>
  <sheetData>
    <row r="1" spans="2:10" ht="114" customHeight="1"/>
    <row r="2" spans="2:10" ht="31.5" customHeight="1">
      <c r="B2" s="781" t="s">
        <v>9</v>
      </c>
      <c r="C2" s="782"/>
      <c r="D2" s="782"/>
    </row>
    <row r="3" spans="2:10" ht="40.200000000000003" customHeight="1">
      <c r="B3" s="785" t="s">
        <v>10</v>
      </c>
      <c r="C3" s="786"/>
      <c r="D3" s="95"/>
      <c r="E3" s="175" t="s">
        <v>30</v>
      </c>
    </row>
    <row r="4" spans="2:10" ht="40.200000000000003" customHeight="1">
      <c r="B4" s="778" t="s">
        <v>643</v>
      </c>
      <c r="C4" s="404" t="s">
        <v>8</v>
      </c>
      <c r="D4" s="96"/>
      <c r="E4" s="175" t="s">
        <v>381</v>
      </c>
    </row>
    <row r="5" spans="2:10" ht="40.200000000000003" customHeight="1">
      <c r="B5" s="787"/>
      <c r="C5" s="404" t="s">
        <v>7</v>
      </c>
      <c r="D5" s="97"/>
      <c r="E5" s="768" t="s">
        <v>644</v>
      </c>
      <c r="F5" s="789"/>
      <c r="G5" s="789"/>
      <c r="H5" s="789"/>
      <c r="I5" s="789"/>
    </row>
    <row r="6" spans="2:10" ht="56.4" customHeight="1">
      <c r="B6" s="787"/>
      <c r="C6" s="176" t="s">
        <v>651</v>
      </c>
      <c r="D6" s="97"/>
      <c r="E6" s="768" t="s">
        <v>645</v>
      </c>
      <c r="F6" s="769"/>
      <c r="G6" s="769"/>
      <c r="H6" s="769"/>
      <c r="I6" s="769"/>
      <c r="J6" s="769"/>
    </row>
    <row r="7" spans="2:10" ht="45" customHeight="1">
      <c r="B7" s="788"/>
      <c r="C7" s="176" t="s">
        <v>11</v>
      </c>
      <c r="D7" s="97"/>
      <c r="E7" s="768" t="s">
        <v>646</v>
      </c>
      <c r="F7" s="775"/>
      <c r="G7" s="775"/>
      <c r="H7" s="775"/>
      <c r="I7" s="775"/>
      <c r="J7" s="775"/>
    </row>
    <row r="8" spans="2:10" ht="40.200000000000003" customHeight="1">
      <c r="B8" s="783" t="s">
        <v>223</v>
      </c>
      <c r="C8" s="784"/>
      <c r="D8" s="131"/>
      <c r="E8" s="175" t="s">
        <v>31</v>
      </c>
      <c r="F8" s="175"/>
    </row>
    <row r="9" spans="2:10" ht="40.200000000000003" customHeight="1">
      <c r="B9" s="783" t="s">
        <v>2</v>
      </c>
      <c r="C9" s="784"/>
      <c r="D9" s="97"/>
      <c r="E9" s="175" t="s">
        <v>648</v>
      </c>
      <c r="F9" s="175"/>
    </row>
    <row r="10" spans="2:10" ht="40.200000000000003" customHeight="1">
      <c r="B10" s="778" t="s">
        <v>534</v>
      </c>
      <c r="C10" s="403" t="s">
        <v>535</v>
      </c>
      <c r="D10" s="96"/>
      <c r="E10" s="175" t="s">
        <v>650</v>
      </c>
      <c r="F10" s="175"/>
    </row>
    <row r="11" spans="2:10" ht="40.200000000000003" customHeight="1">
      <c r="B11" s="780"/>
      <c r="C11" s="403" t="s">
        <v>536</v>
      </c>
      <c r="D11" s="97"/>
      <c r="E11" s="175"/>
      <c r="F11" s="175"/>
    </row>
    <row r="12" spans="2:10" ht="40.200000000000003" customHeight="1">
      <c r="B12" s="778" t="s">
        <v>590</v>
      </c>
      <c r="C12" s="405" t="s">
        <v>591</v>
      </c>
      <c r="D12" s="97"/>
      <c r="E12" s="175"/>
      <c r="F12" s="175"/>
    </row>
    <row r="13" spans="2:10" ht="40.200000000000003" customHeight="1">
      <c r="B13" s="779"/>
      <c r="C13" s="403" t="s">
        <v>587</v>
      </c>
      <c r="D13" s="97"/>
      <c r="E13" s="175"/>
      <c r="F13" s="175"/>
    </row>
    <row r="14" spans="2:10" ht="40.200000000000003" customHeight="1">
      <c r="B14" s="779"/>
      <c r="C14" s="403" t="s">
        <v>592</v>
      </c>
      <c r="D14" s="97" t="s">
        <v>660</v>
      </c>
      <c r="E14" s="175"/>
      <c r="F14" s="175"/>
    </row>
    <row r="15" spans="2:10" ht="40.200000000000003" customHeight="1">
      <c r="B15" s="779"/>
      <c r="C15" s="403" t="s">
        <v>588</v>
      </c>
      <c r="D15" s="431"/>
      <c r="E15" s="175"/>
      <c r="F15" s="175"/>
    </row>
    <row r="16" spans="2:10" ht="40.200000000000003" customHeight="1">
      <c r="B16" s="780"/>
      <c r="C16" s="403" t="s">
        <v>589</v>
      </c>
      <c r="D16" s="431"/>
      <c r="E16" s="175"/>
      <c r="F16" s="175"/>
    </row>
    <row r="17" spans="2:11" ht="40.200000000000003" customHeight="1">
      <c r="B17" s="778" t="s">
        <v>631</v>
      </c>
      <c r="C17" s="179" t="s">
        <v>550</v>
      </c>
      <c r="D17" s="444"/>
      <c r="E17" s="175" t="s">
        <v>31</v>
      </c>
    </row>
    <row r="18" spans="2:11" ht="40.200000000000003" customHeight="1">
      <c r="B18" s="779"/>
      <c r="C18" s="179" t="s">
        <v>551</v>
      </c>
      <c r="D18" s="444"/>
      <c r="E18" s="175" t="s">
        <v>31</v>
      </c>
    </row>
    <row r="19" spans="2:11" ht="40.200000000000003" customHeight="1">
      <c r="B19" s="779"/>
      <c r="C19" s="179" t="s">
        <v>552</v>
      </c>
      <c r="D19" s="444"/>
      <c r="E19" s="175" t="s">
        <v>31</v>
      </c>
    </row>
    <row r="20" spans="2:11" ht="40.200000000000003" customHeight="1">
      <c r="B20" s="780"/>
      <c r="C20" s="179" t="s">
        <v>553</v>
      </c>
      <c r="D20" s="444"/>
      <c r="E20" s="175" t="s">
        <v>31</v>
      </c>
    </row>
    <row r="21" spans="2:11" ht="40.200000000000003" customHeight="1">
      <c r="B21" s="778" t="s">
        <v>555</v>
      </c>
      <c r="C21" s="179" t="s">
        <v>554</v>
      </c>
      <c r="D21" s="444"/>
    </row>
    <row r="22" spans="2:11" ht="40.200000000000003" customHeight="1">
      <c r="B22" s="779"/>
      <c r="C22" s="432" t="s">
        <v>593</v>
      </c>
      <c r="D22" s="95"/>
      <c r="E22" s="175" t="s">
        <v>30</v>
      </c>
    </row>
    <row r="23" spans="2:11" ht="40.200000000000003" customHeight="1">
      <c r="B23" s="780"/>
      <c r="C23" s="179" t="s">
        <v>556</v>
      </c>
      <c r="D23" s="444"/>
      <c r="E23" s="175" t="s">
        <v>594</v>
      </c>
    </row>
    <row r="24" spans="2:11" ht="42" customHeight="1">
      <c r="B24" s="778" t="s">
        <v>165</v>
      </c>
      <c r="C24" s="177" t="s">
        <v>3</v>
      </c>
      <c r="D24" s="97"/>
      <c r="E24" s="776"/>
      <c r="F24" s="777"/>
      <c r="G24" s="777"/>
      <c r="H24" s="777"/>
      <c r="I24" s="777"/>
      <c r="J24" s="777"/>
      <c r="K24" s="777"/>
    </row>
    <row r="25" spans="2:11" ht="42" customHeight="1">
      <c r="B25" s="779"/>
      <c r="C25" s="177" t="s">
        <v>4</v>
      </c>
      <c r="D25" s="97"/>
      <c r="E25" s="174" t="s">
        <v>17</v>
      </c>
      <c r="G25" s="178"/>
      <c r="H25" s="178"/>
    </row>
    <row r="26" spans="2:11" ht="42" customHeight="1">
      <c r="B26" s="779"/>
      <c r="C26" s="177" t="s">
        <v>5</v>
      </c>
      <c r="D26" s="98"/>
      <c r="G26" s="178"/>
      <c r="H26" s="178"/>
    </row>
    <row r="27" spans="2:11" ht="42" customHeight="1">
      <c r="B27" s="779"/>
      <c r="C27" s="177" t="s">
        <v>6</v>
      </c>
      <c r="D27" s="98"/>
    </row>
    <row r="28" spans="2:11" ht="42" customHeight="1">
      <c r="B28" s="779"/>
      <c r="C28" s="179" t="s">
        <v>224</v>
      </c>
      <c r="D28" s="671"/>
      <c r="E28" s="768" t="s">
        <v>32</v>
      </c>
      <c r="F28" s="769"/>
      <c r="G28" s="769"/>
      <c r="H28" s="769"/>
    </row>
    <row r="29" spans="2:11" ht="40.200000000000003" customHeight="1">
      <c r="B29" s="780"/>
      <c r="C29" s="770" t="s">
        <v>225</v>
      </c>
      <c r="D29" s="771"/>
    </row>
    <row r="30" spans="2:11" ht="40.200000000000003" customHeight="1">
      <c r="B30" s="772"/>
      <c r="C30" s="773"/>
      <c r="D30" s="774"/>
    </row>
    <row r="31" spans="2:11" ht="52.5" customHeight="1"/>
    <row r="32" spans="2:11" ht="55.95" customHeight="1">
      <c r="C32" s="180" t="s">
        <v>63</v>
      </c>
    </row>
    <row r="33" spans="3:3" ht="38.700000000000003" customHeight="1">
      <c r="C33" s="180" t="s">
        <v>100</v>
      </c>
    </row>
    <row r="34" spans="3:3" ht="38.700000000000003" customHeight="1">
      <c r="C34" s="180" t="s">
        <v>64</v>
      </c>
    </row>
    <row r="35" spans="3:3" ht="38.700000000000003" customHeight="1">
      <c r="C35" s="178" t="s">
        <v>33</v>
      </c>
    </row>
  </sheetData>
  <sheetProtection algorithmName="SHA-512" hashValue="e4P15T7lTXNVaR5frgGhj/Wss55Q7yQRO4WP0urFj3Y+oHtYJvWUnj+kl6rCOsFj8JoggTNPo70nJprf099lfg==" saltValue="Mz5GNs19N4DIj+ryQdScFA==" spinCount="100000" sheet="1" objects="1" scenarios="1"/>
  <protectedRanges>
    <protectedRange sqref="D24:D28 D22 D3:D16" name="範囲1"/>
  </protectedRanges>
  <customSheetViews>
    <customSheetView guid="{9EA9614F-2E1B-408A-94DE-883A46E7B9CA}" showPageBreaks="1" fitToPage="1" printArea="1" view="pageBreakPreview">
      <pageMargins left="0.78740157480314965" right="0.39370078740157483" top="0.39370078740157483" bottom="0.19685039370078741" header="0.31496062992125984" footer="0.31496062992125984"/>
      <printOptions horizontalCentered="1"/>
      <pageSetup paperSize="9" scale="99" orientation="landscape" r:id="rId1"/>
      <headerFooter scaleWithDoc="0" alignWithMargins="0">
        <firstHeader>&amp;L&amp;10&amp;F</firstHeader>
      </headerFooter>
    </customSheetView>
    <customSheetView guid="{00E5FA86-1172-4EED-8DB5-202766590116}" showPageBreaks="1" fitToPage="1" printArea="1" view="pageBreakPreview">
      <selection activeCell="E16" sqref="E16:H16"/>
      <pageMargins left="0.78740157480314965" right="0.39370078740157483" top="0.39370078740157483" bottom="0.19685039370078741" header="0.31496062992125984" footer="0.31496062992125984"/>
      <printOptions horizontalCentered="1"/>
      <pageSetup paperSize="9" orientation="portrait" r:id="rId2"/>
      <headerFooter scaleWithDoc="0" alignWithMargins="0">
        <firstHeader>&amp;L&amp;10&amp;F</firstHeader>
      </headerFooter>
    </customSheetView>
  </customSheetViews>
  <mergeCells count="17">
    <mergeCell ref="E6:J6"/>
    <mergeCell ref="B2:D2"/>
    <mergeCell ref="B8:C8"/>
    <mergeCell ref="B9:C9"/>
    <mergeCell ref="B3:C3"/>
    <mergeCell ref="B4:B7"/>
    <mergeCell ref="E5:I5"/>
    <mergeCell ref="E28:H28"/>
    <mergeCell ref="C29:D29"/>
    <mergeCell ref="B30:D30"/>
    <mergeCell ref="E7:J7"/>
    <mergeCell ref="E24:K24"/>
    <mergeCell ref="B24:B29"/>
    <mergeCell ref="B10:B11"/>
    <mergeCell ref="B17:B20"/>
    <mergeCell ref="B21:B23"/>
    <mergeCell ref="B12:B16"/>
  </mergeCells>
  <phoneticPr fontId="2"/>
  <conditionalFormatting sqref="D22">
    <cfRule type="expression" dxfId="111" priority="1">
      <formula>$D$21="有"</formula>
    </cfRule>
  </conditionalFormatting>
  <dataValidations count="5">
    <dataValidation allowBlank="1" showInputMessage="1" sqref="B24 B8 G3:H3 E33:L1048576 G25:H26 E1:H2 D14:D16 F27:H27 I1:L3 B2:B4 F8:J16 C35:C1048576 B31:B1048576 D31:D1048576 C31 E5:E29 D24:D28 I30:L31 M1:XFD16 K4:L16 A1:A1048576 M30:XFD1048576 L24:XFD29 F29:H29 E30:H32 E4:I4 I25:K29 F17:XFD23 J4:J5 E3 D8:D9 D11"/>
    <dataValidation type="whole" operator="greaterThan" allowBlank="1" showInputMessage="1" showErrorMessage="1" errorTitle="ハイフン抜き" error="ハイフン抜きで入力してください。" sqref="D4 D10">
      <formula1>0</formula1>
    </dataValidation>
    <dataValidation type="list" allowBlank="1" showInputMessage="1" sqref="D12">
      <formula1>"所有権,賃借権"</formula1>
    </dataValidation>
    <dataValidation type="list" allowBlank="1" showInputMessage="1" showErrorMessage="1" sqref="D21">
      <formula1>"有,無"</formula1>
    </dataValidation>
    <dataValidation type="list" allowBlank="1" showInputMessage="1" showErrorMessage="1" sqref="D23">
      <formula1>"病床確保,発熱外来,自宅療養者等医療"</formula1>
    </dataValidation>
  </dataValidations>
  <printOptions horizontalCentered="1"/>
  <pageMargins left="0.78740157480314965" right="0.39370078740157483" top="0.39370078740157483" bottom="0.19685039370078741" header="0.31496062992125984" footer="0.31496062992125984"/>
  <pageSetup paperSize="9" scale="49" orientation="landscape" r:id="rId3"/>
  <headerFooter scaleWithDoc="0" alignWithMargins="0">
    <firstHeader>&amp;L&amp;10&amp;F</firstHeader>
  </headerFooter>
  <drawing r:id="rId4"/>
  <extLst>
    <ext xmlns:x14="http://schemas.microsoft.com/office/spreadsheetml/2009/9/main" uri="{CCE6A557-97BC-4b89-ADB6-D9C93CAAB3DF}">
      <x14:dataValidations xmlns:xm="http://schemas.microsoft.com/office/excel/2006/main" count="1">
        <x14:dataValidation type="list" allowBlank="1" showInputMessage="1">
          <x14:formula1>
            <xm:f>'事業計画書（病室）'!$R$16:$R$23</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M187"/>
  <sheetViews>
    <sheetView showZeros="0" view="pageBreakPreview" zoomScaleNormal="100" zoomScaleSheetLayoutView="100" workbookViewId="0">
      <selection activeCell="H5" sqref="H5"/>
    </sheetView>
  </sheetViews>
  <sheetFormatPr defaultColWidth="2.69921875" defaultRowHeight="13.8" outlineLevelRow="1"/>
  <cols>
    <col min="1" max="1" width="3.69921875" style="165" customWidth="1"/>
    <col min="2" max="2" width="4.09765625" style="165" bestFit="1" customWidth="1"/>
    <col min="3" max="3" width="3.69921875" style="165" customWidth="1"/>
    <col min="4" max="4" width="4.69921875" style="165" customWidth="1"/>
    <col min="5" max="6" width="2.69921875" style="165"/>
    <col min="7" max="7" width="3.19921875" style="165" bestFit="1" customWidth="1"/>
    <col min="8" max="8" width="2.69921875" style="165"/>
    <col min="9" max="9" width="3" style="165" bestFit="1" customWidth="1"/>
    <col min="10" max="10" width="3.5" style="165" customWidth="1"/>
    <col min="11" max="11" width="2.69921875" style="165"/>
    <col min="12" max="12" width="2.69921875" style="165" customWidth="1"/>
    <col min="13" max="13" width="3" style="165" bestFit="1" customWidth="1"/>
    <col min="14" max="14" width="2.69921875" style="165"/>
    <col min="15" max="15" width="2.69921875" style="165" customWidth="1"/>
    <col min="16" max="16" width="3.59765625" style="165" customWidth="1"/>
    <col min="17" max="17" width="2" style="165" customWidth="1"/>
    <col min="18" max="18" width="4.19921875" style="165" customWidth="1"/>
    <col min="19" max="21" width="2.69921875" style="165"/>
    <col min="22" max="22" width="3.69921875" style="165" customWidth="1"/>
    <col min="23" max="23" width="2.69921875" style="165"/>
    <col min="24" max="24" width="4.19921875" style="165" customWidth="1"/>
    <col min="25" max="25" width="2.69921875" style="165"/>
    <col min="26" max="26" width="4.19921875" style="165" customWidth="1"/>
    <col min="27" max="27" width="2.69921875" style="165"/>
    <col min="28" max="28" width="4.19921875" style="165" customWidth="1"/>
    <col min="29" max="30" width="2.69921875" style="165"/>
    <col min="31" max="31" width="3" style="165" customWidth="1"/>
    <col min="32" max="32" width="2.69921875" style="165"/>
    <col min="33" max="33" width="21.69921875" style="165" customWidth="1"/>
    <col min="34" max="34" width="28.69921875" style="165" customWidth="1"/>
    <col min="35" max="16384" width="2.69921875" style="165"/>
  </cols>
  <sheetData>
    <row r="2" spans="1:32" ht="32.700000000000003" customHeight="1">
      <c r="B2" s="918" t="s">
        <v>67</v>
      </c>
      <c r="C2" s="918"/>
      <c r="D2" s="918"/>
      <c r="E2" s="918"/>
      <c r="F2" s="918"/>
      <c r="G2" s="918"/>
      <c r="H2" s="918"/>
      <c r="I2" s="918"/>
      <c r="J2" s="918"/>
      <c r="K2" s="918"/>
      <c r="L2" s="918"/>
      <c r="M2" s="918"/>
      <c r="N2" s="918"/>
      <c r="O2" s="918"/>
      <c r="P2" s="918"/>
      <c r="Q2" s="918"/>
      <c r="R2" s="918"/>
      <c r="S2" s="918"/>
      <c r="T2" s="918"/>
      <c r="U2" s="918"/>
      <c r="V2" s="918"/>
      <c r="W2" s="918"/>
      <c r="X2" s="918"/>
      <c r="Y2" s="918"/>
      <c r="Z2" s="918"/>
      <c r="AA2" s="918"/>
      <c r="AB2" s="918"/>
      <c r="AC2" s="918"/>
    </row>
    <row r="3" spans="1:32" ht="15" customHeight="1"/>
    <row r="4" spans="1:32" ht="28.2" customHeight="1">
      <c r="O4" s="927" t="s">
        <v>135</v>
      </c>
      <c r="P4" s="927"/>
      <c r="Q4" s="927"/>
      <c r="R4" s="928">
        <f>基礎情報!$D$9</f>
        <v>0</v>
      </c>
      <c r="S4" s="928"/>
      <c r="T4" s="928"/>
      <c r="U4" s="928"/>
      <c r="V4" s="928"/>
      <c r="W4" s="928"/>
      <c r="X4" s="928"/>
      <c r="Y4" s="928"/>
      <c r="Z4" s="928"/>
      <c r="AA4" s="928"/>
      <c r="AB4" s="928"/>
      <c r="AC4" s="928"/>
      <c r="AD4" s="928"/>
    </row>
    <row r="5" spans="1:32" ht="28.2" customHeight="1">
      <c r="O5" s="927" t="s">
        <v>176</v>
      </c>
      <c r="P5" s="927"/>
      <c r="Q5" s="927"/>
      <c r="R5" s="928">
        <f>基礎情報!$D$6</f>
        <v>0</v>
      </c>
      <c r="S5" s="928"/>
      <c r="T5" s="928"/>
      <c r="U5" s="928"/>
      <c r="V5" s="928"/>
      <c r="W5" s="928"/>
      <c r="X5" s="928"/>
      <c r="Y5" s="928"/>
      <c r="Z5" s="928"/>
      <c r="AA5" s="928"/>
      <c r="AB5" s="928"/>
      <c r="AC5" s="928"/>
      <c r="AD5" s="928"/>
    </row>
    <row r="6" spans="1:32" ht="28.2" customHeight="1">
      <c r="O6" s="927" t="s">
        <v>196</v>
      </c>
      <c r="P6" s="927"/>
      <c r="Q6" s="927"/>
      <c r="R6" s="928">
        <f>基礎情報!$D$25</f>
        <v>0</v>
      </c>
      <c r="S6" s="928"/>
      <c r="T6" s="928"/>
      <c r="U6" s="928"/>
      <c r="V6" s="928"/>
      <c r="W6" s="928"/>
      <c r="X6" s="928"/>
      <c r="Y6" s="928"/>
      <c r="Z6" s="928"/>
      <c r="AA6" s="928"/>
      <c r="AB6" s="928"/>
      <c r="AC6" s="928"/>
      <c r="AD6" s="928"/>
    </row>
    <row r="7" spans="1:32" ht="28.2" customHeight="1">
      <c r="O7" s="923" t="s">
        <v>136</v>
      </c>
      <c r="P7" s="924"/>
      <c r="Q7" s="925"/>
      <c r="R7" s="826">
        <f>基礎情報!$D$26</f>
        <v>0</v>
      </c>
      <c r="S7" s="926"/>
      <c r="T7" s="926"/>
      <c r="U7" s="926"/>
      <c r="V7" s="926"/>
      <c r="W7" s="926"/>
      <c r="X7" s="926"/>
      <c r="Y7" s="926"/>
      <c r="Z7" s="926"/>
      <c r="AA7" s="926"/>
      <c r="AB7" s="926"/>
      <c r="AC7" s="926"/>
      <c r="AD7" s="827"/>
    </row>
    <row r="8" spans="1:32" ht="15" customHeight="1">
      <c r="O8" s="181"/>
      <c r="P8" s="181"/>
      <c r="Q8" s="181"/>
      <c r="R8" s="182"/>
      <c r="S8" s="182"/>
      <c r="T8" s="182"/>
      <c r="U8" s="182"/>
      <c r="V8" s="182"/>
      <c r="W8" s="182"/>
      <c r="X8" s="182"/>
      <c r="Y8" s="182"/>
      <c r="Z8" s="182"/>
      <c r="AA8" s="182"/>
      <c r="AB8" s="182"/>
      <c r="AC8" s="182"/>
      <c r="AD8" s="182"/>
    </row>
    <row r="9" spans="1:32" ht="46.5" customHeight="1">
      <c r="B9" s="917" t="s">
        <v>230</v>
      </c>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row>
    <row r="10" spans="1:32" ht="15" customHeight="1">
      <c r="O10" s="181"/>
      <c r="P10" s="181"/>
      <c r="Q10" s="181"/>
      <c r="R10" s="182"/>
      <c r="S10" s="182"/>
      <c r="T10" s="182"/>
      <c r="U10" s="182"/>
      <c r="V10" s="182"/>
      <c r="W10" s="182"/>
      <c r="X10" s="182"/>
      <c r="Y10" s="182"/>
      <c r="Z10" s="182"/>
      <c r="AA10" s="182"/>
      <c r="AB10" s="182"/>
      <c r="AC10" s="182"/>
      <c r="AD10" s="182"/>
    </row>
    <row r="11" spans="1:32" ht="24" customHeight="1">
      <c r="A11" s="183" t="s">
        <v>128</v>
      </c>
      <c r="B11" s="166"/>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66"/>
      <c r="AE11" s="166"/>
      <c r="AF11" s="166"/>
    </row>
    <row r="12" spans="1:32" ht="27" customHeight="1" thickBot="1">
      <c r="B12" s="913" t="s">
        <v>131</v>
      </c>
      <c r="C12" s="913"/>
      <c r="D12" s="913"/>
      <c r="E12" s="913"/>
      <c r="F12" s="913"/>
      <c r="G12" s="913"/>
      <c r="H12" s="913"/>
      <c r="I12" s="913"/>
      <c r="J12" s="913"/>
      <c r="K12" s="913"/>
      <c r="L12" s="913"/>
      <c r="M12" s="913"/>
      <c r="N12" s="913"/>
      <c r="O12" s="913"/>
      <c r="P12" s="913"/>
      <c r="Q12" s="913"/>
      <c r="R12" s="913"/>
      <c r="S12" s="913"/>
      <c r="T12" s="913"/>
      <c r="U12" s="913"/>
      <c r="V12" s="913"/>
      <c r="W12" s="913"/>
      <c r="X12" s="913"/>
      <c r="Y12" s="913"/>
      <c r="Z12" s="913"/>
      <c r="AA12" s="913"/>
      <c r="AB12" s="913"/>
      <c r="AC12" s="913"/>
      <c r="AD12" s="913"/>
    </row>
    <row r="13" spans="1:32" ht="32.700000000000003" customHeight="1">
      <c r="B13" s="896" t="s">
        <v>29</v>
      </c>
      <c r="C13" s="897"/>
      <c r="D13" s="897"/>
      <c r="E13" s="897"/>
      <c r="F13" s="897"/>
      <c r="G13" s="914" t="s">
        <v>276</v>
      </c>
      <c r="H13" s="914"/>
      <c r="I13" s="914"/>
      <c r="J13" s="914"/>
      <c r="K13" s="914"/>
      <c r="L13" s="914"/>
      <c r="M13" s="914"/>
      <c r="N13" s="914"/>
      <c r="O13" s="914"/>
      <c r="P13" s="914"/>
      <c r="Q13" s="914"/>
      <c r="R13" s="914"/>
      <c r="S13" s="914"/>
      <c r="T13" s="914"/>
      <c r="U13" s="914"/>
      <c r="V13" s="914"/>
      <c r="W13" s="914"/>
      <c r="X13" s="914"/>
      <c r="Y13" s="914"/>
      <c r="Z13" s="914"/>
      <c r="AA13" s="914"/>
      <c r="AB13" s="914"/>
      <c r="AC13" s="914"/>
      <c r="AD13" s="915"/>
    </row>
    <row r="14" spans="1:32" ht="32.700000000000003" customHeight="1">
      <c r="B14" s="910"/>
      <c r="C14" s="911"/>
      <c r="D14" s="911"/>
      <c r="E14" s="911"/>
      <c r="F14" s="911"/>
      <c r="G14" s="185">
        <v>1</v>
      </c>
      <c r="H14" s="870" t="s">
        <v>262</v>
      </c>
      <c r="I14" s="870"/>
      <c r="J14" s="870"/>
      <c r="K14" s="870"/>
      <c r="L14" s="870"/>
      <c r="M14" s="870"/>
      <c r="N14" s="870"/>
      <c r="O14" s="870"/>
      <c r="P14" s="870"/>
      <c r="Q14" s="870"/>
      <c r="R14" s="870"/>
      <c r="S14" s="870"/>
      <c r="T14" s="870"/>
      <c r="U14" s="870"/>
      <c r="V14" s="870"/>
      <c r="W14" s="870"/>
      <c r="X14" s="870"/>
      <c r="Y14" s="870"/>
      <c r="Z14" s="870"/>
      <c r="AA14" s="870"/>
      <c r="AB14" s="870"/>
      <c r="AC14" s="870"/>
      <c r="AD14" s="871"/>
    </row>
    <row r="15" spans="1:32" ht="32.700000000000003" customHeight="1">
      <c r="B15" s="863"/>
      <c r="C15" s="864"/>
      <c r="D15" s="864"/>
      <c r="E15" s="864"/>
      <c r="F15" s="865"/>
      <c r="G15" s="185">
        <v>2</v>
      </c>
      <c r="H15" s="870" t="s">
        <v>126</v>
      </c>
      <c r="I15" s="870"/>
      <c r="J15" s="870"/>
      <c r="K15" s="870"/>
      <c r="L15" s="870"/>
      <c r="M15" s="870"/>
      <c r="N15" s="870"/>
      <c r="O15" s="870"/>
      <c r="P15" s="870"/>
      <c r="Q15" s="870"/>
      <c r="R15" s="870"/>
      <c r="S15" s="870"/>
      <c r="T15" s="870"/>
      <c r="U15" s="870"/>
      <c r="V15" s="870"/>
      <c r="W15" s="870"/>
      <c r="X15" s="870"/>
      <c r="Y15" s="870"/>
      <c r="Z15" s="870"/>
      <c r="AA15" s="870"/>
      <c r="AB15" s="870"/>
      <c r="AC15" s="870"/>
      <c r="AD15" s="871"/>
    </row>
    <row r="16" spans="1:32" ht="32.700000000000003" customHeight="1">
      <c r="B16" s="863"/>
      <c r="C16" s="864"/>
      <c r="D16" s="864"/>
      <c r="E16" s="864"/>
      <c r="F16" s="865"/>
      <c r="G16" s="185">
        <v>3</v>
      </c>
      <c r="H16" s="870" t="s">
        <v>169</v>
      </c>
      <c r="I16" s="870"/>
      <c r="J16" s="870"/>
      <c r="K16" s="870"/>
      <c r="L16" s="870"/>
      <c r="M16" s="870"/>
      <c r="N16" s="870"/>
      <c r="O16" s="870"/>
      <c r="P16" s="870"/>
      <c r="Q16" s="870"/>
      <c r="R16" s="870"/>
      <c r="S16" s="870"/>
      <c r="T16" s="870"/>
      <c r="U16" s="870"/>
      <c r="V16" s="870"/>
      <c r="W16" s="870"/>
      <c r="X16" s="870"/>
      <c r="Y16" s="870"/>
      <c r="Z16" s="870"/>
      <c r="AA16" s="870"/>
      <c r="AB16" s="870"/>
      <c r="AC16" s="870"/>
      <c r="AD16" s="871"/>
    </row>
    <row r="17" spans="2:30" ht="32.700000000000003" customHeight="1" thickBot="1">
      <c r="B17" s="898"/>
      <c r="C17" s="899"/>
      <c r="D17" s="899"/>
      <c r="E17" s="899"/>
      <c r="F17" s="899"/>
      <c r="G17" s="186">
        <v>4</v>
      </c>
      <c r="H17" s="888" t="s">
        <v>277</v>
      </c>
      <c r="I17" s="888"/>
      <c r="J17" s="888"/>
      <c r="K17" s="888"/>
      <c r="L17" s="888"/>
      <c r="M17" s="888"/>
      <c r="N17" s="888"/>
      <c r="O17" s="888"/>
      <c r="P17" s="888"/>
      <c r="Q17" s="888"/>
      <c r="R17" s="888"/>
      <c r="S17" s="888"/>
      <c r="T17" s="888"/>
      <c r="U17" s="888"/>
      <c r="V17" s="888"/>
      <c r="W17" s="888"/>
      <c r="X17" s="888"/>
      <c r="Y17" s="888"/>
      <c r="Z17" s="888"/>
      <c r="AA17" s="888"/>
      <c r="AB17" s="888"/>
      <c r="AC17" s="888"/>
      <c r="AD17" s="889"/>
    </row>
    <row r="18" spans="2:30" ht="32.700000000000003" customHeight="1">
      <c r="B18" s="912" t="s">
        <v>227</v>
      </c>
      <c r="C18" s="912"/>
      <c r="D18" s="912"/>
      <c r="E18" s="912"/>
      <c r="F18" s="912"/>
      <c r="G18" s="912"/>
      <c r="H18" s="912"/>
      <c r="I18" s="912"/>
      <c r="J18" s="912"/>
      <c r="K18" s="912"/>
      <c r="L18" s="912"/>
      <c r="M18" s="912"/>
      <c r="N18" s="912"/>
      <c r="O18" s="912"/>
      <c r="P18" s="912"/>
      <c r="Q18" s="912"/>
      <c r="R18" s="912"/>
      <c r="S18" s="912"/>
      <c r="T18" s="912"/>
      <c r="U18" s="912"/>
      <c r="V18" s="912"/>
      <c r="W18" s="912"/>
      <c r="X18" s="912"/>
      <c r="Y18" s="912"/>
      <c r="Z18" s="912"/>
      <c r="AA18" s="912"/>
      <c r="AB18" s="912"/>
      <c r="AC18" s="912"/>
      <c r="AD18" s="912"/>
    </row>
    <row r="19" spans="2:30" ht="15" customHeight="1">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row>
    <row r="20" spans="2:30" ht="24" customHeight="1" thickBot="1">
      <c r="B20" s="913" t="s">
        <v>142</v>
      </c>
      <c r="C20" s="913"/>
      <c r="D20" s="913"/>
      <c r="E20" s="913"/>
      <c r="F20" s="913"/>
      <c r="G20" s="913"/>
      <c r="H20" s="913"/>
      <c r="I20" s="913"/>
      <c r="J20" s="913"/>
      <c r="K20" s="913"/>
      <c r="L20" s="913"/>
      <c r="M20" s="913"/>
      <c r="N20" s="913"/>
      <c r="O20" s="913"/>
      <c r="P20" s="913"/>
      <c r="Q20" s="913"/>
      <c r="R20" s="913"/>
      <c r="S20" s="913"/>
      <c r="T20" s="913"/>
      <c r="U20" s="913"/>
      <c r="V20" s="913"/>
      <c r="W20" s="913"/>
      <c r="X20" s="913"/>
      <c r="Y20" s="913"/>
      <c r="Z20" s="913"/>
      <c r="AA20" s="913"/>
      <c r="AB20" s="913"/>
      <c r="AC20" s="913"/>
      <c r="AD20" s="913"/>
    </row>
    <row r="21" spans="2:30" ht="32.700000000000003" customHeight="1">
      <c r="B21" s="896" t="s">
        <v>29</v>
      </c>
      <c r="C21" s="897"/>
      <c r="D21" s="897"/>
      <c r="E21" s="897"/>
      <c r="F21" s="897"/>
      <c r="G21" s="914" t="s">
        <v>139</v>
      </c>
      <c r="H21" s="914"/>
      <c r="I21" s="914"/>
      <c r="J21" s="914"/>
      <c r="K21" s="914"/>
      <c r="L21" s="914"/>
      <c r="M21" s="914"/>
      <c r="N21" s="914"/>
      <c r="O21" s="914"/>
      <c r="P21" s="914"/>
      <c r="Q21" s="914"/>
      <c r="R21" s="914"/>
      <c r="S21" s="914"/>
      <c r="T21" s="914"/>
      <c r="U21" s="914"/>
      <c r="V21" s="914"/>
      <c r="W21" s="914"/>
      <c r="X21" s="914"/>
      <c r="Y21" s="914"/>
      <c r="Z21" s="914"/>
      <c r="AA21" s="914"/>
      <c r="AB21" s="914"/>
      <c r="AC21" s="914"/>
      <c r="AD21" s="915"/>
    </row>
    <row r="22" spans="2:30" ht="32.700000000000003" customHeight="1">
      <c r="B22" s="910"/>
      <c r="C22" s="911"/>
      <c r="D22" s="911"/>
      <c r="E22" s="911"/>
      <c r="F22" s="911"/>
      <c r="G22" s="185">
        <v>1</v>
      </c>
      <c r="H22" s="870" t="s">
        <v>282</v>
      </c>
      <c r="I22" s="870"/>
      <c r="J22" s="870"/>
      <c r="K22" s="870"/>
      <c r="L22" s="870"/>
      <c r="M22" s="870"/>
      <c r="N22" s="870"/>
      <c r="O22" s="870"/>
      <c r="P22" s="870"/>
      <c r="Q22" s="870"/>
      <c r="R22" s="870"/>
      <c r="S22" s="870"/>
      <c r="T22" s="870"/>
      <c r="U22" s="870"/>
      <c r="V22" s="870"/>
      <c r="W22" s="870"/>
      <c r="X22" s="870"/>
      <c r="Y22" s="870"/>
      <c r="Z22" s="870"/>
      <c r="AA22" s="870"/>
      <c r="AB22" s="870"/>
      <c r="AC22" s="870"/>
      <c r="AD22" s="871"/>
    </row>
    <row r="23" spans="2:30" ht="32.700000000000003" customHeight="1" thickBot="1">
      <c r="B23" s="885"/>
      <c r="C23" s="886"/>
      <c r="D23" s="886"/>
      <c r="E23" s="886"/>
      <c r="F23" s="887"/>
      <c r="G23" s="186">
        <v>2</v>
      </c>
      <c r="H23" s="888" t="s">
        <v>283</v>
      </c>
      <c r="I23" s="888"/>
      <c r="J23" s="888"/>
      <c r="K23" s="888"/>
      <c r="L23" s="888"/>
      <c r="M23" s="888"/>
      <c r="N23" s="888"/>
      <c r="O23" s="888"/>
      <c r="P23" s="888"/>
      <c r="Q23" s="888"/>
      <c r="R23" s="888"/>
      <c r="S23" s="888"/>
      <c r="T23" s="888"/>
      <c r="U23" s="888"/>
      <c r="V23" s="888"/>
      <c r="W23" s="888"/>
      <c r="X23" s="888"/>
      <c r="Y23" s="888"/>
      <c r="Z23" s="888"/>
      <c r="AA23" s="888"/>
      <c r="AB23" s="888"/>
      <c r="AC23" s="888"/>
      <c r="AD23" s="889"/>
    </row>
    <row r="24" spans="2:30" ht="24" customHeight="1">
      <c r="B24" s="912" t="s">
        <v>170</v>
      </c>
      <c r="C24" s="912"/>
      <c r="D24" s="912"/>
      <c r="E24" s="912"/>
      <c r="F24" s="912"/>
      <c r="G24" s="912"/>
      <c r="H24" s="912"/>
      <c r="I24" s="912"/>
      <c r="J24" s="912"/>
      <c r="K24" s="912"/>
      <c r="L24" s="912"/>
      <c r="M24" s="912"/>
      <c r="N24" s="912"/>
      <c r="O24" s="912"/>
      <c r="P24" s="912"/>
      <c r="Q24" s="912"/>
      <c r="R24" s="912"/>
      <c r="S24" s="912"/>
      <c r="T24" s="912"/>
      <c r="U24" s="912"/>
      <c r="V24" s="912"/>
      <c r="W24" s="912"/>
      <c r="X24" s="912"/>
      <c r="Y24" s="912"/>
      <c r="Z24" s="912"/>
      <c r="AA24" s="912"/>
      <c r="AB24" s="912"/>
      <c r="AC24" s="912"/>
      <c r="AD24" s="912"/>
    </row>
    <row r="25" spans="2:30" ht="15" customHeight="1">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row>
    <row r="26" spans="2:30" ht="24" customHeight="1" thickBot="1">
      <c r="B26" s="890" t="s">
        <v>140</v>
      </c>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row>
    <row r="27" spans="2:30" ht="31.95" customHeight="1">
      <c r="B27" s="896" t="s">
        <v>29</v>
      </c>
      <c r="C27" s="897"/>
      <c r="D27" s="897"/>
      <c r="E27" s="897"/>
      <c r="F27" s="897"/>
      <c r="G27" s="914" t="s">
        <v>127</v>
      </c>
      <c r="H27" s="914"/>
      <c r="I27" s="914"/>
      <c r="J27" s="914"/>
      <c r="K27" s="914"/>
      <c r="L27" s="914"/>
      <c r="M27" s="914"/>
      <c r="N27" s="914"/>
      <c r="O27" s="914"/>
      <c r="P27" s="914"/>
      <c r="Q27" s="914"/>
      <c r="R27" s="914"/>
      <c r="S27" s="914"/>
      <c r="T27" s="914"/>
      <c r="U27" s="914"/>
      <c r="V27" s="914"/>
      <c r="W27" s="914"/>
      <c r="X27" s="914"/>
      <c r="Y27" s="914"/>
      <c r="Z27" s="914"/>
      <c r="AA27" s="914"/>
      <c r="AB27" s="914"/>
      <c r="AC27" s="914"/>
      <c r="AD27" s="915"/>
    </row>
    <row r="28" spans="2:30" ht="32.700000000000003" customHeight="1">
      <c r="B28" s="910"/>
      <c r="C28" s="911"/>
      <c r="D28" s="911"/>
      <c r="E28" s="911"/>
      <c r="F28" s="911"/>
      <c r="G28" s="185">
        <v>1</v>
      </c>
      <c r="H28" s="870" t="s">
        <v>132</v>
      </c>
      <c r="I28" s="870"/>
      <c r="J28" s="870"/>
      <c r="K28" s="870"/>
      <c r="L28" s="870"/>
      <c r="M28" s="870"/>
      <c r="N28" s="870"/>
      <c r="O28" s="870"/>
      <c r="P28" s="870"/>
      <c r="Q28" s="870"/>
      <c r="R28" s="870"/>
      <c r="S28" s="870"/>
      <c r="T28" s="870"/>
      <c r="U28" s="870"/>
      <c r="V28" s="870"/>
      <c r="W28" s="870"/>
      <c r="X28" s="870"/>
      <c r="Y28" s="870"/>
      <c r="Z28" s="870"/>
      <c r="AA28" s="870"/>
      <c r="AB28" s="870"/>
      <c r="AC28" s="870"/>
      <c r="AD28" s="871"/>
    </row>
    <row r="29" spans="2:30" ht="32.700000000000003" customHeight="1" thickBot="1">
      <c r="B29" s="885"/>
      <c r="C29" s="886"/>
      <c r="D29" s="886"/>
      <c r="E29" s="886"/>
      <c r="F29" s="887"/>
      <c r="G29" s="186">
        <v>2</v>
      </c>
      <c r="H29" s="888" t="s">
        <v>133</v>
      </c>
      <c r="I29" s="888"/>
      <c r="J29" s="888"/>
      <c r="K29" s="888"/>
      <c r="L29" s="888"/>
      <c r="M29" s="888"/>
      <c r="N29" s="888"/>
      <c r="O29" s="888"/>
      <c r="P29" s="888"/>
      <c r="Q29" s="888"/>
      <c r="R29" s="888"/>
      <c r="S29" s="888"/>
      <c r="T29" s="888"/>
      <c r="U29" s="888"/>
      <c r="V29" s="888"/>
      <c r="W29" s="888"/>
      <c r="X29" s="888"/>
      <c r="Y29" s="888"/>
      <c r="Z29" s="888"/>
      <c r="AA29" s="888"/>
      <c r="AB29" s="888"/>
      <c r="AC29" s="888"/>
      <c r="AD29" s="889"/>
    </row>
    <row r="30" spans="2:30" ht="32.700000000000003" customHeight="1">
      <c r="B30" s="912" t="s">
        <v>171</v>
      </c>
      <c r="C30" s="912"/>
      <c r="D30" s="912"/>
      <c r="E30" s="912"/>
      <c r="F30" s="912"/>
      <c r="G30" s="912"/>
      <c r="H30" s="912"/>
      <c r="I30" s="912"/>
      <c r="J30" s="912"/>
      <c r="K30" s="912"/>
      <c r="L30" s="912"/>
      <c r="M30" s="912"/>
      <c r="N30" s="912"/>
      <c r="O30" s="912"/>
      <c r="P30" s="912"/>
      <c r="Q30" s="912"/>
      <c r="R30" s="912"/>
      <c r="S30" s="912"/>
      <c r="T30" s="912"/>
      <c r="U30" s="912"/>
      <c r="V30" s="912"/>
      <c r="W30" s="912"/>
      <c r="X30" s="912"/>
      <c r="Y30" s="912"/>
      <c r="Z30" s="912"/>
      <c r="AA30" s="912"/>
      <c r="AB30" s="912"/>
      <c r="AC30" s="912"/>
      <c r="AD30" s="912"/>
    </row>
    <row r="31" spans="2:30" ht="69.75" customHeight="1">
      <c r="B31" s="916" t="s">
        <v>278</v>
      </c>
      <c r="C31" s="916"/>
      <c r="D31" s="916"/>
      <c r="E31" s="916"/>
      <c r="F31" s="916"/>
      <c r="G31" s="916"/>
      <c r="H31" s="916"/>
      <c r="I31" s="916"/>
      <c r="J31" s="916"/>
      <c r="K31" s="916"/>
      <c r="L31" s="916"/>
      <c r="M31" s="916"/>
      <c r="N31" s="916"/>
      <c r="O31" s="916"/>
      <c r="P31" s="916"/>
      <c r="Q31" s="916"/>
      <c r="R31" s="916"/>
      <c r="S31" s="916"/>
      <c r="T31" s="916"/>
      <c r="U31" s="916"/>
      <c r="V31" s="916"/>
      <c r="W31" s="916"/>
      <c r="X31" s="916"/>
      <c r="Y31" s="916"/>
      <c r="Z31" s="916"/>
      <c r="AA31" s="916"/>
      <c r="AB31" s="916"/>
      <c r="AC31" s="916"/>
      <c r="AD31" s="916"/>
    </row>
    <row r="32" spans="2:30" ht="14.7" customHeight="1">
      <c r="B32" s="413"/>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row>
    <row r="33" spans="1:33" ht="31.2" customHeight="1" thickBot="1">
      <c r="A33" s="174"/>
      <c r="B33" s="890" t="s">
        <v>537</v>
      </c>
      <c r="C33" s="890"/>
      <c r="D33" s="890"/>
      <c r="E33" s="890"/>
      <c r="F33" s="890"/>
      <c r="G33" s="890"/>
      <c r="H33" s="890"/>
      <c r="I33" s="890"/>
      <c r="J33" s="890"/>
      <c r="K33" s="890"/>
      <c r="L33" s="890"/>
      <c r="M33" s="890"/>
      <c r="N33" s="890"/>
      <c r="O33" s="890"/>
      <c r="P33" s="890"/>
      <c r="Q33" s="890"/>
      <c r="R33" s="890"/>
      <c r="S33" s="890"/>
      <c r="T33" s="890"/>
      <c r="U33" s="890"/>
      <c r="V33" s="890"/>
      <c r="W33" s="890"/>
      <c r="X33" s="890"/>
      <c r="Y33" s="890"/>
      <c r="Z33" s="890"/>
      <c r="AA33" s="890"/>
      <c r="AB33" s="890"/>
      <c r="AC33" s="890"/>
      <c r="AD33" s="890"/>
    </row>
    <row r="34" spans="1:33" ht="31.95" customHeight="1">
      <c r="A34" s="174"/>
      <c r="B34" s="839" t="s">
        <v>538</v>
      </c>
      <c r="C34" s="840"/>
      <c r="D34" s="891"/>
      <c r="E34" s="892" t="s">
        <v>629</v>
      </c>
      <c r="F34" s="893"/>
      <c r="G34" s="373"/>
      <c r="H34" s="839" t="s">
        <v>539</v>
      </c>
      <c r="I34" s="840"/>
      <c r="J34" s="841"/>
      <c r="K34" s="373"/>
      <c r="L34" s="839" t="s">
        <v>541</v>
      </c>
      <c r="M34" s="840"/>
      <c r="N34" s="840"/>
      <c r="O34" s="841"/>
      <c r="P34" s="373"/>
      <c r="Q34" s="839" t="s">
        <v>540</v>
      </c>
      <c r="R34" s="840"/>
      <c r="S34" s="840"/>
      <c r="T34" s="840"/>
      <c r="U34" s="891"/>
      <c r="V34" s="821" t="s">
        <v>546</v>
      </c>
      <c r="W34" s="822"/>
      <c r="X34" s="822"/>
      <c r="Y34" s="822"/>
      <c r="Z34" s="822"/>
      <c r="AA34" s="822"/>
      <c r="AB34" s="822"/>
      <c r="AC34" s="822"/>
      <c r="AD34" s="823"/>
    </row>
    <row r="35" spans="1:33" ht="31.2" customHeight="1">
      <c r="A35" s="174"/>
      <c r="B35" s="966"/>
      <c r="C35" s="967"/>
      <c r="D35" s="968"/>
      <c r="E35" s="828"/>
      <c r="F35" s="830"/>
      <c r="G35" s="197" t="s">
        <v>544</v>
      </c>
      <c r="H35" s="831"/>
      <c r="I35" s="832"/>
      <c r="J35" s="833"/>
      <c r="K35" s="197" t="s">
        <v>545</v>
      </c>
      <c r="L35" s="834"/>
      <c r="M35" s="835"/>
      <c r="N35" s="835"/>
      <c r="O35" s="836"/>
      <c r="P35" s="197" t="s">
        <v>595</v>
      </c>
      <c r="Q35" s="894"/>
      <c r="R35" s="829"/>
      <c r="S35" s="829"/>
      <c r="T35" s="829"/>
      <c r="U35" s="895"/>
      <c r="V35" s="783" t="s">
        <v>542</v>
      </c>
      <c r="W35" s="784"/>
      <c r="X35" s="824"/>
      <c r="Y35" s="825"/>
      <c r="Z35" s="826" t="s">
        <v>543</v>
      </c>
      <c r="AA35" s="827"/>
      <c r="AB35" s="828"/>
      <c r="AC35" s="829"/>
      <c r="AD35" s="830"/>
    </row>
    <row r="36" spans="1:33" ht="31.2" customHeight="1" thickBot="1">
      <c r="A36" s="174"/>
      <c r="B36" s="954"/>
      <c r="C36" s="955"/>
      <c r="D36" s="969"/>
      <c r="E36" s="837"/>
      <c r="F36" s="838"/>
      <c r="G36" s="197" t="s">
        <v>544</v>
      </c>
      <c r="H36" s="842"/>
      <c r="I36" s="843"/>
      <c r="J36" s="844"/>
      <c r="K36" s="197" t="s">
        <v>545</v>
      </c>
      <c r="L36" s="845"/>
      <c r="M36" s="846"/>
      <c r="N36" s="846"/>
      <c r="O36" s="847"/>
      <c r="P36" s="197" t="s">
        <v>595</v>
      </c>
      <c r="Q36" s="848"/>
      <c r="R36" s="849"/>
      <c r="S36" s="849"/>
      <c r="T36" s="849"/>
      <c r="U36" s="850"/>
      <c r="V36" s="851" t="s">
        <v>542</v>
      </c>
      <c r="W36" s="852"/>
      <c r="X36" s="853"/>
      <c r="Y36" s="854"/>
      <c r="Z36" s="855" t="s">
        <v>543</v>
      </c>
      <c r="AA36" s="856"/>
      <c r="AB36" s="837"/>
      <c r="AC36" s="849"/>
      <c r="AD36" s="838"/>
    </row>
    <row r="37" spans="1:33" ht="29.7" customHeight="1">
      <c r="B37" s="413"/>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row>
    <row r="38" spans="1:33" ht="29.7" customHeight="1" thickBot="1">
      <c r="B38" s="890" t="s">
        <v>613</v>
      </c>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row>
    <row r="39" spans="1:33" ht="22.95" customHeight="1">
      <c r="B39" s="839" t="s">
        <v>612</v>
      </c>
      <c r="C39" s="840"/>
      <c r="D39" s="840"/>
      <c r="E39" s="840"/>
      <c r="F39" s="841"/>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row>
    <row r="40" spans="1:33" ht="34.950000000000003" customHeight="1" thickBot="1">
      <c r="B40" s="954"/>
      <c r="C40" s="955"/>
      <c r="D40" s="955"/>
      <c r="E40" s="955"/>
      <c r="F40" s="956"/>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row>
    <row r="41" spans="1:33" ht="15" customHeight="1">
      <c r="B41" s="409"/>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row>
    <row r="42" spans="1:33" ht="24" customHeight="1">
      <c r="A42" s="188" t="s">
        <v>172</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row>
    <row r="43" spans="1:33" ht="21" customHeight="1">
      <c r="B43" s="189" t="s">
        <v>112</v>
      </c>
    </row>
    <row r="44" spans="1:33" ht="32.700000000000003" customHeight="1">
      <c r="B44" s="922" t="s">
        <v>231</v>
      </c>
      <c r="C44" s="922"/>
      <c r="D44" s="922"/>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row>
    <row r="45" spans="1:33" ht="14.4" thickBot="1">
      <c r="B45" s="909" t="s">
        <v>105</v>
      </c>
      <c r="C45" s="909"/>
      <c r="D45" s="909"/>
      <c r="E45" s="909"/>
      <c r="F45" s="909"/>
      <c r="G45" s="909"/>
      <c r="H45" s="909"/>
      <c r="N45" s="909" t="s">
        <v>113</v>
      </c>
      <c r="O45" s="909"/>
      <c r="P45" s="909"/>
      <c r="Q45" s="909"/>
      <c r="R45" s="909"/>
      <c r="S45" s="909"/>
      <c r="T45" s="909"/>
      <c r="AG45" s="165" t="s">
        <v>160</v>
      </c>
    </row>
    <row r="46" spans="1:33" ht="15" customHeight="1">
      <c r="B46" s="900"/>
      <c r="C46" s="901"/>
      <c r="D46" s="901"/>
      <c r="E46" s="901"/>
      <c r="F46" s="901"/>
      <c r="G46" s="901"/>
      <c r="H46" s="902"/>
      <c r="J46" s="973" t="str">
        <f>IF(B46=AG46,"➡","")</f>
        <v/>
      </c>
      <c r="K46" s="973"/>
      <c r="L46" s="973"/>
      <c r="N46" s="900"/>
      <c r="O46" s="901"/>
      <c r="P46" s="901"/>
      <c r="Q46" s="901"/>
      <c r="R46" s="901"/>
      <c r="S46" s="901"/>
      <c r="T46" s="902"/>
      <c r="AG46" s="165" t="s">
        <v>104</v>
      </c>
    </row>
    <row r="47" spans="1:33" ht="15" customHeight="1">
      <c r="B47" s="903"/>
      <c r="C47" s="904"/>
      <c r="D47" s="904"/>
      <c r="E47" s="904"/>
      <c r="F47" s="904"/>
      <c r="G47" s="904"/>
      <c r="H47" s="905"/>
      <c r="J47" s="973"/>
      <c r="K47" s="973"/>
      <c r="L47" s="973"/>
      <c r="N47" s="903"/>
      <c r="O47" s="904"/>
      <c r="P47" s="904"/>
      <c r="Q47" s="904"/>
      <c r="R47" s="904"/>
      <c r="S47" s="904"/>
      <c r="T47" s="905"/>
      <c r="AG47" s="165" t="s">
        <v>106</v>
      </c>
    </row>
    <row r="48" spans="1:33" ht="15" customHeight="1" thickBot="1">
      <c r="B48" s="906"/>
      <c r="C48" s="907"/>
      <c r="D48" s="907"/>
      <c r="E48" s="907"/>
      <c r="F48" s="907"/>
      <c r="G48" s="907"/>
      <c r="H48" s="908"/>
      <c r="J48" s="973"/>
      <c r="K48" s="973"/>
      <c r="L48" s="973"/>
      <c r="N48" s="906"/>
      <c r="O48" s="907"/>
      <c r="P48" s="907"/>
      <c r="Q48" s="907"/>
      <c r="R48" s="907"/>
      <c r="S48" s="907"/>
      <c r="T48" s="908"/>
      <c r="AG48" s="165" t="s">
        <v>107</v>
      </c>
    </row>
    <row r="49" spans="2:33" ht="15" customHeight="1">
      <c r="AG49" s="165" t="s">
        <v>108</v>
      </c>
    </row>
    <row r="50" spans="2:33" ht="24" customHeight="1" thickBot="1">
      <c r="B50" s="913" t="s">
        <v>110</v>
      </c>
      <c r="C50" s="913"/>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c r="AD50" s="913"/>
      <c r="AG50" s="165" t="s">
        <v>109</v>
      </c>
    </row>
    <row r="51" spans="2:33" ht="32.700000000000003" customHeight="1">
      <c r="B51" s="919" t="s">
        <v>29</v>
      </c>
      <c r="C51" s="920"/>
      <c r="D51" s="920"/>
      <c r="E51" s="920"/>
      <c r="F51" s="921"/>
      <c r="G51" s="914" t="s">
        <v>68</v>
      </c>
      <c r="H51" s="914"/>
      <c r="I51" s="914"/>
      <c r="J51" s="914"/>
      <c r="K51" s="914"/>
      <c r="L51" s="914"/>
      <c r="M51" s="914"/>
      <c r="N51" s="914"/>
      <c r="O51" s="914"/>
      <c r="P51" s="914"/>
      <c r="Q51" s="914"/>
      <c r="R51" s="914"/>
      <c r="S51" s="914"/>
      <c r="T51" s="914"/>
      <c r="U51" s="914"/>
      <c r="V51" s="914"/>
      <c r="W51" s="914"/>
      <c r="X51" s="914"/>
      <c r="Y51" s="914"/>
      <c r="Z51" s="914"/>
      <c r="AA51" s="914"/>
      <c r="AB51" s="914"/>
      <c r="AC51" s="914"/>
      <c r="AD51" s="915"/>
    </row>
    <row r="52" spans="2:33" ht="32.700000000000003" customHeight="1">
      <c r="B52" s="863"/>
      <c r="C52" s="864"/>
      <c r="D52" s="864"/>
      <c r="E52" s="864"/>
      <c r="F52" s="865"/>
      <c r="G52" s="185">
        <v>1</v>
      </c>
      <c r="H52" s="870" t="s">
        <v>69</v>
      </c>
      <c r="I52" s="870"/>
      <c r="J52" s="870"/>
      <c r="K52" s="870"/>
      <c r="L52" s="870"/>
      <c r="M52" s="870"/>
      <c r="N52" s="870"/>
      <c r="O52" s="870"/>
      <c r="P52" s="870"/>
      <c r="Q52" s="870"/>
      <c r="R52" s="870"/>
      <c r="S52" s="870"/>
      <c r="T52" s="870"/>
      <c r="U52" s="870"/>
      <c r="V52" s="870"/>
      <c r="W52" s="870"/>
      <c r="X52" s="870"/>
      <c r="Y52" s="870"/>
      <c r="Z52" s="870"/>
      <c r="AA52" s="870"/>
      <c r="AB52" s="870"/>
      <c r="AC52" s="870"/>
      <c r="AD52" s="871"/>
    </row>
    <row r="53" spans="2:33" ht="32.700000000000003" customHeight="1">
      <c r="B53" s="863"/>
      <c r="C53" s="864"/>
      <c r="D53" s="864"/>
      <c r="E53" s="864"/>
      <c r="F53" s="865"/>
      <c r="G53" s="185">
        <v>2</v>
      </c>
      <c r="H53" s="870" t="s">
        <v>70</v>
      </c>
      <c r="I53" s="870"/>
      <c r="J53" s="870"/>
      <c r="K53" s="870"/>
      <c r="L53" s="870"/>
      <c r="M53" s="870"/>
      <c r="N53" s="870"/>
      <c r="O53" s="870"/>
      <c r="P53" s="870"/>
      <c r="Q53" s="870"/>
      <c r="R53" s="870"/>
      <c r="S53" s="870"/>
      <c r="T53" s="870"/>
      <c r="U53" s="870"/>
      <c r="V53" s="870"/>
      <c r="W53" s="870"/>
      <c r="X53" s="870"/>
      <c r="Y53" s="870"/>
      <c r="Z53" s="870"/>
      <c r="AA53" s="870"/>
      <c r="AB53" s="870"/>
      <c r="AC53" s="870"/>
      <c r="AD53" s="871"/>
    </row>
    <row r="54" spans="2:33" ht="32.700000000000003" customHeight="1">
      <c r="B54" s="863"/>
      <c r="C54" s="864"/>
      <c r="D54" s="864"/>
      <c r="E54" s="864"/>
      <c r="F54" s="865"/>
      <c r="G54" s="185">
        <v>3</v>
      </c>
      <c r="H54" s="870" t="s">
        <v>71</v>
      </c>
      <c r="I54" s="870"/>
      <c r="J54" s="870"/>
      <c r="K54" s="870"/>
      <c r="L54" s="870"/>
      <c r="M54" s="870"/>
      <c r="N54" s="870"/>
      <c r="O54" s="870"/>
      <c r="P54" s="870"/>
      <c r="Q54" s="870"/>
      <c r="R54" s="870"/>
      <c r="S54" s="870"/>
      <c r="T54" s="870"/>
      <c r="U54" s="870"/>
      <c r="V54" s="870"/>
      <c r="W54" s="870"/>
      <c r="X54" s="870"/>
      <c r="Y54" s="870"/>
      <c r="Z54" s="870"/>
      <c r="AA54" s="870"/>
      <c r="AB54" s="870"/>
      <c r="AC54" s="870"/>
      <c r="AD54" s="871"/>
    </row>
    <row r="55" spans="2:33" ht="32.700000000000003" customHeight="1" thickBot="1">
      <c r="B55" s="885"/>
      <c r="C55" s="886"/>
      <c r="D55" s="886"/>
      <c r="E55" s="886"/>
      <c r="F55" s="887"/>
      <c r="G55" s="186">
        <v>4</v>
      </c>
      <c r="H55" s="888" t="s">
        <v>72</v>
      </c>
      <c r="I55" s="888"/>
      <c r="J55" s="888"/>
      <c r="K55" s="888"/>
      <c r="L55" s="888"/>
      <c r="M55" s="888"/>
      <c r="N55" s="888"/>
      <c r="O55" s="888"/>
      <c r="P55" s="888"/>
      <c r="Q55" s="888"/>
      <c r="R55" s="888"/>
      <c r="S55" s="888"/>
      <c r="T55" s="888"/>
      <c r="U55" s="888"/>
      <c r="V55" s="888"/>
      <c r="W55" s="888"/>
      <c r="X55" s="888"/>
      <c r="Y55" s="888"/>
      <c r="Z55" s="888"/>
      <c r="AA55" s="888"/>
      <c r="AB55" s="888"/>
      <c r="AC55" s="888"/>
      <c r="AD55" s="889"/>
    </row>
    <row r="56" spans="2:33" ht="32.700000000000003" customHeight="1" thickBot="1">
      <c r="B56" s="416"/>
      <c r="C56" s="190" t="s">
        <v>73</v>
      </c>
      <c r="D56" s="191"/>
      <c r="E56" s="191"/>
      <c r="F56" s="191"/>
      <c r="G56" s="192"/>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row>
    <row r="57" spans="2:33" ht="78" customHeight="1" thickBot="1">
      <c r="B57" s="416"/>
      <c r="C57" s="193"/>
      <c r="D57" s="193"/>
      <c r="E57" s="193"/>
      <c r="F57" s="193"/>
      <c r="G57" s="882"/>
      <c r="H57" s="883"/>
      <c r="I57" s="883"/>
      <c r="J57" s="883"/>
      <c r="K57" s="883"/>
      <c r="L57" s="883"/>
      <c r="M57" s="883"/>
      <c r="N57" s="883"/>
      <c r="O57" s="883"/>
      <c r="P57" s="883"/>
      <c r="Q57" s="883"/>
      <c r="R57" s="883"/>
      <c r="S57" s="883"/>
      <c r="T57" s="883"/>
      <c r="U57" s="883"/>
      <c r="V57" s="883"/>
      <c r="W57" s="883"/>
      <c r="X57" s="883"/>
      <c r="Y57" s="883"/>
      <c r="Z57" s="883"/>
      <c r="AA57" s="883"/>
      <c r="AB57" s="883"/>
      <c r="AC57" s="883"/>
      <c r="AD57" s="884"/>
    </row>
    <row r="58" spans="2:33" ht="15" customHeight="1">
      <c r="B58" s="194"/>
      <c r="C58" s="194"/>
      <c r="D58" s="194"/>
      <c r="E58" s="194"/>
      <c r="F58" s="193"/>
    </row>
    <row r="59" spans="2:33" ht="24" customHeight="1" thickBot="1">
      <c r="B59" s="100" t="s">
        <v>111</v>
      </c>
      <c r="C59" s="193"/>
      <c r="D59" s="193"/>
      <c r="E59" s="193"/>
      <c r="F59" s="193"/>
    </row>
    <row r="60" spans="2:33" ht="32.700000000000003" customHeight="1">
      <c r="B60" s="919" t="s">
        <v>29</v>
      </c>
      <c r="C60" s="920"/>
      <c r="D60" s="920"/>
      <c r="E60" s="920"/>
      <c r="F60" s="921"/>
      <c r="G60" s="914" t="s">
        <v>74</v>
      </c>
      <c r="H60" s="914"/>
      <c r="I60" s="914"/>
      <c r="J60" s="914"/>
      <c r="K60" s="914"/>
      <c r="L60" s="914"/>
      <c r="M60" s="914"/>
      <c r="N60" s="914"/>
      <c r="O60" s="914"/>
      <c r="P60" s="914"/>
      <c r="Q60" s="914"/>
      <c r="R60" s="914"/>
      <c r="S60" s="914"/>
      <c r="T60" s="914"/>
      <c r="U60" s="914"/>
      <c r="V60" s="914"/>
      <c r="W60" s="914"/>
      <c r="X60" s="914"/>
      <c r="Y60" s="914"/>
      <c r="Z60" s="914"/>
      <c r="AA60" s="914"/>
      <c r="AB60" s="914"/>
      <c r="AC60" s="914"/>
      <c r="AD60" s="915"/>
    </row>
    <row r="61" spans="2:33" ht="32.700000000000003" customHeight="1">
      <c r="B61" s="863"/>
      <c r="C61" s="864"/>
      <c r="D61" s="864"/>
      <c r="E61" s="864"/>
      <c r="F61" s="865"/>
      <c r="G61" s="185">
        <v>1</v>
      </c>
      <c r="H61" s="870" t="s">
        <v>75</v>
      </c>
      <c r="I61" s="870"/>
      <c r="J61" s="870"/>
      <c r="K61" s="870"/>
      <c r="L61" s="870"/>
      <c r="M61" s="870"/>
      <c r="N61" s="870"/>
      <c r="O61" s="870"/>
      <c r="P61" s="870"/>
      <c r="Q61" s="870"/>
      <c r="R61" s="870"/>
      <c r="S61" s="870"/>
      <c r="T61" s="870"/>
      <c r="U61" s="870"/>
      <c r="V61" s="870"/>
      <c r="W61" s="870"/>
      <c r="X61" s="870"/>
      <c r="Y61" s="870"/>
      <c r="Z61" s="870"/>
      <c r="AA61" s="870"/>
      <c r="AB61" s="870"/>
      <c r="AC61" s="870"/>
      <c r="AD61" s="871"/>
    </row>
    <row r="62" spans="2:33" ht="32.700000000000003" customHeight="1" thickBot="1">
      <c r="B62" s="885"/>
      <c r="C62" s="886"/>
      <c r="D62" s="886"/>
      <c r="E62" s="886"/>
      <c r="F62" s="887"/>
      <c r="G62" s="186">
        <v>2</v>
      </c>
      <c r="H62" s="888" t="s">
        <v>76</v>
      </c>
      <c r="I62" s="888"/>
      <c r="J62" s="888"/>
      <c r="K62" s="888"/>
      <c r="L62" s="888"/>
      <c r="M62" s="888"/>
      <c r="N62" s="888"/>
      <c r="O62" s="888"/>
      <c r="P62" s="888"/>
      <c r="Q62" s="888"/>
      <c r="R62" s="888"/>
      <c r="S62" s="888"/>
      <c r="T62" s="888"/>
      <c r="U62" s="888"/>
      <c r="V62" s="888"/>
      <c r="W62" s="888"/>
      <c r="X62" s="888"/>
      <c r="Y62" s="888"/>
      <c r="Z62" s="888"/>
      <c r="AA62" s="888"/>
      <c r="AB62" s="888"/>
      <c r="AC62" s="888"/>
      <c r="AD62" s="889"/>
    </row>
    <row r="63" spans="2:33" ht="32.700000000000003" customHeight="1" thickBot="1">
      <c r="B63" s="416"/>
      <c r="C63" s="190" t="s">
        <v>210</v>
      </c>
      <c r="D63" s="191"/>
      <c r="E63" s="191"/>
      <c r="F63" s="191"/>
      <c r="G63" s="192"/>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row>
    <row r="64" spans="2:33" ht="78" customHeight="1" thickBot="1">
      <c r="B64" s="416"/>
      <c r="C64" s="193"/>
      <c r="D64" s="193"/>
      <c r="E64" s="193"/>
      <c r="F64" s="193"/>
      <c r="G64" s="882"/>
      <c r="H64" s="883"/>
      <c r="I64" s="883"/>
      <c r="J64" s="883"/>
      <c r="K64" s="883"/>
      <c r="L64" s="883"/>
      <c r="M64" s="883"/>
      <c r="N64" s="883"/>
      <c r="O64" s="883"/>
      <c r="P64" s="883"/>
      <c r="Q64" s="883"/>
      <c r="R64" s="883"/>
      <c r="S64" s="883"/>
      <c r="T64" s="883"/>
      <c r="U64" s="883"/>
      <c r="V64" s="883"/>
      <c r="W64" s="883"/>
      <c r="X64" s="883"/>
      <c r="Y64" s="883"/>
      <c r="Z64" s="883"/>
      <c r="AA64" s="883"/>
      <c r="AB64" s="883"/>
      <c r="AC64" s="883"/>
      <c r="AD64" s="884"/>
    </row>
    <row r="65" spans="1:34" ht="29.7" customHeight="1">
      <c r="B65" s="416"/>
      <c r="C65" s="193"/>
      <c r="D65" s="193"/>
      <c r="E65" s="193"/>
      <c r="F65" s="193"/>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row>
    <row r="66" spans="1:34" ht="20.7" customHeight="1" thickBot="1">
      <c r="A66" s="174"/>
      <c r="B66" s="100" t="s">
        <v>547</v>
      </c>
      <c r="C66" s="193"/>
      <c r="D66" s="193"/>
      <c r="E66" s="193"/>
      <c r="F66" s="193"/>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row>
    <row r="67" spans="1:34" ht="18.600000000000001" customHeight="1" thickBot="1">
      <c r="A67" s="174"/>
      <c r="B67" s="932" t="s">
        <v>548</v>
      </c>
      <c r="C67" s="933"/>
      <c r="D67" s="933"/>
      <c r="E67" s="933"/>
      <c r="F67" s="933"/>
      <c r="G67" s="933"/>
      <c r="H67" s="933"/>
      <c r="I67" s="933"/>
      <c r="J67" s="933"/>
      <c r="K67" s="933"/>
      <c r="L67" s="933"/>
      <c r="M67" s="933"/>
      <c r="N67" s="933"/>
      <c r="O67" s="933"/>
      <c r="P67" s="934"/>
      <c r="Q67" s="197"/>
      <c r="R67" s="957" t="s">
        <v>586</v>
      </c>
      <c r="S67" s="958"/>
      <c r="T67" s="958"/>
      <c r="U67" s="958"/>
      <c r="V67" s="958"/>
      <c r="W67" s="958"/>
      <c r="X67" s="958"/>
      <c r="Y67" s="958"/>
      <c r="Z67" s="958"/>
      <c r="AA67" s="958"/>
      <c r="AB67" s="959"/>
      <c r="AC67" s="197"/>
      <c r="AD67" s="197"/>
    </row>
    <row r="68" spans="1:34" ht="20.7" customHeight="1">
      <c r="A68" s="174"/>
      <c r="B68" s="945">
        <f>基礎情報!D13</f>
        <v>0</v>
      </c>
      <c r="C68" s="946"/>
      <c r="D68" s="946"/>
      <c r="E68" s="946"/>
      <c r="F68" s="946"/>
      <c r="G68" s="946"/>
      <c r="H68" s="946"/>
      <c r="I68" s="946"/>
      <c r="J68" s="946"/>
      <c r="K68" s="947"/>
      <c r="L68" s="945" t="str">
        <f>基礎情報!D14</f>
        <v>〇階建て</v>
      </c>
      <c r="M68" s="946"/>
      <c r="N68" s="946"/>
      <c r="O68" s="946"/>
      <c r="P68" s="947"/>
      <c r="Q68" s="446"/>
      <c r="R68" s="951"/>
      <c r="S68" s="952"/>
      <c r="T68" s="952"/>
      <c r="U68" s="952"/>
      <c r="V68" s="952"/>
      <c r="W68" s="952"/>
      <c r="X68" s="952"/>
      <c r="Y68" s="952"/>
      <c r="Z68" s="952"/>
      <c r="AA68" s="952"/>
      <c r="AB68" s="953"/>
      <c r="AC68" s="446"/>
      <c r="AD68" s="446"/>
    </row>
    <row r="69" spans="1:34" ht="18.600000000000001" customHeight="1" thickBot="1">
      <c r="A69" s="174"/>
      <c r="B69" s="948"/>
      <c r="C69" s="949"/>
      <c r="D69" s="949"/>
      <c r="E69" s="949"/>
      <c r="F69" s="949"/>
      <c r="G69" s="949"/>
      <c r="H69" s="949"/>
      <c r="I69" s="949"/>
      <c r="J69" s="949"/>
      <c r="K69" s="950"/>
      <c r="L69" s="948"/>
      <c r="M69" s="949"/>
      <c r="N69" s="949"/>
      <c r="O69" s="949"/>
      <c r="P69" s="950"/>
      <c r="Q69" s="446"/>
      <c r="R69" s="954"/>
      <c r="S69" s="955"/>
      <c r="T69" s="955"/>
      <c r="U69" s="955"/>
      <c r="V69" s="955"/>
      <c r="W69" s="955"/>
      <c r="X69" s="955"/>
      <c r="Y69" s="955"/>
      <c r="Z69" s="955"/>
      <c r="AA69" s="955"/>
      <c r="AB69" s="956"/>
      <c r="AC69" s="446"/>
      <c r="AD69" s="446"/>
    </row>
    <row r="70" spans="1:34" ht="20.7" customHeight="1">
      <c r="B70" s="416"/>
      <c r="C70" s="197"/>
      <c r="D70" s="197"/>
      <c r="E70" s="197"/>
      <c r="F70" s="197"/>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row>
    <row r="71" spans="1:34" ht="24" customHeight="1">
      <c r="B71" s="872" t="s">
        <v>549</v>
      </c>
      <c r="C71" s="872"/>
      <c r="D71" s="872"/>
      <c r="E71" s="872"/>
      <c r="F71" s="872"/>
      <c r="G71" s="872"/>
      <c r="H71" s="872"/>
      <c r="I71" s="872"/>
      <c r="J71" s="872"/>
      <c r="K71" s="872"/>
      <c r="L71" s="872"/>
      <c r="M71" s="872"/>
      <c r="N71" s="872"/>
      <c r="O71" s="872"/>
      <c r="P71" s="872"/>
      <c r="Q71" s="872"/>
      <c r="R71" s="872"/>
      <c r="S71" s="872"/>
      <c r="T71" s="872"/>
      <c r="U71" s="872"/>
      <c r="V71" s="872"/>
      <c r="W71" s="872"/>
      <c r="X71" s="872"/>
      <c r="Y71" s="872"/>
      <c r="Z71" s="872"/>
      <c r="AA71" s="872"/>
      <c r="AB71" s="872"/>
      <c r="AC71" s="872"/>
      <c r="AD71" s="872"/>
    </row>
    <row r="72" spans="1:34" ht="15" customHeight="1" thickBot="1">
      <c r="B72" s="195" t="s">
        <v>115</v>
      </c>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row>
    <row r="73" spans="1:34" ht="32.700000000000003" hidden="1" customHeight="1" outlineLevel="1" thickBot="1">
      <c r="A73" s="412"/>
      <c r="B73" s="881" t="s">
        <v>205</v>
      </c>
      <c r="C73" s="881"/>
      <c r="D73" s="881"/>
      <c r="E73" s="881"/>
      <c r="F73" s="196"/>
      <c r="G73" s="197"/>
      <c r="H73" s="197"/>
      <c r="I73" s="197"/>
      <c r="J73" s="197"/>
      <c r="K73" s="197"/>
      <c r="L73" s="197"/>
      <c r="M73" s="406"/>
      <c r="N73" s="198"/>
      <c r="O73" s="198"/>
      <c r="P73" s="198"/>
      <c r="Q73" s="198"/>
      <c r="R73" s="198"/>
      <c r="S73" s="198"/>
      <c r="T73" s="198"/>
      <c r="U73" s="198"/>
      <c r="V73" s="198"/>
      <c r="W73" s="198"/>
      <c r="X73" s="198"/>
      <c r="Y73" s="198"/>
      <c r="Z73" s="406"/>
      <c r="AA73" s="406"/>
      <c r="AB73" s="406"/>
      <c r="AC73" s="406"/>
      <c r="AD73" s="406"/>
    </row>
    <row r="74" spans="1:34" ht="32.700000000000003" hidden="1" customHeight="1" outlineLevel="1" thickBot="1">
      <c r="A74" s="412"/>
      <c r="B74" s="970"/>
      <c r="C74" s="971"/>
      <c r="D74" s="971"/>
      <c r="E74" s="972"/>
      <c r="F74" s="199" t="s">
        <v>1</v>
      </c>
      <c r="G74" s="200"/>
      <c r="H74" s="200"/>
      <c r="I74" s="200"/>
      <c r="J74" s="200"/>
      <c r="K74" s="200"/>
      <c r="L74" s="200"/>
      <c r="M74" s="414"/>
      <c r="N74" s="201"/>
      <c r="O74" s="202"/>
      <c r="P74" s="202"/>
      <c r="Q74" s="202"/>
      <c r="R74" s="202"/>
      <c r="S74" s="203"/>
      <c r="T74" s="202"/>
      <c r="U74" s="202"/>
      <c r="V74" s="202"/>
      <c r="W74" s="202"/>
      <c r="X74" s="202"/>
      <c r="Y74" s="203"/>
      <c r="Z74" s="414"/>
      <c r="AA74" s="414"/>
      <c r="AB74" s="414"/>
      <c r="AC74" s="414"/>
      <c r="AD74" s="414"/>
      <c r="AE74" s="204"/>
      <c r="AF74" s="204"/>
      <c r="AG74" s="165" t="s">
        <v>155</v>
      </c>
      <c r="AH74" s="205">
        <f>B76-O76-G76</f>
        <v>0</v>
      </c>
    </row>
    <row r="75" spans="1:34" ht="51" customHeight="1" collapsed="1" thickBot="1">
      <c r="A75" s="412"/>
      <c r="B75" s="873" t="s">
        <v>215</v>
      </c>
      <c r="C75" s="873"/>
      <c r="D75" s="873"/>
      <c r="E75" s="873"/>
      <c r="F75" s="414"/>
      <c r="G75" s="862" t="s">
        <v>236</v>
      </c>
      <c r="H75" s="862"/>
      <c r="I75" s="862"/>
      <c r="J75" s="862"/>
      <c r="K75" s="862"/>
      <c r="L75" s="862"/>
      <c r="M75" s="206"/>
      <c r="N75" s="206"/>
      <c r="O75" s="862" t="s">
        <v>235</v>
      </c>
      <c r="P75" s="862"/>
      <c r="Q75" s="862"/>
      <c r="R75" s="862"/>
      <c r="S75" s="862"/>
      <c r="T75" s="862"/>
      <c r="U75" s="206"/>
      <c r="V75" s="869" t="s">
        <v>217</v>
      </c>
      <c r="W75" s="869"/>
      <c r="X75" s="869"/>
      <c r="Y75" s="869"/>
      <c r="AA75" s="861" t="s">
        <v>198</v>
      </c>
      <c r="AB75" s="861"/>
      <c r="AC75" s="861"/>
      <c r="AD75" s="861"/>
      <c r="AE75" s="204"/>
      <c r="AF75" s="204"/>
      <c r="AG75" s="165" t="s">
        <v>375</v>
      </c>
      <c r="AH75" s="204">
        <f>B76-O76</f>
        <v>0</v>
      </c>
    </row>
    <row r="76" spans="1:34" ht="32.700000000000003" customHeight="1" thickBot="1">
      <c r="A76" s="412"/>
      <c r="B76" s="866"/>
      <c r="C76" s="867"/>
      <c r="D76" s="867"/>
      <c r="E76" s="868"/>
      <c r="F76" s="207" t="s">
        <v>1</v>
      </c>
      <c r="G76" s="878"/>
      <c r="H76" s="879"/>
      <c r="I76" s="879"/>
      <c r="J76" s="879"/>
      <c r="K76" s="880"/>
      <c r="L76" s="203" t="s">
        <v>117</v>
      </c>
      <c r="O76" s="866"/>
      <c r="P76" s="867"/>
      <c r="Q76" s="867"/>
      <c r="R76" s="867"/>
      <c r="S76" s="868"/>
      <c r="T76" s="414" t="s">
        <v>184</v>
      </c>
      <c r="V76" s="866"/>
      <c r="W76" s="867"/>
      <c r="X76" s="867"/>
      <c r="Y76" s="868"/>
      <c r="Z76" s="165" t="s">
        <v>184</v>
      </c>
      <c r="AA76" s="874"/>
      <c r="AB76" s="875"/>
      <c r="AC76" s="876"/>
      <c r="AD76" s="165" t="s">
        <v>185</v>
      </c>
      <c r="AE76" s="204"/>
      <c r="AF76" s="204"/>
    </row>
    <row r="77" spans="1:34" ht="31.2" hidden="1" customHeight="1">
      <c r="A77" s="412"/>
      <c r="B77" s="877"/>
      <c r="C77" s="877"/>
      <c r="D77" s="877"/>
      <c r="E77" s="877"/>
      <c r="F77" s="877"/>
      <c r="G77" s="877"/>
      <c r="H77" s="877"/>
      <c r="I77" s="877"/>
      <c r="J77" s="877"/>
      <c r="K77" s="877"/>
      <c r="L77" s="877"/>
      <c r="M77" s="877"/>
      <c r="N77" s="877"/>
      <c r="O77" s="877"/>
      <c r="P77" s="877"/>
      <c r="Q77" s="877"/>
      <c r="R77" s="877"/>
      <c r="S77" s="877"/>
      <c r="T77" s="877"/>
      <c r="U77" s="877"/>
      <c r="V77" s="877"/>
      <c r="W77" s="877"/>
      <c r="X77" s="877"/>
      <c r="Y77" s="877"/>
      <c r="Z77" s="877"/>
      <c r="AA77" s="877"/>
      <c r="AB77" s="877"/>
      <c r="AC77" s="877"/>
      <c r="AD77" s="877"/>
      <c r="AE77" s="208"/>
      <c r="AF77" s="204"/>
      <c r="AG77" s="165" t="s">
        <v>116</v>
      </c>
      <c r="AH77" s="209">
        <v>29420000</v>
      </c>
    </row>
    <row r="78" spans="1:34" ht="59.7" customHeight="1" thickBot="1">
      <c r="A78" s="412"/>
      <c r="B78" s="857" t="s">
        <v>211</v>
      </c>
      <c r="C78" s="857"/>
      <c r="D78" s="857"/>
      <c r="E78" s="857"/>
      <c r="F78" s="414"/>
      <c r="G78" s="861" t="s">
        <v>212</v>
      </c>
      <c r="H78" s="861"/>
      <c r="I78" s="861"/>
      <c r="J78" s="861"/>
      <c r="K78" s="861"/>
      <c r="L78" s="861"/>
      <c r="T78" s="414"/>
      <c r="U78" s="414"/>
      <c r="AA78" s="960"/>
      <c r="AB78" s="960"/>
      <c r="AC78" s="960"/>
      <c r="AD78" s="960"/>
      <c r="AE78" s="412"/>
      <c r="AF78" s="412"/>
      <c r="AG78" s="165" t="s">
        <v>158</v>
      </c>
      <c r="AH78" s="209">
        <v>29420000</v>
      </c>
    </row>
    <row r="79" spans="1:34" ht="32.700000000000003" customHeight="1" thickBot="1">
      <c r="A79" s="412"/>
      <c r="B79" s="858">
        <f>B76-G76</f>
        <v>0</v>
      </c>
      <c r="C79" s="859"/>
      <c r="D79" s="859"/>
      <c r="E79" s="860"/>
      <c r="F79" s="207" t="s">
        <v>153</v>
      </c>
      <c r="G79" s="858" t="str">
        <f>IF(B76="","",B79/AA76)</f>
        <v/>
      </c>
      <c r="H79" s="859"/>
      <c r="I79" s="859"/>
      <c r="J79" s="859"/>
      <c r="K79" s="860"/>
      <c r="L79" s="414" t="s">
        <v>1</v>
      </c>
      <c r="T79" s="414"/>
      <c r="U79" s="414"/>
      <c r="Z79" s="174"/>
      <c r="AA79" s="961"/>
      <c r="AB79" s="961"/>
      <c r="AC79" s="961"/>
      <c r="AD79" s="207"/>
      <c r="AE79" s="208"/>
      <c r="AF79" s="204"/>
      <c r="AG79" s="165" t="s">
        <v>159</v>
      </c>
      <c r="AH79" s="209">
        <f>AA76*AH78</f>
        <v>0</v>
      </c>
    </row>
    <row r="80" spans="1:34" ht="24" customHeight="1">
      <c r="A80" s="412"/>
      <c r="B80" s="200" t="s">
        <v>279</v>
      </c>
      <c r="C80" s="200"/>
      <c r="D80" s="200"/>
      <c r="E80" s="200"/>
      <c r="F80" s="414"/>
      <c r="G80" s="203"/>
      <c r="H80" s="203"/>
      <c r="I80" s="203"/>
      <c r="J80" s="203"/>
      <c r="K80" s="203"/>
      <c r="L80" s="203"/>
      <c r="M80" s="203"/>
      <c r="N80" s="414"/>
      <c r="O80" s="414"/>
      <c r="P80" s="414"/>
      <c r="Q80" s="414"/>
      <c r="R80" s="414"/>
      <c r="S80" s="414"/>
      <c r="T80" s="414"/>
      <c r="U80" s="414"/>
      <c r="V80" s="414"/>
      <c r="W80" s="414"/>
      <c r="X80" s="414"/>
      <c r="Y80" s="414"/>
      <c r="Z80" s="414"/>
      <c r="AA80" s="414"/>
      <c r="AB80" s="414"/>
      <c r="AC80" s="414"/>
      <c r="AD80" s="414"/>
      <c r="AE80" s="208"/>
      <c r="AF80" s="204"/>
      <c r="AH80" s="209"/>
    </row>
    <row r="81" spans="1:34" ht="15" customHeight="1">
      <c r="A81" s="412"/>
      <c r="B81" s="200"/>
      <c r="C81" s="200"/>
      <c r="D81" s="200"/>
      <c r="E81" s="200"/>
      <c r="F81" s="414"/>
      <c r="G81" s="203"/>
      <c r="H81" s="203"/>
      <c r="I81" s="203"/>
      <c r="J81" s="203"/>
      <c r="K81" s="203"/>
      <c r="L81" s="203"/>
      <c r="M81" s="203"/>
      <c r="N81" s="414"/>
      <c r="O81" s="414"/>
      <c r="P81" s="414"/>
      <c r="Q81" s="414"/>
      <c r="R81" s="414"/>
      <c r="S81" s="414"/>
      <c r="T81" s="414"/>
      <c r="U81" s="414"/>
      <c r="V81" s="414"/>
      <c r="W81" s="414"/>
      <c r="X81" s="414"/>
      <c r="Y81" s="414"/>
      <c r="Z81" s="414"/>
      <c r="AA81" s="414"/>
      <c r="AB81" s="414"/>
      <c r="AC81" s="414"/>
      <c r="AD81" s="414"/>
      <c r="AE81" s="208"/>
      <c r="AF81" s="204"/>
      <c r="AH81" s="209"/>
    </row>
    <row r="82" spans="1:34" ht="24" customHeight="1" thickBot="1">
      <c r="A82" s="211"/>
      <c r="B82" s="212" t="s">
        <v>557</v>
      </c>
      <c r="C82" s="213"/>
      <c r="D82" s="213"/>
      <c r="E82" s="213"/>
      <c r="F82" s="411"/>
      <c r="G82" s="410"/>
      <c r="H82" s="410"/>
      <c r="I82" s="410"/>
      <c r="J82" s="410"/>
      <c r="K82" s="410"/>
      <c r="L82" s="410"/>
      <c r="M82" s="410"/>
      <c r="N82" s="411"/>
      <c r="O82" s="411"/>
      <c r="P82" s="411"/>
      <c r="Q82" s="411"/>
      <c r="R82" s="411"/>
      <c r="S82" s="411"/>
      <c r="T82" s="411"/>
      <c r="U82" s="411"/>
      <c r="V82" s="411"/>
      <c r="W82" s="411"/>
      <c r="X82" s="411"/>
      <c r="Y82" s="411"/>
      <c r="Z82" s="411"/>
      <c r="AA82" s="411"/>
      <c r="AB82" s="411"/>
      <c r="AC82" s="411"/>
      <c r="AD82" s="411"/>
      <c r="AE82" s="214"/>
      <c r="AF82" s="215"/>
      <c r="AH82" s="209"/>
    </row>
    <row r="83" spans="1:34" ht="32.700000000000003" customHeight="1">
      <c r="A83" s="216"/>
      <c r="B83" s="217" t="s">
        <v>188</v>
      </c>
      <c r="C83" s="790" t="s">
        <v>187</v>
      </c>
      <c r="D83" s="791"/>
      <c r="E83" s="791"/>
      <c r="F83" s="791"/>
      <c r="G83" s="791"/>
      <c r="H83" s="791"/>
      <c r="I83" s="791"/>
      <c r="J83" s="791"/>
      <c r="K83" s="791"/>
      <c r="L83" s="791"/>
      <c r="M83" s="791"/>
      <c r="N83" s="791"/>
      <c r="O83" s="791"/>
      <c r="P83" s="791"/>
      <c r="Q83" s="791"/>
      <c r="R83" s="792"/>
      <c r="S83" s="799" t="s">
        <v>199</v>
      </c>
      <c r="T83" s="799"/>
      <c r="U83" s="799"/>
      <c r="V83" s="799"/>
      <c r="W83" s="799"/>
      <c r="X83" s="799"/>
      <c r="Y83" s="799"/>
      <c r="Z83" s="799"/>
      <c r="AA83" s="800"/>
      <c r="AB83" s="218"/>
      <c r="AC83" s="218"/>
      <c r="AD83" s="218"/>
      <c r="AE83" s="214"/>
      <c r="AF83" s="219"/>
      <c r="AH83" s="209"/>
    </row>
    <row r="84" spans="1:34" ht="32.700000000000003" customHeight="1">
      <c r="A84" s="216"/>
      <c r="B84" s="220">
        <v>1</v>
      </c>
      <c r="C84" s="793"/>
      <c r="D84" s="794"/>
      <c r="E84" s="794"/>
      <c r="F84" s="794"/>
      <c r="G84" s="794"/>
      <c r="H84" s="794"/>
      <c r="I84" s="794"/>
      <c r="J84" s="794"/>
      <c r="K84" s="794"/>
      <c r="L84" s="794"/>
      <c r="M84" s="794"/>
      <c r="N84" s="794"/>
      <c r="O84" s="794"/>
      <c r="P84" s="794"/>
      <c r="Q84" s="794"/>
      <c r="R84" s="795"/>
      <c r="S84" s="801"/>
      <c r="T84" s="801"/>
      <c r="U84" s="801"/>
      <c r="V84" s="801"/>
      <c r="W84" s="801"/>
      <c r="X84" s="801"/>
      <c r="Y84" s="801"/>
      <c r="Z84" s="801"/>
      <c r="AA84" s="802"/>
      <c r="AB84" s="218"/>
      <c r="AC84" s="218"/>
      <c r="AD84" s="218"/>
      <c r="AE84" s="214"/>
      <c r="AF84" s="219"/>
      <c r="AH84" s="209"/>
    </row>
    <row r="85" spans="1:34" ht="32.700000000000003" customHeight="1">
      <c r="A85" s="216"/>
      <c r="B85" s="220">
        <v>2</v>
      </c>
      <c r="C85" s="793"/>
      <c r="D85" s="794"/>
      <c r="E85" s="794"/>
      <c r="F85" s="794"/>
      <c r="G85" s="794"/>
      <c r="H85" s="794"/>
      <c r="I85" s="794"/>
      <c r="J85" s="794"/>
      <c r="K85" s="794"/>
      <c r="L85" s="794"/>
      <c r="M85" s="794"/>
      <c r="N85" s="794"/>
      <c r="O85" s="794"/>
      <c r="P85" s="794"/>
      <c r="Q85" s="794"/>
      <c r="R85" s="795"/>
      <c r="S85" s="801"/>
      <c r="T85" s="801"/>
      <c r="U85" s="801"/>
      <c r="V85" s="801"/>
      <c r="W85" s="801"/>
      <c r="X85" s="801"/>
      <c r="Y85" s="801"/>
      <c r="Z85" s="801"/>
      <c r="AA85" s="802"/>
      <c r="AB85" s="218"/>
      <c r="AC85" s="218"/>
      <c r="AD85" s="218"/>
      <c r="AE85" s="214"/>
      <c r="AF85" s="219"/>
      <c r="AH85" s="209"/>
    </row>
    <row r="86" spans="1:34" ht="32.700000000000003" customHeight="1">
      <c r="A86" s="216"/>
      <c r="B86" s="220">
        <v>3</v>
      </c>
      <c r="C86" s="793"/>
      <c r="D86" s="794"/>
      <c r="E86" s="794"/>
      <c r="F86" s="794"/>
      <c r="G86" s="794"/>
      <c r="H86" s="794"/>
      <c r="I86" s="794"/>
      <c r="J86" s="794"/>
      <c r="K86" s="794"/>
      <c r="L86" s="794"/>
      <c r="M86" s="794"/>
      <c r="N86" s="794"/>
      <c r="O86" s="794"/>
      <c r="P86" s="794"/>
      <c r="Q86" s="794"/>
      <c r="R86" s="795"/>
      <c r="S86" s="801"/>
      <c r="T86" s="801"/>
      <c r="U86" s="801"/>
      <c r="V86" s="801"/>
      <c r="W86" s="801"/>
      <c r="X86" s="801"/>
      <c r="Y86" s="801"/>
      <c r="Z86" s="801"/>
      <c r="AA86" s="802"/>
      <c r="AB86" s="218"/>
      <c r="AC86" s="218"/>
      <c r="AD86" s="218"/>
      <c r="AE86" s="214"/>
      <c r="AF86" s="219"/>
      <c r="AH86" s="209"/>
    </row>
    <row r="87" spans="1:34" ht="32.700000000000003" customHeight="1">
      <c r="A87" s="216"/>
      <c r="B87" s="220">
        <v>4</v>
      </c>
      <c r="C87" s="793"/>
      <c r="D87" s="794"/>
      <c r="E87" s="794"/>
      <c r="F87" s="794"/>
      <c r="G87" s="794"/>
      <c r="H87" s="794"/>
      <c r="I87" s="794"/>
      <c r="J87" s="794"/>
      <c r="K87" s="794"/>
      <c r="L87" s="794"/>
      <c r="M87" s="794"/>
      <c r="N87" s="794"/>
      <c r="O87" s="794"/>
      <c r="P87" s="794"/>
      <c r="Q87" s="794"/>
      <c r="R87" s="795"/>
      <c r="S87" s="801"/>
      <c r="T87" s="801"/>
      <c r="U87" s="801"/>
      <c r="V87" s="801"/>
      <c r="W87" s="801"/>
      <c r="X87" s="801"/>
      <c r="Y87" s="801"/>
      <c r="Z87" s="801"/>
      <c r="AA87" s="802"/>
      <c r="AB87" s="218"/>
      <c r="AC87" s="218"/>
      <c r="AD87" s="218"/>
      <c r="AE87" s="214"/>
      <c r="AF87" s="219"/>
      <c r="AH87" s="209"/>
    </row>
    <row r="88" spans="1:34" ht="32.700000000000003" customHeight="1">
      <c r="A88" s="216"/>
      <c r="B88" s="220">
        <v>5</v>
      </c>
      <c r="C88" s="793"/>
      <c r="D88" s="794"/>
      <c r="E88" s="794"/>
      <c r="F88" s="794"/>
      <c r="G88" s="794"/>
      <c r="H88" s="794"/>
      <c r="I88" s="794"/>
      <c r="J88" s="794"/>
      <c r="K88" s="794"/>
      <c r="L88" s="794"/>
      <c r="M88" s="794"/>
      <c r="N88" s="794"/>
      <c r="O88" s="794"/>
      <c r="P88" s="794"/>
      <c r="Q88" s="794"/>
      <c r="R88" s="795"/>
      <c r="S88" s="801"/>
      <c r="T88" s="801"/>
      <c r="U88" s="801"/>
      <c r="V88" s="801"/>
      <c r="W88" s="801"/>
      <c r="X88" s="801"/>
      <c r="Y88" s="801"/>
      <c r="Z88" s="801"/>
      <c r="AA88" s="802"/>
      <c r="AB88" s="218"/>
      <c r="AC88" s="218"/>
      <c r="AD88" s="218"/>
      <c r="AE88" s="214"/>
      <c r="AF88" s="219"/>
      <c r="AH88" s="209"/>
    </row>
    <row r="89" spans="1:34" ht="32.700000000000003" customHeight="1" thickBot="1">
      <c r="A89" s="216"/>
      <c r="B89" s="221">
        <v>6</v>
      </c>
      <c r="C89" s="796"/>
      <c r="D89" s="797"/>
      <c r="E89" s="797"/>
      <c r="F89" s="797"/>
      <c r="G89" s="797"/>
      <c r="H89" s="797"/>
      <c r="I89" s="797"/>
      <c r="J89" s="797"/>
      <c r="K89" s="797"/>
      <c r="L89" s="797"/>
      <c r="M89" s="797"/>
      <c r="N89" s="797"/>
      <c r="O89" s="797"/>
      <c r="P89" s="797"/>
      <c r="Q89" s="797"/>
      <c r="R89" s="798"/>
      <c r="S89" s="803"/>
      <c r="T89" s="803"/>
      <c r="U89" s="803"/>
      <c r="V89" s="803"/>
      <c r="W89" s="803"/>
      <c r="X89" s="803"/>
      <c r="Y89" s="803"/>
      <c r="Z89" s="803"/>
      <c r="AA89" s="804"/>
      <c r="AB89" s="222" t="s">
        <v>561</v>
      </c>
      <c r="AC89" s="222"/>
      <c r="AD89" s="222"/>
      <c r="AE89" s="223"/>
      <c r="AF89" s="224"/>
      <c r="AH89" s="209"/>
    </row>
    <row r="90" spans="1:34" ht="32.700000000000003" hidden="1" customHeight="1" outlineLevel="1">
      <c r="A90" s="216"/>
      <c r="B90" s="225">
        <v>7</v>
      </c>
      <c r="C90" s="805"/>
      <c r="D90" s="806"/>
      <c r="E90" s="806"/>
      <c r="F90" s="806"/>
      <c r="G90" s="806"/>
      <c r="H90" s="806"/>
      <c r="I90" s="806"/>
      <c r="J90" s="806"/>
      <c r="K90" s="806"/>
      <c r="L90" s="806"/>
      <c r="M90" s="806"/>
      <c r="N90" s="806"/>
      <c r="O90" s="806"/>
      <c r="P90" s="806"/>
      <c r="Q90" s="806"/>
      <c r="R90" s="807"/>
      <c r="S90" s="808"/>
      <c r="T90" s="808"/>
      <c r="U90" s="808"/>
      <c r="V90" s="808"/>
      <c r="W90" s="808"/>
      <c r="X90" s="808"/>
      <c r="Y90" s="808"/>
      <c r="Z90" s="808"/>
      <c r="AA90" s="809"/>
      <c r="AB90" s="222"/>
      <c r="AC90" s="222"/>
      <c r="AD90" s="222"/>
      <c r="AE90" s="223"/>
      <c r="AF90" s="224"/>
      <c r="AH90" s="209"/>
    </row>
    <row r="91" spans="1:34" ht="32.700000000000003" hidden="1" customHeight="1" outlineLevel="1">
      <c r="A91" s="216"/>
      <c r="B91" s="220">
        <v>8</v>
      </c>
      <c r="C91" s="810"/>
      <c r="D91" s="811"/>
      <c r="E91" s="811"/>
      <c r="F91" s="811"/>
      <c r="G91" s="811"/>
      <c r="H91" s="811"/>
      <c r="I91" s="811"/>
      <c r="J91" s="811"/>
      <c r="K91" s="811"/>
      <c r="L91" s="811"/>
      <c r="M91" s="811"/>
      <c r="N91" s="811"/>
      <c r="O91" s="811"/>
      <c r="P91" s="811"/>
      <c r="Q91" s="811"/>
      <c r="R91" s="812"/>
      <c r="S91" s="813"/>
      <c r="T91" s="813"/>
      <c r="U91" s="813"/>
      <c r="V91" s="813"/>
      <c r="W91" s="813"/>
      <c r="X91" s="813"/>
      <c r="Y91" s="813"/>
      <c r="Z91" s="813"/>
      <c r="AA91" s="814"/>
      <c r="AB91" s="222"/>
      <c r="AC91" s="222"/>
      <c r="AD91" s="222"/>
      <c r="AE91" s="223"/>
      <c r="AF91" s="224"/>
      <c r="AH91" s="209"/>
    </row>
    <row r="92" spans="1:34" ht="32.700000000000003" hidden="1" customHeight="1" outlineLevel="1">
      <c r="A92" s="216"/>
      <c r="B92" s="220">
        <v>9</v>
      </c>
      <c r="C92" s="810"/>
      <c r="D92" s="811"/>
      <c r="E92" s="811"/>
      <c r="F92" s="811"/>
      <c r="G92" s="811"/>
      <c r="H92" s="811"/>
      <c r="I92" s="811"/>
      <c r="J92" s="811"/>
      <c r="K92" s="811"/>
      <c r="L92" s="811"/>
      <c r="M92" s="811"/>
      <c r="N92" s="811"/>
      <c r="O92" s="811"/>
      <c r="P92" s="811"/>
      <c r="Q92" s="811"/>
      <c r="R92" s="812"/>
      <c r="S92" s="813"/>
      <c r="T92" s="813"/>
      <c r="U92" s="813"/>
      <c r="V92" s="813"/>
      <c r="W92" s="813"/>
      <c r="X92" s="813"/>
      <c r="Y92" s="813"/>
      <c r="Z92" s="813"/>
      <c r="AA92" s="814"/>
      <c r="AB92" s="222"/>
      <c r="AC92" s="222"/>
      <c r="AD92" s="222"/>
      <c r="AE92" s="223"/>
      <c r="AF92" s="224"/>
      <c r="AH92" s="209"/>
    </row>
    <row r="93" spans="1:34" ht="32.700000000000003" hidden="1" customHeight="1" outlineLevel="1">
      <c r="A93" s="216"/>
      <c r="B93" s="226">
        <v>10</v>
      </c>
      <c r="C93" s="810"/>
      <c r="D93" s="811"/>
      <c r="E93" s="811"/>
      <c r="F93" s="811"/>
      <c r="G93" s="811"/>
      <c r="H93" s="811"/>
      <c r="I93" s="811"/>
      <c r="J93" s="811"/>
      <c r="K93" s="811"/>
      <c r="L93" s="811"/>
      <c r="M93" s="811"/>
      <c r="N93" s="811"/>
      <c r="O93" s="811"/>
      <c r="P93" s="811"/>
      <c r="Q93" s="811"/>
      <c r="R93" s="812"/>
      <c r="S93" s="964"/>
      <c r="T93" s="964"/>
      <c r="U93" s="964"/>
      <c r="V93" s="964"/>
      <c r="W93" s="964"/>
      <c r="X93" s="964"/>
      <c r="Y93" s="964"/>
      <c r="Z93" s="964"/>
      <c r="AA93" s="965"/>
      <c r="AC93" s="222"/>
      <c r="AD93" s="222"/>
      <c r="AE93" s="223"/>
      <c r="AF93" s="224"/>
      <c r="AH93" s="209"/>
    </row>
    <row r="94" spans="1:34" ht="32.700000000000003" hidden="1" customHeight="1" outlineLevel="1">
      <c r="A94" s="216"/>
      <c r="B94" s="220">
        <v>11</v>
      </c>
      <c r="C94" s="810"/>
      <c r="D94" s="811"/>
      <c r="E94" s="811"/>
      <c r="F94" s="811"/>
      <c r="G94" s="811"/>
      <c r="H94" s="811"/>
      <c r="I94" s="811"/>
      <c r="J94" s="811"/>
      <c r="K94" s="811"/>
      <c r="L94" s="811"/>
      <c r="M94" s="811"/>
      <c r="N94" s="811"/>
      <c r="O94" s="811"/>
      <c r="P94" s="811"/>
      <c r="Q94" s="811"/>
      <c r="R94" s="812"/>
      <c r="S94" s="813"/>
      <c r="T94" s="813"/>
      <c r="U94" s="813"/>
      <c r="V94" s="813"/>
      <c r="W94" s="813"/>
      <c r="X94" s="813"/>
      <c r="Y94" s="813"/>
      <c r="Z94" s="813"/>
      <c r="AA94" s="814"/>
      <c r="AB94" s="222"/>
      <c r="AC94" s="222"/>
      <c r="AD94" s="222"/>
      <c r="AE94" s="223"/>
      <c r="AF94" s="224"/>
      <c r="AH94" s="209"/>
    </row>
    <row r="95" spans="1:34" ht="32.700000000000003" hidden="1" customHeight="1" outlineLevel="1" thickBot="1">
      <c r="A95" s="216"/>
      <c r="B95" s="221">
        <v>12</v>
      </c>
      <c r="C95" s="940"/>
      <c r="D95" s="941"/>
      <c r="E95" s="941"/>
      <c r="F95" s="941"/>
      <c r="G95" s="941"/>
      <c r="H95" s="941"/>
      <c r="I95" s="941"/>
      <c r="J95" s="941"/>
      <c r="K95" s="941"/>
      <c r="L95" s="941"/>
      <c r="M95" s="941"/>
      <c r="N95" s="941"/>
      <c r="O95" s="941"/>
      <c r="P95" s="941"/>
      <c r="Q95" s="941"/>
      <c r="R95" s="942"/>
      <c r="S95" s="962"/>
      <c r="T95" s="962"/>
      <c r="U95" s="962"/>
      <c r="V95" s="962"/>
      <c r="W95" s="962"/>
      <c r="X95" s="962"/>
      <c r="Y95" s="962"/>
      <c r="Z95" s="962"/>
      <c r="AA95" s="963"/>
      <c r="AB95" s="222" t="s">
        <v>249</v>
      </c>
      <c r="AC95" s="222"/>
      <c r="AD95" s="222"/>
      <c r="AE95" s="223"/>
      <c r="AF95" s="224"/>
      <c r="AH95" s="209"/>
    </row>
    <row r="96" spans="1:34" ht="32.700000000000003" customHeight="1" collapsed="1" thickBot="1">
      <c r="A96" s="216"/>
      <c r="B96" s="227"/>
      <c r="C96" s="213"/>
      <c r="D96" s="213"/>
      <c r="E96" s="213"/>
      <c r="F96" s="213"/>
      <c r="G96" s="213"/>
      <c r="H96" s="213"/>
      <c r="I96" s="213"/>
      <c r="J96" s="213"/>
      <c r="K96" s="410"/>
      <c r="L96" s="410"/>
      <c r="M96" s="410"/>
      <c r="N96" s="410"/>
      <c r="O96" s="410"/>
      <c r="P96" s="820" t="s">
        <v>189</v>
      </c>
      <c r="Q96" s="820"/>
      <c r="R96" s="820"/>
      <c r="S96" s="817">
        <f>SUM(S84:AA95)</f>
        <v>0</v>
      </c>
      <c r="T96" s="818"/>
      <c r="U96" s="818"/>
      <c r="V96" s="818"/>
      <c r="W96" s="818"/>
      <c r="X96" s="818"/>
      <c r="Y96" s="818"/>
      <c r="Z96" s="818"/>
      <c r="AA96" s="819"/>
      <c r="AB96" s="815" t="str">
        <f>IF($G$76=$S$96,"一致","不一致")</f>
        <v>一致</v>
      </c>
      <c r="AC96" s="816"/>
      <c r="AD96" s="816"/>
      <c r="AE96" s="816"/>
      <c r="AF96" s="816"/>
      <c r="AG96" s="228" t="s">
        <v>563</v>
      </c>
      <c r="AH96" s="209"/>
    </row>
    <row r="97" spans="1:34" ht="24" customHeight="1">
      <c r="A97" s="216"/>
      <c r="B97" s="777" t="s">
        <v>259</v>
      </c>
      <c r="C97" s="777"/>
      <c r="D97" s="777"/>
      <c r="E97" s="777"/>
      <c r="F97" s="777"/>
      <c r="G97" s="777"/>
      <c r="H97" s="777"/>
      <c r="I97" s="777"/>
      <c r="J97" s="777"/>
      <c r="K97" s="777"/>
      <c r="L97" s="777"/>
      <c r="M97" s="777"/>
      <c r="N97" s="777"/>
      <c r="O97" s="777"/>
      <c r="P97" s="777"/>
      <c r="Q97" s="777"/>
      <c r="R97" s="777"/>
      <c r="S97" s="777"/>
      <c r="T97" s="777"/>
      <c r="U97" s="777"/>
      <c r="V97" s="777"/>
      <c r="W97" s="777"/>
      <c r="X97" s="777"/>
      <c r="Y97" s="777"/>
      <c r="Z97" s="777"/>
      <c r="AA97" s="777"/>
      <c r="AB97" s="777"/>
      <c r="AC97" s="777"/>
      <c r="AD97" s="777"/>
      <c r="AE97" s="777"/>
      <c r="AF97" s="229"/>
      <c r="AH97" s="209"/>
    </row>
    <row r="98" spans="1:34" ht="15" customHeight="1">
      <c r="A98" s="216"/>
      <c r="B98" s="406"/>
      <c r="C98" s="406"/>
      <c r="D98" s="406"/>
      <c r="E98" s="406"/>
      <c r="F98" s="406"/>
      <c r="G98" s="406"/>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229"/>
      <c r="AH98" s="209"/>
    </row>
    <row r="99" spans="1:34" ht="24" customHeight="1" thickBot="1">
      <c r="A99" s="211"/>
      <c r="B99" s="212" t="s">
        <v>558</v>
      </c>
      <c r="C99" s="230"/>
      <c r="D99" s="230"/>
      <c r="E99" s="230"/>
      <c r="F99" s="231"/>
      <c r="G99" s="232"/>
      <c r="H99" s="232"/>
      <c r="I99" s="232"/>
      <c r="J99" s="232"/>
      <c r="K99" s="232"/>
      <c r="L99" s="232"/>
      <c r="M99" s="232"/>
      <c r="N99" s="231"/>
      <c r="O99" s="231"/>
      <c r="P99" s="231"/>
      <c r="Q99" s="231"/>
      <c r="R99" s="231"/>
      <c r="S99" s="231"/>
      <c r="T99" s="231"/>
      <c r="U99" s="231"/>
      <c r="V99" s="231"/>
      <c r="W99" s="231"/>
      <c r="X99" s="231"/>
      <c r="Y99" s="231"/>
      <c r="Z99" s="231"/>
      <c r="AA99" s="231"/>
      <c r="AB99" s="411"/>
      <c r="AC99" s="411"/>
      <c r="AD99" s="411"/>
      <c r="AE99" s="214"/>
      <c r="AF99" s="215"/>
      <c r="AH99" s="209"/>
    </row>
    <row r="100" spans="1:34" ht="32.700000000000003" customHeight="1">
      <c r="A100" s="216"/>
      <c r="B100" s="217" t="s">
        <v>188</v>
      </c>
      <c r="C100" s="790" t="s">
        <v>190</v>
      </c>
      <c r="D100" s="791"/>
      <c r="E100" s="791"/>
      <c r="F100" s="791"/>
      <c r="G100" s="791"/>
      <c r="H100" s="791"/>
      <c r="I100" s="791"/>
      <c r="J100" s="791"/>
      <c r="K100" s="791"/>
      <c r="L100" s="791"/>
      <c r="M100" s="791"/>
      <c r="N100" s="791"/>
      <c r="O100" s="791"/>
      <c r="P100" s="791"/>
      <c r="Q100" s="791"/>
      <c r="R100" s="792"/>
      <c r="S100" s="799" t="s">
        <v>199</v>
      </c>
      <c r="T100" s="799"/>
      <c r="U100" s="799"/>
      <c r="V100" s="799"/>
      <c r="W100" s="799"/>
      <c r="X100" s="799"/>
      <c r="Y100" s="799"/>
      <c r="Z100" s="799"/>
      <c r="AA100" s="800"/>
      <c r="AB100" s="218"/>
      <c r="AC100" s="218"/>
      <c r="AD100" s="218"/>
      <c r="AE100" s="214"/>
      <c r="AF100" s="219"/>
      <c r="AH100" s="209"/>
    </row>
    <row r="101" spans="1:34" ht="32.700000000000003" customHeight="1">
      <c r="A101" s="216"/>
      <c r="B101" s="220">
        <v>1</v>
      </c>
      <c r="C101" s="793"/>
      <c r="D101" s="794"/>
      <c r="E101" s="794"/>
      <c r="F101" s="794"/>
      <c r="G101" s="794"/>
      <c r="H101" s="794"/>
      <c r="I101" s="794"/>
      <c r="J101" s="794"/>
      <c r="K101" s="794"/>
      <c r="L101" s="794"/>
      <c r="M101" s="794"/>
      <c r="N101" s="794"/>
      <c r="O101" s="794"/>
      <c r="P101" s="794"/>
      <c r="Q101" s="794"/>
      <c r="R101" s="795"/>
      <c r="S101" s="801"/>
      <c r="T101" s="801"/>
      <c r="U101" s="801"/>
      <c r="V101" s="801"/>
      <c r="W101" s="801"/>
      <c r="X101" s="801"/>
      <c r="Y101" s="801"/>
      <c r="Z101" s="801"/>
      <c r="AA101" s="802"/>
      <c r="AB101" s="218"/>
      <c r="AC101" s="218"/>
      <c r="AD101" s="218"/>
      <c r="AE101" s="214"/>
      <c r="AF101" s="219"/>
      <c r="AH101" s="209"/>
    </row>
    <row r="102" spans="1:34" ht="32.700000000000003" customHeight="1">
      <c r="A102" s="216"/>
      <c r="B102" s="220">
        <v>2</v>
      </c>
      <c r="C102" s="793"/>
      <c r="D102" s="794"/>
      <c r="E102" s="794"/>
      <c r="F102" s="794"/>
      <c r="G102" s="794"/>
      <c r="H102" s="794"/>
      <c r="I102" s="794"/>
      <c r="J102" s="794"/>
      <c r="K102" s="794"/>
      <c r="L102" s="794"/>
      <c r="M102" s="794"/>
      <c r="N102" s="794"/>
      <c r="O102" s="794"/>
      <c r="P102" s="794"/>
      <c r="Q102" s="794"/>
      <c r="R102" s="795"/>
      <c r="S102" s="801"/>
      <c r="T102" s="801"/>
      <c r="U102" s="801"/>
      <c r="V102" s="801"/>
      <c r="W102" s="801"/>
      <c r="X102" s="801"/>
      <c r="Y102" s="801"/>
      <c r="Z102" s="801"/>
      <c r="AA102" s="802"/>
      <c r="AB102" s="218"/>
      <c r="AC102" s="218"/>
      <c r="AD102" s="218"/>
      <c r="AE102" s="214"/>
      <c r="AF102" s="219"/>
      <c r="AH102" s="209"/>
    </row>
    <row r="103" spans="1:34" ht="32.700000000000003" customHeight="1">
      <c r="A103" s="216"/>
      <c r="B103" s="220">
        <v>3</v>
      </c>
      <c r="C103" s="793"/>
      <c r="D103" s="794"/>
      <c r="E103" s="794"/>
      <c r="F103" s="794"/>
      <c r="G103" s="794"/>
      <c r="H103" s="794"/>
      <c r="I103" s="794"/>
      <c r="J103" s="794"/>
      <c r="K103" s="794"/>
      <c r="L103" s="794"/>
      <c r="M103" s="794"/>
      <c r="N103" s="794"/>
      <c r="O103" s="794"/>
      <c r="P103" s="794"/>
      <c r="Q103" s="794"/>
      <c r="R103" s="795"/>
      <c r="S103" s="801"/>
      <c r="T103" s="801"/>
      <c r="U103" s="801"/>
      <c r="V103" s="801"/>
      <c r="W103" s="801"/>
      <c r="X103" s="801"/>
      <c r="Y103" s="801"/>
      <c r="Z103" s="801"/>
      <c r="AA103" s="802"/>
      <c r="AB103" s="218"/>
      <c r="AC103" s="218"/>
      <c r="AD103" s="218"/>
      <c r="AE103" s="214"/>
      <c r="AF103" s="219"/>
      <c r="AH103" s="209"/>
    </row>
    <row r="104" spans="1:34" ht="32.700000000000003" customHeight="1">
      <c r="A104" s="216"/>
      <c r="B104" s="220">
        <v>4</v>
      </c>
      <c r="C104" s="793"/>
      <c r="D104" s="794"/>
      <c r="E104" s="794"/>
      <c r="F104" s="794"/>
      <c r="G104" s="794"/>
      <c r="H104" s="794"/>
      <c r="I104" s="794"/>
      <c r="J104" s="794"/>
      <c r="K104" s="794"/>
      <c r="L104" s="794"/>
      <c r="M104" s="794"/>
      <c r="N104" s="794"/>
      <c r="O104" s="794"/>
      <c r="P104" s="794"/>
      <c r="Q104" s="794"/>
      <c r="R104" s="795"/>
      <c r="S104" s="801"/>
      <c r="T104" s="801"/>
      <c r="U104" s="801"/>
      <c r="V104" s="801"/>
      <c r="W104" s="801"/>
      <c r="X104" s="801"/>
      <c r="Y104" s="801"/>
      <c r="Z104" s="801"/>
      <c r="AA104" s="802"/>
      <c r="AB104" s="218"/>
      <c r="AC104" s="218"/>
      <c r="AD104" s="218"/>
      <c r="AE104" s="214"/>
      <c r="AF104" s="219"/>
      <c r="AH104" s="209"/>
    </row>
    <row r="105" spans="1:34" ht="32.700000000000003" customHeight="1">
      <c r="A105" s="216"/>
      <c r="B105" s="220">
        <v>5</v>
      </c>
      <c r="C105" s="793"/>
      <c r="D105" s="794"/>
      <c r="E105" s="794"/>
      <c r="F105" s="794"/>
      <c r="G105" s="794"/>
      <c r="H105" s="794"/>
      <c r="I105" s="794"/>
      <c r="J105" s="794"/>
      <c r="K105" s="794"/>
      <c r="L105" s="794"/>
      <c r="M105" s="794"/>
      <c r="N105" s="794"/>
      <c r="O105" s="794"/>
      <c r="P105" s="794"/>
      <c r="Q105" s="794"/>
      <c r="R105" s="795"/>
      <c r="S105" s="801"/>
      <c r="T105" s="801"/>
      <c r="U105" s="801"/>
      <c r="V105" s="801"/>
      <c r="W105" s="801"/>
      <c r="X105" s="801"/>
      <c r="Y105" s="801"/>
      <c r="Z105" s="801"/>
      <c r="AA105" s="802"/>
      <c r="AB105" s="218"/>
      <c r="AC105" s="218"/>
      <c r="AD105" s="218"/>
      <c r="AE105" s="214"/>
      <c r="AF105" s="219"/>
      <c r="AH105" s="209"/>
    </row>
    <row r="106" spans="1:34" ht="32.700000000000003" customHeight="1" thickBot="1">
      <c r="A106" s="216"/>
      <c r="B106" s="221">
        <v>6</v>
      </c>
      <c r="C106" s="796"/>
      <c r="D106" s="797"/>
      <c r="E106" s="797"/>
      <c r="F106" s="797"/>
      <c r="G106" s="797"/>
      <c r="H106" s="797"/>
      <c r="I106" s="797"/>
      <c r="J106" s="797"/>
      <c r="K106" s="797"/>
      <c r="L106" s="797"/>
      <c r="M106" s="797"/>
      <c r="N106" s="797"/>
      <c r="O106" s="797"/>
      <c r="P106" s="797"/>
      <c r="Q106" s="797"/>
      <c r="R106" s="798"/>
      <c r="S106" s="803"/>
      <c r="T106" s="803"/>
      <c r="U106" s="803"/>
      <c r="V106" s="803"/>
      <c r="W106" s="803"/>
      <c r="X106" s="803"/>
      <c r="Y106" s="803"/>
      <c r="Z106" s="803"/>
      <c r="AA106" s="804"/>
      <c r="AB106" s="222" t="s">
        <v>562</v>
      </c>
      <c r="AC106" s="222"/>
      <c r="AD106" s="222"/>
      <c r="AE106" s="223"/>
      <c r="AF106" s="224"/>
      <c r="AH106" s="209"/>
    </row>
    <row r="107" spans="1:34" ht="32.700000000000003" hidden="1" customHeight="1" outlineLevel="1">
      <c r="A107" s="216"/>
      <c r="B107" s="225">
        <v>7</v>
      </c>
      <c r="C107" s="805"/>
      <c r="D107" s="806"/>
      <c r="E107" s="806"/>
      <c r="F107" s="806"/>
      <c r="G107" s="806"/>
      <c r="H107" s="806"/>
      <c r="I107" s="806"/>
      <c r="J107" s="806"/>
      <c r="K107" s="806"/>
      <c r="L107" s="806"/>
      <c r="M107" s="806"/>
      <c r="N107" s="806"/>
      <c r="O107" s="806"/>
      <c r="P107" s="806"/>
      <c r="Q107" s="806"/>
      <c r="R107" s="807"/>
      <c r="S107" s="808"/>
      <c r="T107" s="808"/>
      <c r="U107" s="808"/>
      <c r="V107" s="808"/>
      <c r="W107" s="808"/>
      <c r="X107" s="808"/>
      <c r="Y107" s="808"/>
      <c r="Z107" s="808"/>
      <c r="AA107" s="809"/>
      <c r="AB107" s="222"/>
      <c r="AC107" s="222"/>
      <c r="AD107" s="222"/>
      <c r="AE107" s="223"/>
      <c r="AF107" s="224"/>
      <c r="AH107" s="209"/>
    </row>
    <row r="108" spans="1:34" ht="32.700000000000003" hidden="1" customHeight="1" outlineLevel="1">
      <c r="A108" s="216"/>
      <c r="B108" s="220">
        <v>8</v>
      </c>
      <c r="C108" s="810"/>
      <c r="D108" s="811"/>
      <c r="E108" s="811"/>
      <c r="F108" s="811"/>
      <c r="G108" s="811"/>
      <c r="H108" s="811"/>
      <c r="I108" s="811"/>
      <c r="J108" s="811"/>
      <c r="K108" s="811"/>
      <c r="L108" s="811"/>
      <c r="M108" s="811"/>
      <c r="N108" s="811"/>
      <c r="O108" s="811"/>
      <c r="P108" s="811"/>
      <c r="Q108" s="811"/>
      <c r="R108" s="812"/>
      <c r="S108" s="813"/>
      <c r="T108" s="813"/>
      <c r="U108" s="813"/>
      <c r="V108" s="813"/>
      <c r="W108" s="813"/>
      <c r="X108" s="813"/>
      <c r="Y108" s="813"/>
      <c r="Z108" s="813"/>
      <c r="AA108" s="814"/>
      <c r="AB108" s="222"/>
      <c r="AC108" s="222"/>
      <c r="AD108" s="222"/>
      <c r="AE108" s="223"/>
      <c r="AF108" s="224"/>
      <c r="AH108" s="209"/>
    </row>
    <row r="109" spans="1:34" ht="32.700000000000003" hidden="1" customHeight="1" outlineLevel="1">
      <c r="A109" s="216"/>
      <c r="B109" s="220">
        <v>9</v>
      </c>
      <c r="C109" s="810"/>
      <c r="D109" s="811"/>
      <c r="E109" s="811"/>
      <c r="F109" s="811"/>
      <c r="G109" s="811"/>
      <c r="H109" s="811"/>
      <c r="I109" s="811"/>
      <c r="J109" s="811"/>
      <c r="K109" s="811"/>
      <c r="L109" s="811"/>
      <c r="M109" s="811"/>
      <c r="N109" s="811"/>
      <c r="O109" s="811"/>
      <c r="P109" s="811"/>
      <c r="Q109" s="811"/>
      <c r="R109" s="812"/>
      <c r="S109" s="813"/>
      <c r="T109" s="813"/>
      <c r="U109" s="813"/>
      <c r="V109" s="813"/>
      <c r="W109" s="813"/>
      <c r="X109" s="813"/>
      <c r="Y109" s="813"/>
      <c r="Z109" s="813"/>
      <c r="AA109" s="814"/>
      <c r="AB109" s="222"/>
      <c r="AC109" s="222"/>
      <c r="AD109" s="222"/>
      <c r="AE109" s="223"/>
      <c r="AF109" s="224"/>
      <c r="AH109" s="209"/>
    </row>
    <row r="110" spans="1:34" ht="32.700000000000003" hidden="1" customHeight="1" outlineLevel="1">
      <c r="A110" s="216"/>
      <c r="B110" s="220">
        <v>10</v>
      </c>
      <c r="C110" s="810"/>
      <c r="D110" s="811"/>
      <c r="E110" s="811"/>
      <c r="F110" s="811"/>
      <c r="G110" s="811"/>
      <c r="H110" s="811"/>
      <c r="I110" s="811"/>
      <c r="J110" s="811"/>
      <c r="K110" s="811"/>
      <c r="L110" s="811"/>
      <c r="M110" s="811"/>
      <c r="N110" s="811"/>
      <c r="O110" s="811"/>
      <c r="P110" s="811"/>
      <c r="Q110" s="811"/>
      <c r="R110" s="812"/>
      <c r="S110" s="813"/>
      <c r="T110" s="813"/>
      <c r="U110" s="813"/>
      <c r="V110" s="813"/>
      <c r="W110" s="813"/>
      <c r="X110" s="813"/>
      <c r="Y110" s="813"/>
      <c r="Z110" s="813"/>
      <c r="AA110" s="814"/>
      <c r="AC110" s="222"/>
      <c r="AD110" s="222"/>
      <c r="AE110" s="223"/>
      <c r="AF110" s="224"/>
      <c r="AH110" s="209"/>
    </row>
    <row r="111" spans="1:34" ht="32.700000000000003" hidden="1" customHeight="1" outlineLevel="1">
      <c r="A111" s="216"/>
      <c r="B111" s="220">
        <v>11</v>
      </c>
      <c r="C111" s="810"/>
      <c r="D111" s="811"/>
      <c r="E111" s="811"/>
      <c r="F111" s="811"/>
      <c r="G111" s="811"/>
      <c r="H111" s="811"/>
      <c r="I111" s="811"/>
      <c r="J111" s="811"/>
      <c r="K111" s="811"/>
      <c r="L111" s="811"/>
      <c r="M111" s="811"/>
      <c r="N111" s="811"/>
      <c r="O111" s="811"/>
      <c r="P111" s="811"/>
      <c r="Q111" s="811"/>
      <c r="R111" s="812"/>
      <c r="S111" s="813"/>
      <c r="T111" s="813"/>
      <c r="U111" s="813"/>
      <c r="V111" s="813"/>
      <c r="W111" s="813"/>
      <c r="X111" s="813"/>
      <c r="Y111" s="813"/>
      <c r="Z111" s="813"/>
      <c r="AA111" s="814"/>
      <c r="AB111" s="222"/>
      <c r="AC111" s="222"/>
      <c r="AD111" s="222"/>
      <c r="AE111" s="223"/>
      <c r="AF111" s="224"/>
      <c r="AH111" s="209"/>
    </row>
    <row r="112" spans="1:34" ht="32.700000000000003" hidden="1" customHeight="1" outlineLevel="1" thickBot="1">
      <c r="A112" s="216"/>
      <c r="B112" s="233">
        <v>12</v>
      </c>
      <c r="C112" s="940"/>
      <c r="D112" s="941"/>
      <c r="E112" s="941"/>
      <c r="F112" s="941"/>
      <c r="G112" s="941"/>
      <c r="H112" s="941"/>
      <c r="I112" s="941"/>
      <c r="J112" s="941"/>
      <c r="K112" s="941"/>
      <c r="L112" s="941"/>
      <c r="M112" s="941"/>
      <c r="N112" s="941"/>
      <c r="O112" s="941"/>
      <c r="P112" s="941"/>
      <c r="Q112" s="941"/>
      <c r="R112" s="942"/>
      <c r="S112" s="943"/>
      <c r="T112" s="943"/>
      <c r="U112" s="943"/>
      <c r="V112" s="943"/>
      <c r="W112" s="943"/>
      <c r="X112" s="943"/>
      <c r="Y112" s="943"/>
      <c r="Z112" s="943"/>
      <c r="AA112" s="944"/>
      <c r="AB112" s="222" t="s">
        <v>248</v>
      </c>
      <c r="AC112" s="222"/>
      <c r="AD112" s="222"/>
      <c r="AE112" s="223"/>
      <c r="AF112" s="224"/>
      <c r="AH112" s="209"/>
    </row>
    <row r="113" spans="1:34" ht="32.700000000000003" customHeight="1" collapsed="1" thickBot="1">
      <c r="A113" s="216"/>
      <c r="B113" s="227"/>
      <c r="C113" s="213"/>
      <c r="D113" s="213"/>
      <c r="E113" s="213"/>
      <c r="F113" s="213"/>
      <c r="G113" s="213"/>
      <c r="H113" s="213"/>
      <c r="I113" s="213"/>
      <c r="J113" s="213"/>
      <c r="K113" s="410"/>
      <c r="L113" s="410"/>
      <c r="M113" s="410"/>
      <c r="N113" s="410"/>
      <c r="O113" s="410"/>
      <c r="P113" s="930" t="s">
        <v>189</v>
      </c>
      <c r="Q113" s="930"/>
      <c r="R113" s="930"/>
      <c r="S113" s="817">
        <f>SUM(S101:AA112)</f>
        <v>0</v>
      </c>
      <c r="T113" s="818"/>
      <c r="U113" s="818"/>
      <c r="V113" s="818"/>
      <c r="W113" s="818"/>
      <c r="X113" s="818"/>
      <c r="Y113" s="818"/>
      <c r="Z113" s="818"/>
      <c r="AA113" s="819"/>
      <c r="AB113" s="815" t="str">
        <f>IF($O$76=$S$113,"一致","不一致")</f>
        <v>一致</v>
      </c>
      <c r="AC113" s="816"/>
      <c r="AD113" s="816"/>
      <c r="AE113" s="816"/>
      <c r="AF113" s="816"/>
      <c r="AG113" s="228" t="s">
        <v>564</v>
      </c>
      <c r="AH113" s="209"/>
    </row>
    <row r="114" spans="1:34" ht="24" customHeight="1">
      <c r="B114" s="777" t="s">
        <v>560</v>
      </c>
      <c r="C114" s="777"/>
      <c r="D114" s="777"/>
      <c r="E114" s="777"/>
      <c r="F114" s="777"/>
      <c r="G114" s="777"/>
      <c r="H114" s="777"/>
      <c r="I114" s="777"/>
      <c r="J114" s="777"/>
      <c r="K114" s="777"/>
      <c r="L114" s="777"/>
      <c r="M114" s="777"/>
      <c r="N114" s="777"/>
      <c r="O114" s="777"/>
      <c r="P114" s="777"/>
      <c r="Q114" s="777"/>
      <c r="R114" s="777"/>
      <c r="S114" s="777"/>
      <c r="T114" s="777"/>
      <c r="U114" s="777"/>
      <c r="V114" s="777"/>
      <c r="W114" s="777"/>
      <c r="X114" s="777"/>
      <c r="Y114" s="777"/>
      <c r="Z114" s="777"/>
      <c r="AA114" s="777"/>
      <c r="AB114" s="777"/>
      <c r="AC114" s="777"/>
      <c r="AD114" s="777"/>
      <c r="AE114" s="777"/>
      <c r="AH114" s="209"/>
    </row>
    <row r="115" spans="1:34" ht="15" customHeight="1">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row>
    <row r="116" spans="1:34" ht="15" customHeight="1">
      <c r="B116" s="929" t="s">
        <v>559</v>
      </c>
      <c r="C116" s="929"/>
      <c r="D116" s="929"/>
      <c r="E116" s="929"/>
      <c r="F116" s="929"/>
      <c r="G116" s="929"/>
      <c r="H116" s="929"/>
      <c r="I116" s="929"/>
      <c r="J116" s="929"/>
      <c r="K116" s="929"/>
      <c r="L116" s="929"/>
      <c r="M116" s="929"/>
      <c r="N116" s="929"/>
      <c r="O116" s="929"/>
      <c r="P116" s="929"/>
      <c r="Q116" s="929"/>
      <c r="R116" s="929"/>
      <c r="S116" s="929"/>
      <c r="T116" s="929"/>
      <c r="U116" s="929"/>
      <c r="V116" s="929"/>
      <c r="W116" s="929"/>
      <c r="X116" s="929"/>
      <c r="Y116" s="929"/>
      <c r="Z116" s="929"/>
      <c r="AA116" s="929"/>
      <c r="AB116" s="929"/>
      <c r="AC116" s="929"/>
    </row>
    <row r="117" spans="1:34" ht="33.75" customHeight="1" thickBot="1">
      <c r="B117" s="931" t="s">
        <v>655</v>
      </c>
      <c r="C117" s="931"/>
      <c r="D117" s="931"/>
      <c r="E117" s="931"/>
      <c r="F117" s="931"/>
      <c r="G117" s="931"/>
      <c r="H117" s="931"/>
      <c r="I117" s="931"/>
      <c r="J117" s="931"/>
      <c r="K117" s="931"/>
      <c r="L117" s="931"/>
      <c r="M117" s="931"/>
      <c r="N117" s="931"/>
      <c r="O117" s="931"/>
      <c r="P117" s="931"/>
      <c r="Q117" s="931"/>
      <c r="R117" s="931"/>
      <c r="S117" s="931"/>
      <c r="T117" s="931"/>
      <c r="U117" s="931"/>
      <c r="V117" s="931"/>
      <c r="W117" s="931"/>
      <c r="X117" s="931"/>
      <c r="Y117" s="931"/>
      <c r="Z117" s="931"/>
      <c r="AA117" s="931"/>
      <c r="AB117" s="931"/>
      <c r="AC117" s="931"/>
      <c r="AD117" s="931"/>
      <c r="AE117" s="931"/>
    </row>
    <row r="118" spans="1:34" ht="32.700000000000003" customHeight="1" thickBot="1">
      <c r="B118" s="932" t="s">
        <v>653</v>
      </c>
      <c r="C118" s="933"/>
      <c r="D118" s="933"/>
      <c r="E118" s="933"/>
      <c r="F118" s="933"/>
      <c r="G118" s="933"/>
      <c r="H118" s="933"/>
      <c r="I118" s="933"/>
      <c r="J118" s="933"/>
      <c r="K118" s="933"/>
      <c r="L118" s="934"/>
      <c r="Q118" s="932" t="s">
        <v>654</v>
      </c>
      <c r="R118" s="933"/>
      <c r="S118" s="933"/>
      <c r="T118" s="933"/>
      <c r="U118" s="933"/>
      <c r="V118" s="933"/>
      <c r="W118" s="933"/>
      <c r="X118" s="933"/>
      <c r="Y118" s="933"/>
      <c r="Z118" s="933"/>
      <c r="AA118" s="934"/>
      <c r="AB118" s="406"/>
      <c r="AC118" s="406"/>
    </row>
    <row r="119" spans="1:34" ht="32.700000000000003" customHeight="1" thickBot="1">
      <c r="B119" s="935"/>
      <c r="C119" s="936"/>
      <c r="D119" s="936"/>
      <c r="E119" s="936"/>
      <c r="F119" s="936"/>
      <c r="G119" s="936"/>
      <c r="H119" s="936"/>
      <c r="I119" s="936"/>
      <c r="J119" s="936"/>
      <c r="K119" s="936"/>
      <c r="L119" s="937"/>
      <c r="Q119" s="935"/>
      <c r="R119" s="936"/>
      <c r="S119" s="936"/>
      <c r="T119" s="936"/>
      <c r="U119" s="936"/>
      <c r="V119" s="936"/>
      <c r="W119" s="936"/>
      <c r="X119" s="936"/>
      <c r="Y119" s="936"/>
      <c r="Z119" s="936"/>
      <c r="AA119" s="937"/>
      <c r="AB119" s="406"/>
      <c r="AC119" s="406"/>
    </row>
    <row r="120" spans="1:34" ht="16.5" customHeight="1">
      <c r="A120" s="174"/>
      <c r="B120" s="195" t="s">
        <v>652</v>
      </c>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406"/>
      <c r="AC120" s="406"/>
      <c r="AD120" s="174"/>
      <c r="AE120" s="174"/>
      <c r="AF120" s="174"/>
    </row>
    <row r="121" spans="1:34" ht="15" customHeight="1">
      <c r="A121" s="174"/>
      <c r="B121" s="194"/>
      <c r="C121" s="194"/>
      <c r="D121" s="194"/>
      <c r="E121" s="194"/>
      <c r="F121" s="197"/>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row>
    <row r="122" spans="1:34" ht="24" customHeight="1">
      <c r="A122" s="101" t="s">
        <v>565</v>
      </c>
      <c r="B122" s="166"/>
      <c r="C122" s="234"/>
      <c r="D122" s="234"/>
      <c r="E122" s="234"/>
      <c r="F122" s="234"/>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row>
    <row r="123" spans="1:34" ht="56.4" customHeight="1">
      <c r="A123" s="174"/>
      <c r="B123" s="777" t="s">
        <v>626</v>
      </c>
      <c r="C123" s="777"/>
      <c r="D123" s="777"/>
      <c r="E123" s="777"/>
      <c r="F123" s="777"/>
      <c r="G123" s="777"/>
      <c r="H123" s="777"/>
      <c r="I123" s="777"/>
      <c r="J123" s="777"/>
      <c r="K123" s="777"/>
      <c r="L123" s="777"/>
      <c r="M123" s="777"/>
      <c r="N123" s="777"/>
      <c r="O123" s="777"/>
      <c r="P123" s="777"/>
      <c r="Q123" s="777"/>
      <c r="R123" s="777"/>
      <c r="S123" s="777"/>
      <c r="T123" s="777"/>
      <c r="U123" s="777"/>
      <c r="V123" s="777"/>
      <c r="W123" s="777"/>
      <c r="X123" s="777"/>
      <c r="Y123" s="777"/>
      <c r="Z123" s="777"/>
      <c r="AA123" s="777"/>
      <c r="AB123" s="777"/>
      <c r="AC123" s="777"/>
      <c r="AD123" s="174"/>
      <c r="AE123" s="174"/>
      <c r="AF123" s="174"/>
    </row>
    <row r="124" spans="1:34" ht="21.6" customHeight="1" thickBot="1">
      <c r="A124" s="174"/>
      <c r="B124" s="938" t="s">
        <v>599</v>
      </c>
      <c r="C124" s="938"/>
      <c r="D124" s="938"/>
      <c r="E124" s="938"/>
      <c r="F124" s="406"/>
      <c r="G124" s="406"/>
      <c r="H124" s="406"/>
      <c r="I124" s="406"/>
      <c r="J124" s="406"/>
      <c r="K124" s="406"/>
      <c r="L124" s="406"/>
      <c r="M124" s="406"/>
      <c r="N124" s="406"/>
      <c r="O124" s="406"/>
      <c r="P124" s="406"/>
      <c r="Q124" s="406"/>
      <c r="R124" s="406"/>
      <c r="S124" s="406"/>
      <c r="T124" s="406"/>
      <c r="U124" s="406"/>
      <c r="V124" s="406"/>
      <c r="W124" s="406"/>
      <c r="X124" s="406"/>
      <c r="Y124" s="406"/>
      <c r="Z124" s="406"/>
      <c r="AA124" s="406"/>
      <c r="AB124" s="406"/>
      <c r="AC124" s="406"/>
      <c r="AD124" s="174"/>
      <c r="AE124" s="174"/>
      <c r="AF124" s="174"/>
    </row>
    <row r="125" spans="1:34" ht="73.95" customHeight="1" thickBot="1">
      <c r="A125" s="174"/>
      <c r="B125" s="882"/>
      <c r="C125" s="883"/>
      <c r="D125" s="883"/>
      <c r="E125" s="883"/>
      <c r="F125" s="883"/>
      <c r="G125" s="883"/>
      <c r="H125" s="883"/>
      <c r="I125" s="883"/>
      <c r="J125" s="883"/>
      <c r="K125" s="883"/>
      <c r="L125" s="883"/>
      <c r="M125" s="883"/>
      <c r="N125" s="883"/>
      <c r="O125" s="883"/>
      <c r="P125" s="883"/>
      <c r="Q125" s="883"/>
      <c r="R125" s="883"/>
      <c r="S125" s="883"/>
      <c r="T125" s="883"/>
      <c r="U125" s="883"/>
      <c r="V125" s="883"/>
      <c r="W125" s="883"/>
      <c r="X125" s="883"/>
      <c r="Y125" s="883"/>
      <c r="Z125" s="883"/>
      <c r="AA125" s="883"/>
      <c r="AB125" s="883"/>
      <c r="AC125" s="883"/>
      <c r="AD125" s="884"/>
    </row>
    <row r="126" spans="1:34" ht="7.2" customHeight="1">
      <c r="A126" s="174"/>
      <c r="B126" s="445"/>
      <c r="C126" s="445"/>
      <c r="D126" s="445"/>
      <c r="E126" s="445"/>
      <c r="F126" s="445"/>
      <c r="G126" s="445"/>
      <c r="H126" s="445"/>
      <c r="I126" s="445"/>
      <c r="J126" s="445"/>
      <c r="K126" s="445"/>
      <c r="L126" s="445"/>
      <c r="M126" s="445"/>
      <c r="N126" s="445"/>
      <c r="O126" s="445"/>
      <c r="P126" s="445"/>
      <c r="Q126" s="445"/>
      <c r="R126" s="445"/>
      <c r="S126" s="445"/>
      <c r="T126" s="445"/>
      <c r="U126" s="445"/>
      <c r="V126" s="445"/>
      <c r="W126" s="445"/>
      <c r="X126" s="445"/>
      <c r="Y126" s="445"/>
      <c r="Z126" s="445"/>
      <c r="AA126" s="445"/>
      <c r="AB126" s="445"/>
      <c r="AC126" s="445"/>
      <c r="AD126" s="445"/>
    </row>
    <row r="127" spans="1:34" ht="20.7" customHeight="1" thickBot="1">
      <c r="A127" s="174"/>
      <c r="B127" s="939" t="s">
        <v>600</v>
      </c>
      <c r="C127" s="939"/>
      <c r="D127" s="939"/>
      <c r="E127" s="939"/>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row>
    <row r="128" spans="1:34" ht="86.7" customHeight="1" thickBot="1">
      <c r="A128" s="174"/>
      <c r="B128" s="882"/>
      <c r="C128" s="883"/>
      <c r="D128" s="883"/>
      <c r="E128" s="883"/>
      <c r="F128" s="883"/>
      <c r="G128" s="883"/>
      <c r="H128" s="883"/>
      <c r="I128" s="883"/>
      <c r="J128" s="883"/>
      <c r="K128" s="883"/>
      <c r="L128" s="883"/>
      <c r="M128" s="883"/>
      <c r="N128" s="883"/>
      <c r="O128" s="883"/>
      <c r="P128" s="883"/>
      <c r="Q128" s="883"/>
      <c r="R128" s="883"/>
      <c r="S128" s="883"/>
      <c r="T128" s="883"/>
      <c r="U128" s="883"/>
      <c r="V128" s="883"/>
      <c r="W128" s="883"/>
      <c r="X128" s="883"/>
      <c r="Y128" s="883"/>
      <c r="Z128" s="883"/>
      <c r="AA128" s="883"/>
      <c r="AB128" s="883"/>
      <c r="AC128" s="883"/>
      <c r="AD128" s="884"/>
    </row>
    <row r="129" spans="2:30" ht="32.700000000000003" customHeight="1">
      <c r="B129" s="912" t="s">
        <v>656</v>
      </c>
      <c r="C129" s="912"/>
      <c r="D129" s="912"/>
      <c r="E129" s="912"/>
      <c r="F129" s="912"/>
      <c r="G129" s="912"/>
      <c r="H129" s="912"/>
      <c r="I129" s="912"/>
      <c r="J129" s="912"/>
      <c r="K129" s="912"/>
      <c r="L129" s="912"/>
      <c r="M129" s="912"/>
      <c r="N129" s="912"/>
      <c r="O129" s="912"/>
      <c r="P129" s="912"/>
      <c r="Q129" s="912"/>
      <c r="R129" s="912"/>
      <c r="S129" s="912"/>
      <c r="T129" s="912"/>
      <c r="U129" s="912"/>
      <c r="V129" s="912"/>
      <c r="W129" s="912"/>
      <c r="X129" s="912"/>
      <c r="Y129" s="912"/>
      <c r="Z129" s="912"/>
      <c r="AA129" s="912"/>
      <c r="AB129" s="912"/>
      <c r="AC129" s="912"/>
      <c r="AD129" s="912"/>
    </row>
    <row r="130" spans="2:30" ht="24" customHeight="1">
      <c r="B130" s="917" t="s">
        <v>271</v>
      </c>
      <c r="C130" s="917"/>
      <c r="D130" s="917"/>
      <c r="E130" s="917"/>
      <c r="F130" s="917"/>
      <c r="G130" s="917"/>
      <c r="H130" s="917"/>
      <c r="I130" s="917"/>
      <c r="J130" s="917"/>
      <c r="K130" s="917"/>
      <c r="L130" s="917"/>
      <c r="M130" s="917"/>
      <c r="N130" s="917"/>
      <c r="O130" s="917"/>
      <c r="P130" s="917"/>
      <c r="Q130" s="917"/>
      <c r="R130" s="917"/>
      <c r="S130" s="917"/>
      <c r="T130" s="917"/>
      <c r="U130" s="917"/>
      <c r="V130" s="917"/>
      <c r="W130" s="917"/>
      <c r="X130" s="917"/>
      <c r="Y130" s="917"/>
      <c r="Z130" s="917"/>
      <c r="AA130" s="917"/>
      <c r="AB130" s="917"/>
      <c r="AC130" s="917"/>
      <c r="AD130" s="917"/>
    </row>
    <row r="131" spans="2:30" ht="24" customHeight="1">
      <c r="B131" s="216" t="s">
        <v>233</v>
      </c>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row>
    <row r="132" spans="2:30">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row>
    <row r="133" spans="2:30">
      <c r="B133" s="216"/>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row>
    <row r="134" spans="2:30">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row>
    <row r="135" spans="2:30">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row>
    <row r="136" spans="2:30">
      <c r="B136" s="216"/>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row>
    <row r="137" spans="2:30" ht="33" customHeight="1">
      <c r="B137" s="216"/>
      <c r="C137" s="216"/>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row>
    <row r="138" spans="2:30">
      <c r="B138" s="216"/>
      <c r="C138" s="216"/>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row>
    <row r="139" spans="2:30" ht="26.7" customHeight="1">
      <c r="B139" s="216"/>
      <c r="C139" s="216"/>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6"/>
      <c r="Z139" s="216"/>
      <c r="AA139" s="216"/>
      <c r="AB139" s="216"/>
      <c r="AC139" s="216"/>
      <c r="AD139" s="216"/>
    </row>
    <row r="140" spans="2:30">
      <c r="B140" s="216"/>
      <c r="C140" s="216"/>
      <c r="D140" s="216"/>
      <c r="E140" s="216"/>
      <c r="F140" s="216"/>
      <c r="G140" s="216"/>
      <c r="H140" s="216"/>
      <c r="I140" s="216"/>
      <c r="J140" s="216"/>
      <c r="K140" s="216"/>
      <c r="L140" s="216"/>
      <c r="M140" s="216"/>
      <c r="N140" s="216"/>
      <c r="O140" s="216"/>
      <c r="P140" s="216"/>
      <c r="Q140" s="216"/>
      <c r="R140" s="216"/>
      <c r="S140" s="216"/>
      <c r="T140" s="216"/>
      <c r="U140" s="216"/>
      <c r="V140" s="216"/>
      <c r="W140" s="216"/>
      <c r="X140" s="216"/>
      <c r="Y140" s="216"/>
      <c r="Z140" s="216"/>
      <c r="AA140" s="216"/>
      <c r="AB140" s="216"/>
      <c r="AC140" s="216"/>
      <c r="AD140" s="216"/>
    </row>
    <row r="141" spans="2:30" ht="30" customHeight="1">
      <c r="B141" s="216"/>
      <c r="C141" s="216"/>
      <c r="D141" s="216"/>
      <c r="E141" s="216"/>
      <c r="F141" s="216"/>
      <c r="G141" s="216"/>
      <c r="H141" s="216"/>
      <c r="I141" s="216"/>
      <c r="J141" s="216"/>
      <c r="K141" s="216"/>
      <c r="L141" s="216"/>
      <c r="M141" s="216"/>
      <c r="N141" s="216"/>
      <c r="O141" s="216"/>
      <c r="P141" s="216"/>
      <c r="Q141" s="216"/>
      <c r="R141" s="216"/>
      <c r="S141" s="216"/>
      <c r="T141" s="216"/>
      <c r="U141" s="216"/>
      <c r="V141" s="216"/>
      <c r="W141" s="216"/>
      <c r="X141" s="216"/>
      <c r="Y141" s="216"/>
      <c r="Z141" s="216"/>
      <c r="AA141" s="216"/>
      <c r="AB141" s="216"/>
      <c r="AC141" s="216"/>
      <c r="AD141" s="216"/>
    </row>
    <row r="142" spans="2:30" ht="34.200000000000003" customHeight="1">
      <c r="B142" s="216"/>
      <c r="C142" s="216"/>
      <c r="D142" s="216"/>
      <c r="E142" s="216"/>
      <c r="F142" s="216"/>
      <c r="G142" s="216"/>
      <c r="H142" s="216"/>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row>
    <row r="143" spans="2:30" ht="49.2" customHeight="1">
      <c r="B143" s="216"/>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row>
    <row r="144" spans="2:30" ht="43.2" customHeight="1">
      <c r="B144" s="216"/>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row>
    <row r="145" spans="1:65" ht="50.7" customHeight="1">
      <c r="B145" s="216"/>
      <c r="C145" s="216"/>
      <c r="D145" s="216"/>
      <c r="E145" s="216"/>
      <c r="F145" s="216"/>
      <c r="G145" s="216"/>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row>
    <row r="146" spans="1:65" ht="16.95" customHeight="1">
      <c r="AD146" s="216"/>
    </row>
    <row r="147" spans="1:65">
      <c r="AD147" s="216"/>
    </row>
    <row r="148" spans="1:65" ht="40.200000000000003" customHeight="1">
      <c r="AD148" s="216"/>
    </row>
    <row r="149" spans="1:65" ht="40.200000000000003" customHeight="1">
      <c r="AD149" s="216"/>
    </row>
    <row r="150" spans="1:65" ht="40.200000000000003" customHeight="1">
      <c r="AD150" s="216"/>
    </row>
    <row r="151" spans="1:65" ht="40.200000000000003" customHeight="1">
      <c r="AD151" s="216"/>
    </row>
    <row r="152" spans="1:65" ht="40.200000000000003" customHeight="1">
      <c r="AD152" s="216"/>
    </row>
    <row r="153" spans="1:65" ht="16.95" customHeight="1">
      <c r="AD153" s="216"/>
    </row>
    <row r="154" spans="1:65" ht="72.599999999999994" customHeight="1">
      <c r="AD154" s="216"/>
    </row>
    <row r="155" spans="1:65" ht="16.95" customHeight="1">
      <c r="AD155" s="216"/>
    </row>
    <row r="156" spans="1:65" ht="16.95" customHeight="1">
      <c r="AD156" s="216"/>
    </row>
    <row r="157" spans="1:65" ht="16.95" customHeight="1">
      <c r="AD157" s="216"/>
    </row>
    <row r="158" spans="1:65">
      <c r="AD158" s="216"/>
    </row>
    <row r="159" spans="1:65" s="211" customFormat="1">
      <c r="A159" s="216"/>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216"/>
      <c r="BM159" s="165"/>
    </row>
    <row r="160" spans="1:65" s="211" customFormat="1">
      <c r="A160" s="216"/>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216"/>
    </row>
    <row r="161" spans="1:65" s="211" customFormat="1">
      <c r="A161" s="216"/>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216"/>
    </row>
    <row r="162" spans="1:65" s="211" customFormat="1">
      <c r="A162" s="216"/>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216"/>
    </row>
    <row r="163" spans="1:65" s="211" customFormat="1">
      <c r="A163" s="216"/>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c r="AC163" s="165"/>
      <c r="AD163" s="216"/>
    </row>
    <row r="164" spans="1:65" s="211" customFormat="1">
      <c r="A164" s="216"/>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165"/>
    </row>
    <row r="165" spans="1:65" s="211" customFormat="1">
      <c r="A165" s="216"/>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65" s="211" customFormat="1">
      <c r="A166" s="216"/>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row>
    <row r="167" spans="1:65" s="211" customFormat="1" ht="32.700000000000003" customHeight="1">
      <c r="A167" s="216"/>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165"/>
    </row>
    <row r="168" spans="1:65" s="211" customFormat="1" ht="32.700000000000003" customHeight="1">
      <c r="A168" s="216"/>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c r="AC168" s="165"/>
      <c r="AD168" s="165"/>
    </row>
    <row r="169" spans="1:65" s="211" customFormat="1">
      <c r="A169" s="216"/>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c r="AC169" s="165"/>
      <c r="AD169" s="165"/>
    </row>
    <row r="170" spans="1:65">
      <c r="A170" s="216"/>
      <c r="BM170" s="211"/>
    </row>
    <row r="171" spans="1:65">
      <c r="A171" s="216"/>
    </row>
    <row r="172" spans="1:65">
      <c r="A172" s="216"/>
    </row>
    <row r="173" spans="1:65">
      <c r="A173" s="216"/>
    </row>
    <row r="174" spans="1:65">
      <c r="A174" s="216"/>
    </row>
    <row r="175" spans="1:65">
      <c r="A175" s="216"/>
    </row>
    <row r="176" spans="1:65">
      <c r="A176" s="216"/>
    </row>
    <row r="177" spans="1:1">
      <c r="A177" s="216"/>
    </row>
    <row r="178" spans="1:1">
      <c r="A178" s="216"/>
    </row>
    <row r="179" spans="1:1">
      <c r="A179" s="216"/>
    </row>
    <row r="180" spans="1:1">
      <c r="A180" s="216"/>
    </row>
    <row r="181" spans="1:1">
      <c r="A181" s="216"/>
    </row>
    <row r="182" spans="1:1">
      <c r="A182" s="216"/>
    </row>
    <row r="183" spans="1:1">
      <c r="A183" s="216"/>
    </row>
    <row r="184" spans="1:1">
      <c r="A184" s="216"/>
    </row>
    <row r="185" spans="1:1">
      <c r="A185" s="216"/>
    </row>
    <row r="186" spans="1:1">
      <c r="A186" s="216"/>
    </row>
    <row r="187" spans="1:1">
      <c r="A187" s="216"/>
    </row>
  </sheetData>
  <sheetProtection sheet="1" objects="1" scenarios="1"/>
  <customSheetViews>
    <customSheetView guid="{9EA9614F-2E1B-408A-94DE-883A46E7B9CA}" showPageBreaks="1" printArea="1" hiddenRows="1" view="pageBreakPreview">
      <selection activeCell="A2" sqref="A2"/>
      <rowBreaks count="2" manualBreakCount="2">
        <brk id="39" max="31" man="1"/>
        <brk id="72" max="31" man="1"/>
      </rowBreaks>
      <pageMargins left="0.7" right="0.7" top="0.75" bottom="0.75" header="0.3" footer="0.3"/>
      <pageSetup paperSize="9" scale="68" orientation="portrait" r:id="rId1"/>
    </customSheetView>
  </customSheetViews>
  <mergeCells count="189">
    <mergeCell ref="B35:D36"/>
    <mergeCell ref="E35:F35"/>
    <mergeCell ref="B74:E74"/>
    <mergeCell ref="G75:L75"/>
    <mergeCell ref="B38:AD38"/>
    <mergeCell ref="B52:F52"/>
    <mergeCell ref="B39:F39"/>
    <mergeCell ref="B40:F40"/>
    <mergeCell ref="B45:H45"/>
    <mergeCell ref="B46:H48"/>
    <mergeCell ref="B55:F55"/>
    <mergeCell ref="H55:AD55"/>
    <mergeCell ref="G57:AD57"/>
    <mergeCell ref="J46:L48"/>
    <mergeCell ref="B60:F60"/>
    <mergeCell ref="G60:AD60"/>
    <mergeCell ref="C111:R111"/>
    <mergeCell ref="S111:AA111"/>
    <mergeCell ref="C112:R112"/>
    <mergeCell ref="S112:AA112"/>
    <mergeCell ref="B68:K69"/>
    <mergeCell ref="R68:AB69"/>
    <mergeCell ref="R67:AB67"/>
    <mergeCell ref="B67:P67"/>
    <mergeCell ref="L68:P69"/>
    <mergeCell ref="AA78:AD78"/>
    <mergeCell ref="AA79:AC79"/>
    <mergeCell ref="O76:S76"/>
    <mergeCell ref="C109:R109"/>
    <mergeCell ref="S109:AA109"/>
    <mergeCell ref="C110:R110"/>
    <mergeCell ref="S110:AA110"/>
    <mergeCell ref="C94:R94"/>
    <mergeCell ref="S94:AA94"/>
    <mergeCell ref="C95:R95"/>
    <mergeCell ref="S95:AA95"/>
    <mergeCell ref="S93:AA93"/>
    <mergeCell ref="C107:R107"/>
    <mergeCell ref="S107:AA107"/>
    <mergeCell ref="C108:R108"/>
    <mergeCell ref="B130:AD130"/>
    <mergeCell ref="B116:AC116"/>
    <mergeCell ref="B123:AC123"/>
    <mergeCell ref="B125:AD125"/>
    <mergeCell ref="B129:AD129"/>
    <mergeCell ref="B114:AE114"/>
    <mergeCell ref="P113:R113"/>
    <mergeCell ref="S113:AA113"/>
    <mergeCell ref="B117:AE117"/>
    <mergeCell ref="AB113:AF113"/>
    <mergeCell ref="Q118:AA118"/>
    <mergeCell ref="Q119:AA119"/>
    <mergeCell ref="B118:L118"/>
    <mergeCell ref="B119:L119"/>
    <mergeCell ref="B128:AD128"/>
    <mergeCell ref="B124:E124"/>
    <mergeCell ref="B127:E127"/>
    <mergeCell ref="S108:AA108"/>
    <mergeCell ref="S105:AA105"/>
    <mergeCell ref="C106:R106"/>
    <mergeCell ref="S106:AA106"/>
    <mergeCell ref="S101:AA101"/>
    <mergeCell ref="C104:R104"/>
    <mergeCell ref="S104:AA104"/>
    <mergeCell ref="C105:R105"/>
    <mergeCell ref="B2:AC2"/>
    <mergeCell ref="B50:AD50"/>
    <mergeCell ref="B51:F51"/>
    <mergeCell ref="G51:AD51"/>
    <mergeCell ref="B44:AD44"/>
    <mergeCell ref="B13:F13"/>
    <mergeCell ref="B14:F14"/>
    <mergeCell ref="B15:F15"/>
    <mergeCell ref="O7:Q7"/>
    <mergeCell ref="R7:AD7"/>
    <mergeCell ref="O4:Q4"/>
    <mergeCell ref="R4:AD4"/>
    <mergeCell ref="O5:Q5"/>
    <mergeCell ref="R5:AD5"/>
    <mergeCell ref="O6:Q6"/>
    <mergeCell ref="R6:AD6"/>
    <mergeCell ref="B9:AD9"/>
    <mergeCell ref="G13:AD13"/>
    <mergeCell ref="H14:AD14"/>
    <mergeCell ref="B29:F29"/>
    <mergeCell ref="B21:F21"/>
    <mergeCell ref="H16:AD16"/>
    <mergeCell ref="H17:AD17"/>
    <mergeCell ref="H15:AD15"/>
    <mergeCell ref="B12:AD12"/>
    <mergeCell ref="H29:AD29"/>
    <mergeCell ref="H22:AD22"/>
    <mergeCell ref="H23:AD23"/>
    <mergeCell ref="B33:AD33"/>
    <mergeCell ref="B34:D34"/>
    <mergeCell ref="E34:F34"/>
    <mergeCell ref="Q34:U34"/>
    <mergeCell ref="Q35:U35"/>
    <mergeCell ref="B27:F27"/>
    <mergeCell ref="B16:F16"/>
    <mergeCell ref="B17:F17"/>
    <mergeCell ref="H52:AD52"/>
    <mergeCell ref="N46:T48"/>
    <mergeCell ref="N45:T45"/>
    <mergeCell ref="B22:F22"/>
    <mergeCell ref="B23:F23"/>
    <mergeCell ref="B28:F28"/>
    <mergeCell ref="H34:J34"/>
    <mergeCell ref="B18:AD18"/>
    <mergeCell ref="B20:AD20"/>
    <mergeCell ref="B24:AD24"/>
    <mergeCell ref="B26:AD26"/>
    <mergeCell ref="G27:AD27"/>
    <mergeCell ref="B30:AD30"/>
    <mergeCell ref="B31:AD31"/>
    <mergeCell ref="H28:AD28"/>
    <mergeCell ref="G21:AD21"/>
    <mergeCell ref="B78:E78"/>
    <mergeCell ref="B79:E79"/>
    <mergeCell ref="G78:L78"/>
    <mergeCell ref="AA75:AD75"/>
    <mergeCell ref="O75:T75"/>
    <mergeCell ref="G79:K79"/>
    <mergeCell ref="B53:F53"/>
    <mergeCell ref="B76:E76"/>
    <mergeCell ref="B54:F54"/>
    <mergeCell ref="V75:Y75"/>
    <mergeCell ref="V76:Y76"/>
    <mergeCell ref="H61:AD61"/>
    <mergeCell ref="B71:AD71"/>
    <mergeCell ref="B75:E75"/>
    <mergeCell ref="AA76:AC76"/>
    <mergeCell ref="B77:AD77"/>
    <mergeCell ref="G76:K76"/>
    <mergeCell ref="B73:E73"/>
    <mergeCell ref="B61:F61"/>
    <mergeCell ref="G64:AD64"/>
    <mergeCell ref="B62:F62"/>
    <mergeCell ref="H62:AD62"/>
    <mergeCell ref="H53:AD53"/>
    <mergeCell ref="H54:AD54"/>
    <mergeCell ref="V34:AD34"/>
    <mergeCell ref="V35:W35"/>
    <mergeCell ref="X35:Y35"/>
    <mergeCell ref="Z35:AA35"/>
    <mergeCell ref="AB35:AD35"/>
    <mergeCell ref="H35:J35"/>
    <mergeCell ref="L35:O35"/>
    <mergeCell ref="E36:F36"/>
    <mergeCell ref="L34:O34"/>
    <mergeCell ref="H36:J36"/>
    <mergeCell ref="L36:O36"/>
    <mergeCell ref="Q36:U36"/>
    <mergeCell ref="V36:W36"/>
    <mergeCell ref="X36:Y36"/>
    <mergeCell ref="Z36:AA36"/>
    <mergeCell ref="AB36:AD36"/>
    <mergeCell ref="C102:R102"/>
    <mergeCell ref="C103:R103"/>
    <mergeCell ref="S102:AA102"/>
    <mergeCell ref="S103:AA103"/>
    <mergeCell ref="B97:AE97"/>
    <mergeCell ref="S88:AA88"/>
    <mergeCell ref="S89:AA89"/>
    <mergeCell ref="S85:AA85"/>
    <mergeCell ref="S86:AA86"/>
    <mergeCell ref="C90:R90"/>
    <mergeCell ref="S90:AA90"/>
    <mergeCell ref="C91:R91"/>
    <mergeCell ref="S91:AA91"/>
    <mergeCell ref="C92:R92"/>
    <mergeCell ref="S92:AA92"/>
    <mergeCell ref="C93:R93"/>
    <mergeCell ref="AB96:AF96"/>
    <mergeCell ref="S96:AA96"/>
    <mergeCell ref="P96:R96"/>
    <mergeCell ref="C100:R100"/>
    <mergeCell ref="S100:AA100"/>
    <mergeCell ref="C101:R101"/>
    <mergeCell ref="S87:AA87"/>
    <mergeCell ref="C83:R83"/>
    <mergeCell ref="C84:R84"/>
    <mergeCell ref="C87:R87"/>
    <mergeCell ref="C88:R88"/>
    <mergeCell ref="C89:R89"/>
    <mergeCell ref="S83:AA83"/>
    <mergeCell ref="S84:AA84"/>
    <mergeCell ref="C85:R85"/>
    <mergeCell ref="C86:R86"/>
  </mergeCells>
  <phoneticPr fontId="2"/>
  <conditionalFormatting sqref="B18:AD18">
    <cfRule type="expression" dxfId="110" priority="20">
      <formula>$B$17="〇"</formula>
    </cfRule>
    <cfRule type="expression" dxfId="109" priority="21">
      <formula>$B$16="〇"</formula>
    </cfRule>
    <cfRule type="expression" dxfId="108" priority="22">
      <formula>$B$15="〇"</formula>
    </cfRule>
  </conditionalFormatting>
  <conditionalFormatting sqref="B24:AD24">
    <cfRule type="expression" dxfId="107" priority="19">
      <formula>$B$23="〇"</formula>
    </cfRule>
  </conditionalFormatting>
  <conditionalFormatting sqref="B30:AD30">
    <cfRule type="expression" dxfId="106" priority="18">
      <formula>$B$29="〇"</formula>
    </cfRule>
  </conditionalFormatting>
  <conditionalFormatting sqref="N46:T48">
    <cfRule type="expression" dxfId="105" priority="17">
      <formula>$B$46=$AG$45</formula>
    </cfRule>
  </conditionalFormatting>
  <conditionalFormatting sqref="C56">
    <cfRule type="expression" dxfId="104" priority="13">
      <formula>$B$55="〇"</formula>
    </cfRule>
  </conditionalFormatting>
  <conditionalFormatting sqref="C63">
    <cfRule type="expression" dxfId="103" priority="11">
      <formula>$B$62="〇"</formula>
    </cfRule>
  </conditionalFormatting>
  <conditionalFormatting sqref="B14:F17 B28:F29 B46:H48 N46:T48 B52:F55 G57:AD57 B61:F62 G64:AD65 B74:E74 B76:E76 G76:K76 O76:S76 V76:Y76 AA76:AC76 B79:E79 G79:K79 S96:AA96 S113:AA113 B119:L119 Q119:AA119 B125:AD126 C101:AA112 C84:AA95 B127:B128 F127:AD127">
    <cfRule type="expression" dxfId="102" priority="10">
      <formula>$B$23="〇"</formula>
    </cfRule>
  </conditionalFormatting>
  <conditionalFormatting sqref="G70:AD70">
    <cfRule type="expression" dxfId="101" priority="9">
      <formula>$B$23="〇"</formula>
    </cfRule>
  </conditionalFormatting>
  <conditionalFormatting sqref="Q68">
    <cfRule type="expression" dxfId="100" priority="8">
      <formula>$B$23="〇"</formula>
    </cfRule>
  </conditionalFormatting>
  <conditionalFormatting sqref="G66:AD66 Q67">
    <cfRule type="expression" dxfId="99" priority="7">
      <formula>$B$23="〇"</formula>
    </cfRule>
  </conditionalFormatting>
  <conditionalFormatting sqref="H35:J35">
    <cfRule type="expression" dxfId="98" priority="6">
      <formula>COUNTIF($B$35,"*無*")</formula>
    </cfRule>
  </conditionalFormatting>
  <conditionalFormatting sqref="E35:F36">
    <cfRule type="expression" dxfId="97" priority="5">
      <formula>COUNTIF($B$35,"*無*")</formula>
    </cfRule>
  </conditionalFormatting>
  <conditionalFormatting sqref="H36:J36 L35:O36 X35:Y36 AB35:AD36 Q35:U36">
    <cfRule type="expression" dxfId="96" priority="4">
      <formula>COUNTIF($B$35,"*無*")</formula>
    </cfRule>
  </conditionalFormatting>
  <conditionalFormatting sqref="AB35:AD35">
    <cfRule type="expression" dxfId="95" priority="2">
      <formula>COUNTIF($X$35,"*無*")</formula>
    </cfRule>
  </conditionalFormatting>
  <conditionalFormatting sqref="AB36:AD36">
    <cfRule type="expression" dxfId="94" priority="1">
      <formula>COUNTIF($X$36,"*無*")</formula>
    </cfRule>
  </conditionalFormatting>
  <dataValidations count="13">
    <dataValidation type="list" allowBlank="1" showInputMessage="1" showErrorMessage="1" sqref="B52:F55 B61:F62 B14:B17 C14:F14 C17:F17 B22:F22 B28:F28">
      <formula1>"〇"</formula1>
    </dataValidation>
    <dataValidation type="list" allowBlank="1" showInputMessage="1" showErrorMessage="1" sqref="N46:T48">
      <formula1>$AG$47:$AG$50</formula1>
    </dataValidation>
    <dataValidation type="list" allowBlank="1" showInputMessage="1" showErrorMessage="1" sqref="B46">
      <formula1>$AG$45:$AG$46</formula1>
    </dataValidation>
    <dataValidation type="list" allowBlank="1" showInputMessage="1" showErrorMessage="1" promptTitle="注意" prompt="競争的手続き（相見積りや入札など）を行わない場合、補助対象外となります。" sqref="B23:F23">
      <formula1>"〇"</formula1>
    </dataValidation>
    <dataValidation type="list" allowBlank="1" showInputMessage="1" showErrorMessage="1" promptTitle="注意" prompt="申請内容によっては、財産処分制限期間の残年数に応じた補助額の返還が必要となります。" sqref="B29:F29">
      <formula1>"〇"</formula1>
    </dataValidation>
    <dataValidation type="date" allowBlank="1" showInputMessage="1" showErrorMessage="1" errorTitle="補助対象外" error="整備事業は、着手予定日以降令和８年１月31日までに完了してください。" sqref="Q119:AA119">
      <formula1>45747</formula1>
      <formula2>46053</formula2>
    </dataValidation>
    <dataValidation type="date" errorStyle="information" operator="greaterThan" allowBlank="1" showInputMessage="1" showErrorMessage="1" errorTitle="事前着手はできません" error="実際の事業着手は、神奈川県からの交付決定通知日以降にお願いします。" sqref="B119:L119">
      <formula1>45747</formula1>
    </dataValidation>
    <dataValidation type="list" allowBlank="1" showInputMessage="1" showErrorMessage="1" sqref="B35:D36 B40:F40">
      <formula1>"有,無"</formula1>
    </dataValidation>
    <dataValidation type="list" allowBlank="1" showInputMessage="1" showErrorMessage="1" sqref="X36:Y36">
      <formula1>"有（承認済）,有（申請済）,有（申請予定）,無"</formula1>
    </dataValidation>
    <dataValidation type="list" allowBlank="1" showInputMessage="1" sqref="X35:Y35">
      <formula1>"有（承認済）,有（申請済）,有（申請予定）,無"</formula1>
    </dataValidation>
    <dataValidation type="list" allowBlank="1" showInputMessage="1" showErrorMessage="1" sqref="AB35:AD36">
      <formula1>"転用,譲渡,交換,貸付,取壊し"</formula1>
    </dataValidation>
    <dataValidation allowBlank="1" showInputMessage="1" sqref="L68"/>
    <dataValidation type="list" allowBlank="1" showInputMessage="1" showErrorMessage="1" sqref="Q35:U36">
      <formula1>"病室の整備,病棟の整備,個人防護具保管施設の整備"</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2"/>
  <rowBreaks count="3" manualBreakCount="3">
    <brk id="32" max="31" man="1"/>
    <brk id="65" max="31" man="1"/>
    <brk id="114" max="31"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'事業計画書（病室）'!$R$16:$R$23</xm:f>
          </x14:formula1>
          <xm:sqref>R68 Q68:Q69 AC68:AD69</xm:sqref>
        </x14:dataValidation>
        <x14:dataValidation type="list" allowBlank="1" showInputMessage="1">
          <x14:formula1>
            <xm:f>'事業計画書（病室）'!$R$16:$R$23</xm:f>
          </x14:formula1>
          <xm:sqref>B68:K69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M180"/>
  <sheetViews>
    <sheetView showZeros="0" view="pageBreakPreview" zoomScaleNormal="100" zoomScaleSheetLayoutView="100" workbookViewId="0">
      <selection activeCell="AH71" sqref="AH71"/>
    </sheetView>
  </sheetViews>
  <sheetFormatPr defaultColWidth="2.69921875" defaultRowHeight="13.8" outlineLevelRow="1"/>
  <cols>
    <col min="1" max="1" width="3.69921875" style="165" customWidth="1"/>
    <col min="2" max="2" width="3.5" style="165" bestFit="1" customWidth="1"/>
    <col min="3" max="3" width="2.69921875" style="165"/>
    <col min="4" max="4" width="4.69921875" style="165" customWidth="1"/>
    <col min="5" max="6" width="2.69921875" style="165"/>
    <col min="7" max="7" width="3.19921875" style="165" bestFit="1" customWidth="1"/>
    <col min="8" max="15" width="2.69921875" style="165"/>
    <col min="16" max="16" width="3.59765625" style="165" customWidth="1"/>
    <col min="17" max="17" width="2" style="165" customWidth="1"/>
    <col min="18" max="21" width="2.69921875" style="165"/>
    <col min="22" max="22" width="3.69921875" style="165" customWidth="1"/>
    <col min="23" max="30" width="2.69921875" style="165"/>
    <col min="31" max="31" width="3" style="165" customWidth="1"/>
    <col min="32" max="32" width="2.69921875" style="165"/>
    <col min="33" max="33" width="16.69921875" style="165" customWidth="1"/>
    <col min="34" max="34" width="15.09765625" style="165" customWidth="1"/>
    <col min="35" max="16384" width="2.69921875" style="165"/>
  </cols>
  <sheetData>
    <row r="2" spans="1:32" ht="32.700000000000003" customHeight="1">
      <c r="B2" s="918" t="s">
        <v>79</v>
      </c>
      <c r="C2" s="918"/>
      <c r="D2" s="918"/>
      <c r="E2" s="918"/>
      <c r="F2" s="918"/>
      <c r="G2" s="918"/>
      <c r="H2" s="918"/>
      <c r="I2" s="918"/>
      <c r="J2" s="918"/>
      <c r="K2" s="918"/>
      <c r="L2" s="918"/>
      <c r="M2" s="918"/>
      <c r="N2" s="918"/>
      <c r="O2" s="918"/>
      <c r="P2" s="918"/>
      <c r="Q2" s="918"/>
      <c r="R2" s="918"/>
      <c r="S2" s="918"/>
      <c r="T2" s="918"/>
      <c r="U2" s="918"/>
      <c r="V2" s="918"/>
      <c r="W2" s="918"/>
      <c r="X2" s="918"/>
      <c r="Y2" s="918"/>
      <c r="Z2" s="918"/>
      <c r="AA2" s="918"/>
      <c r="AB2" s="918"/>
      <c r="AC2" s="918"/>
    </row>
    <row r="3" spans="1:32" ht="15" customHeight="1"/>
    <row r="4" spans="1:32" ht="28.2" customHeight="1">
      <c r="O4" s="927" t="s">
        <v>135</v>
      </c>
      <c r="P4" s="927"/>
      <c r="Q4" s="927"/>
      <c r="R4" s="928">
        <f>基礎情報!$D$9</f>
        <v>0</v>
      </c>
      <c r="S4" s="928"/>
      <c r="T4" s="928"/>
      <c r="U4" s="928"/>
      <c r="V4" s="928"/>
      <c r="W4" s="928"/>
      <c r="X4" s="928"/>
      <c r="Y4" s="928"/>
      <c r="Z4" s="928"/>
      <c r="AA4" s="928"/>
      <c r="AB4" s="928"/>
      <c r="AC4" s="928"/>
      <c r="AD4" s="928"/>
    </row>
    <row r="5" spans="1:32" ht="28.2" customHeight="1">
      <c r="O5" s="927" t="s">
        <v>176</v>
      </c>
      <c r="P5" s="927"/>
      <c r="Q5" s="927"/>
      <c r="R5" s="928">
        <f>基礎情報!$D$6</f>
        <v>0</v>
      </c>
      <c r="S5" s="928"/>
      <c r="T5" s="928"/>
      <c r="U5" s="928"/>
      <c r="V5" s="928"/>
      <c r="W5" s="928"/>
      <c r="X5" s="928"/>
      <c r="Y5" s="928"/>
      <c r="Z5" s="928"/>
      <c r="AA5" s="928"/>
      <c r="AB5" s="928"/>
      <c r="AC5" s="928"/>
      <c r="AD5" s="928"/>
    </row>
    <row r="6" spans="1:32" ht="28.2" customHeight="1">
      <c r="O6" s="927" t="s">
        <v>196</v>
      </c>
      <c r="P6" s="927"/>
      <c r="Q6" s="927"/>
      <c r="R6" s="928">
        <f>基礎情報!$D$25</f>
        <v>0</v>
      </c>
      <c r="S6" s="928"/>
      <c r="T6" s="928"/>
      <c r="U6" s="928"/>
      <c r="V6" s="928"/>
      <c r="W6" s="928"/>
      <c r="X6" s="928"/>
      <c r="Y6" s="928"/>
      <c r="Z6" s="928"/>
      <c r="AA6" s="928"/>
      <c r="AB6" s="928"/>
      <c r="AC6" s="928"/>
      <c r="AD6" s="928"/>
    </row>
    <row r="7" spans="1:32" ht="28.2" customHeight="1">
      <c r="O7" s="923" t="s">
        <v>136</v>
      </c>
      <c r="P7" s="924"/>
      <c r="Q7" s="925"/>
      <c r="R7" s="826">
        <f>基礎情報!$D$26</f>
        <v>0</v>
      </c>
      <c r="S7" s="926"/>
      <c r="T7" s="926"/>
      <c r="U7" s="926"/>
      <c r="V7" s="926"/>
      <c r="W7" s="926"/>
      <c r="X7" s="926"/>
      <c r="Y7" s="926"/>
      <c r="Z7" s="926"/>
      <c r="AA7" s="926"/>
      <c r="AB7" s="926"/>
      <c r="AC7" s="926"/>
      <c r="AD7" s="827"/>
    </row>
    <row r="8" spans="1:32" ht="15" customHeight="1">
      <c r="O8" s="181"/>
      <c r="P8" s="181"/>
      <c r="Q8" s="181"/>
      <c r="R8" s="182"/>
      <c r="S8" s="182"/>
      <c r="T8" s="182"/>
      <c r="U8" s="182"/>
      <c r="V8" s="182"/>
      <c r="W8" s="182"/>
      <c r="X8" s="182"/>
      <c r="Y8" s="182"/>
      <c r="Z8" s="182"/>
      <c r="AA8" s="182"/>
      <c r="AB8" s="182"/>
      <c r="AC8" s="182"/>
      <c r="AD8" s="182"/>
    </row>
    <row r="9" spans="1:32" ht="54.75" customHeight="1">
      <c r="B9" s="917" t="s">
        <v>237</v>
      </c>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row>
    <row r="10" spans="1:32" ht="15" customHeight="1">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row>
    <row r="11" spans="1:32" ht="24" customHeight="1">
      <c r="A11" s="235" t="s">
        <v>125</v>
      </c>
      <c r="B11" s="166"/>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66"/>
      <c r="AE11" s="166"/>
      <c r="AF11" s="166"/>
    </row>
    <row r="12" spans="1:32" ht="24" customHeight="1" thickBot="1">
      <c r="B12" s="890" t="s">
        <v>131</v>
      </c>
      <c r="C12" s="890"/>
      <c r="D12" s="890"/>
      <c r="E12" s="890"/>
      <c r="F12" s="890"/>
      <c r="G12" s="890"/>
      <c r="H12" s="890"/>
      <c r="I12" s="890"/>
      <c r="J12" s="890"/>
      <c r="K12" s="890"/>
      <c r="L12" s="890"/>
      <c r="M12" s="890"/>
      <c r="N12" s="890"/>
      <c r="O12" s="890"/>
      <c r="P12" s="890"/>
      <c r="Q12" s="890"/>
      <c r="R12" s="890"/>
      <c r="S12" s="890"/>
      <c r="T12" s="890"/>
      <c r="U12" s="890"/>
      <c r="V12" s="890"/>
      <c r="W12" s="890"/>
      <c r="X12" s="890"/>
      <c r="Y12" s="890"/>
      <c r="Z12" s="890"/>
      <c r="AA12" s="890"/>
      <c r="AB12" s="890"/>
    </row>
    <row r="13" spans="1:32" ht="32.700000000000003" customHeight="1">
      <c r="B13" s="896" t="s">
        <v>29</v>
      </c>
      <c r="C13" s="897"/>
      <c r="D13" s="897"/>
      <c r="E13" s="897"/>
      <c r="F13" s="897"/>
      <c r="G13" s="914" t="s">
        <v>281</v>
      </c>
      <c r="H13" s="914"/>
      <c r="I13" s="914"/>
      <c r="J13" s="914"/>
      <c r="K13" s="914"/>
      <c r="L13" s="914"/>
      <c r="M13" s="914"/>
      <c r="N13" s="914"/>
      <c r="O13" s="914"/>
      <c r="P13" s="914"/>
      <c r="Q13" s="914"/>
      <c r="R13" s="914"/>
      <c r="S13" s="914"/>
      <c r="T13" s="914"/>
      <c r="U13" s="914"/>
      <c r="V13" s="914"/>
      <c r="W13" s="914"/>
      <c r="X13" s="914"/>
      <c r="Y13" s="914"/>
      <c r="Z13" s="914"/>
      <c r="AA13" s="914"/>
      <c r="AB13" s="914"/>
      <c r="AC13" s="914"/>
      <c r="AD13" s="915"/>
    </row>
    <row r="14" spans="1:32" ht="32.700000000000003" customHeight="1">
      <c r="B14" s="910"/>
      <c r="C14" s="911"/>
      <c r="D14" s="911"/>
      <c r="E14" s="911"/>
      <c r="F14" s="911"/>
      <c r="G14" s="185">
        <v>1</v>
      </c>
      <c r="H14" s="870" t="s">
        <v>262</v>
      </c>
      <c r="I14" s="870"/>
      <c r="J14" s="870"/>
      <c r="K14" s="870"/>
      <c r="L14" s="870"/>
      <c r="M14" s="870"/>
      <c r="N14" s="870"/>
      <c r="O14" s="870"/>
      <c r="P14" s="870"/>
      <c r="Q14" s="870"/>
      <c r="R14" s="870"/>
      <c r="S14" s="870"/>
      <c r="T14" s="870"/>
      <c r="U14" s="870"/>
      <c r="V14" s="870"/>
      <c r="W14" s="870"/>
      <c r="X14" s="870"/>
      <c r="Y14" s="870"/>
      <c r="Z14" s="870"/>
      <c r="AA14" s="870"/>
      <c r="AB14" s="870"/>
      <c r="AC14" s="870"/>
      <c r="AD14" s="871"/>
    </row>
    <row r="15" spans="1:32" ht="32.700000000000003" customHeight="1">
      <c r="B15" s="863"/>
      <c r="C15" s="864"/>
      <c r="D15" s="864"/>
      <c r="E15" s="864"/>
      <c r="F15" s="865"/>
      <c r="G15" s="185">
        <v>2</v>
      </c>
      <c r="H15" s="870" t="s">
        <v>126</v>
      </c>
      <c r="I15" s="870"/>
      <c r="J15" s="870"/>
      <c r="K15" s="870"/>
      <c r="L15" s="870"/>
      <c r="M15" s="870"/>
      <c r="N15" s="870"/>
      <c r="O15" s="870"/>
      <c r="P15" s="870"/>
      <c r="Q15" s="870"/>
      <c r="R15" s="870"/>
      <c r="S15" s="870"/>
      <c r="T15" s="870"/>
      <c r="U15" s="870"/>
      <c r="V15" s="870"/>
      <c r="W15" s="870"/>
      <c r="X15" s="870"/>
      <c r="Y15" s="870"/>
      <c r="Z15" s="870"/>
      <c r="AA15" s="870"/>
      <c r="AB15" s="870"/>
      <c r="AC15" s="870"/>
      <c r="AD15" s="871"/>
    </row>
    <row r="16" spans="1:32" ht="32.700000000000003" customHeight="1">
      <c r="B16" s="863"/>
      <c r="C16" s="864"/>
      <c r="D16" s="864"/>
      <c r="E16" s="864"/>
      <c r="F16" s="865"/>
      <c r="G16" s="185">
        <v>3</v>
      </c>
      <c r="H16" s="870" t="s">
        <v>173</v>
      </c>
      <c r="I16" s="870"/>
      <c r="J16" s="870"/>
      <c r="K16" s="870"/>
      <c r="L16" s="870"/>
      <c r="M16" s="870"/>
      <c r="N16" s="870"/>
      <c r="O16" s="870"/>
      <c r="P16" s="870"/>
      <c r="Q16" s="870"/>
      <c r="R16" s="870"/>
      <c r="S16" s="870"/>
      <c r="T16" s="870"/>
      <c r="U16" s="870"/>
      <c r="V16" s="870"/>
      <c r="W16" s="870"/>
      <c r="X16" s="870"/>
      <c r="Y16" s="870"/>
      <c r="Z16" s="870"/>
      <c r="AA16" s="870"/>
      <c r="AB16" s="870"/>
      <c r="AC16" s="870"/>
      <c r="AD16" s="871"/>
    </row>
    <row r="17" spans="2:30" ht="32.700000000000003" customHeight="1" thickBot="1">
      <c r="B17" s="898"/>
      <c r="C17" s="899"/>
      <c r="D17" s="899"/>
      <c r="E17" s="899"/>
      <c r="F17" s="899"/>
      <c r="G17" s="186">
        <v>4</v>
      </c>
      <c r="H17" s="888" t="s">
        <v>280</v>
      </c>
      <c r="I17" s="888"/>
      <c r="J17" s="888"/>
      <c r="K17" s="888"/>
      <c r="L17" s="888"/>
      <c r="M17" s="888"/>
      <c r="N17" s="888"/>
      <c r="O17" s="888"/>
      <c r="P17" s="888"/>
      <c r="Q17" s="888"/>
      <c r="R17" s="888"/>
      <c r="S17" s="888"/>
      <c r="T17" s="888"/>
      <c r="U17" s="888"/>
      <c r="V17" s="888"/>
      <c r="W17" s="888"/>
      <c r="X17" s="888"/>
      <c r="Y17" s="888"/>
      <c r="Z17" s="888"/>
      <c r="AA17" s="888"/>
      <c r="AB17" s="888"/>
      <c r="AC17" s="888"/>
      <c r="AD17" s="889"/>
    </row>
    <row r="18" spans="2:30" ht="32.700000000000003" customHeight="1">
      <c r="B18" s="912" t="s">
        <v>227</v>
      </c>
      <c r="C18" s="912"/>
      <c r="D18" s="912"/>
      <c r="E18" s="912"/>
      <c r="F18" s="912"/>
      <c r="G18" s="912"/>
      <c r="H18" s="912"/>
      <c r="I18" s="912"/>
      <c r="J18" s="912"/>
      <c r="K18" s="912"/>
      <c r="L18" s="912"/>
      <c r="M18" s="912"/>
      <c r="N18" s="912"/>
      <c r="O18" s="912"/>
      <c r="P18" s="912"/>
      <c r="Q18" s="912"/>
      <c r="R18" s="912"/>
      <c r="S18" s="912"/>
      <c r="T18" s="912"/>
      <c r="U18" s="912"/>
      <c r="V18" s="912"/>
      <c r="W18" s="912"/>
      <c r="X18" s="912"/>
      <c r="Y18" s="912"/>
      <c r="Z18" s="912"/>
      <c r="AA18" s="912"/>
      <c r="AB18" s="912"/>
      <c r="AC18" s="912"/>
      <c r="AD18" s="912"/>
    </row>
    <row r="19" spans="2:30" ht="15" customHeight="1">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row>
    <row r="20" spans="2:30" ht="24" customHeight="1" thickBot="1">
      <c r="B20" s="890" t="s">
        <v>141</v>
      </c>
      <c r="C20" s="890"/>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890"/>
    </row>
    <row r="21" spans="2:30" ht="32.700000000000003" customHeight="1">
      <c r="B21" s="896" t="s">
        <v>29</v>
      </c>
      <c r="C21" s="897"/>
      <c r="D21" s="897"/>
      <c r="E21" s="897"/>
      <c r="F21" s="897"/>
      <c r="G21" s="914" t="s">
        <v>139</v>
      </c>
      <c r="H21" s="914"/>
      <c r="I21" s="914"/>
      <c r="J21" s="914"/>
      <c r="K21" s="914"/>
      <c r="L21" s="914"/>
      <c r="M21" s="914"/>
      <c r="N21" s="914"/>
      <c r="O21" s="914"/>
      <c r="P21" s="914"/>
      <c r="Q21" s="914"/>
      <c r="R21" s="914"/>
      <c r="S21" s="914"/>
      <c r="T21" s="914"/>
      <c r="U21" s="914"/>
      <c r="V21" s="914"/>
      <c r="W21" s="914"/>
      <c r="X21" s="914"/>
      <c r="Y21" s="914"/>
      <c r="Z21" s="914"/>
      <c r="AA21" s="914"/>
      <c r="AB21" s="914"/>
      <c r="AC21" s="914"/>
      <c r="AD21" s="915"/>
    </row>
    <row r="22" spans="2:30" ht="32.700000000000003" customHeight="1">
      <c r="B22" s="910"/>
      <c r="C22" s="911"/>
      <c r="D22" s="911"/>
      <c r="E22" s="911"/>
      <c r="F22" s="911"/>
      <c r="G22" s="185">
        <v>1</v>
      </c>
      <c r="H22" s="870" t="s">
        <v>282</v>
      </c>
      <c r="I22" s="870"/>
      <c r="J22" s="870"/>
      <c r="K22" s="870"/>
      <c r="L22" s="870"/>
      <c r="M22" s="870"/>
      <c r="N22" s="870"/>
      <c r="O22" s="870"/>
      <c r="P22" s="870"/>
      <c r="Q22" s="870"/>
      <c r="R22" s="870"/>
      <c r="S22" s="870"/>
      <c r="T22" s="870"/>
      <c r="U22" s="870"/>
      <c r="V22" s="870"/>
      <c r="W22" s="870"/>
      <c r="X22" s="870"/>
      <c r="Y22" s="870"/>
      <c r="Z22" s="870"/>
      <c r="AA22" s="870"/>
      <c r="AB22" s="870"/>
      <c r="AC22" s="870"/>
      <c r="AD22" s="871"/>
    </row>
    <row r="23" spans="2:30" ht="32.700000000000003" customHeight="1" thickBot="1">
      <c r="B23" s="885"/>
      <c r="C23" s="886"/>
      <c r="D23" s="886"/>
      <c r="E23" s="886"/>
      <c r="F23" s="887"/>
      <c r="G23" s="186">
        <v>2</v>
      </c>
      <c r="H23" s="888" t="s">
        <v>283</v>
      </c>
      <c r="I23" s="888"/>
      <c r="J23" s="888"/>
      <c r="K23" s="888"/>
      <c r="L23" s="888"/>
      <c r="M23" s="888"/>
      <c r="N23" s="888"/>
      <c r="O23" s="888"/>
      <c r="P23" s="888"/>
      <c r="Q23" s="888"/>
      <c r="R23" s="888"/>
      <c r="S23" s="888"/>
      <c r="T23" s="888"/>
      <c r="U23" s="888"/>
      <c r="V23" s="888"/>
      <c r="W23" s="888"/>
      <c r="X23" s="888"/>
      <c r="Y23" s="888"/>
      <c r="Z23" s="888"/>
      <c r="AA23" s="888"/>
      <c r="AB23" s="888"/>
      <c r="AC23" s="888"/>
      <c r="AD23" s="889"/>
    </row>
    <row r="24" spans="2:30" ht="24" customHeight="1">
      <c r="B24" s="912" t="s">
        <v>170</v>
      </c>
      <c r="C24" s="912"/>
      <c r="D24" s="912"/>
      <c r="E24" s="912"/>
      <c r="F24" s="912"/>
      <c r="G24" s="912"/>
      <c r="H24" s="912"/>
      <c r="I24" s="912"/>
      <c r="J24" s="912"/>
      <c r="K24" s="912"/>
      <c r="L24" s="912"/>
      <c r="M24" s="912"/>
      <c r="N24" s="912"/>
      <c r="O24" s="912"/>
      <c r="P24" s="912"/>
      <c r="Q24" s="912"/>
      <c r="R24" s="912"/>
      <c r="S24" s="912"/>
      <c r="T24" s="912"/>
      <c r="U24" s="912"/>
      <c r="V24" s="912"/>
      <c r="W24" s="912"/>
      <c r="X24" s="912"/>
      <c r="Y24" s="912"/>
      <c r="Z24" s="912"/>
      <c r="AA24" s="912"/>
      <c r="AB24" s="912"/>
      <c r="AC24" s="912"/>
      <c r="AD24" s="912"/>
    </row>
    <row r="25" spans="2:30" ht="15" customHeight="1">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row>
    <row r="26" spans="2:30" ht="24" customHeight="1" thickBot="1">
      <c r="B26" s="890" t="s">
        <v>140</v>
      </c>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row>
    <row r="27" spans="2:30" ht="32.700000000000003" customHeight="1">
      <c r="B27" s="896" t="s">
        <v>29</v>
      </c>
      <c r="C27" s="897"/>
      <c r="D27" s="897"/>
      <c r="E27" s="897"/>
      <c r="F27" s="897"/>
      <c r="G27" s="914" t="s">
        <v>127</v>
      </c>
      <c r="H27" s="914"/>
      <c r="I27" s="914"/>
      <c r="J27" s="914"/>
      <c r="K27" s="914"/>
      <c r="L27" s="914"/>
      <c r="M27" s="914"/>
      <c r="N27" s="914"/>
      <c r="O27" s="914"/>
      <c r="P27" s="914"/>
      <c r="Q27" s="914"/>
      <c r="R27" s="914"/>
      <c r="S27" s="914"/>
      <c r="T27" s="914"/>
      <c r="U27" s="914"/>
      <c r="V27" s="914"/>
      <c r="W27" s="914"/>
      <c r="X27" s="914"/>
      <c r="Y27" s="914"/>
      <c r="Z27" s="914"/>
      <c r="AA27" s="914"/>
      <c r="AB27" s="914"/>
      <c r="AC27" s="914"/>
      <c r="AD27" s="915"/>
    </row>
    <row r="28" spans="2:30" ht="32.700000000000003" customHeight="1">
      <c r="B28" s="910"/>
      <c r="C28" s="911"/>
      <c r="D28" s="911"/>
      <c r="E28" s="911"/>
      <c r="F28" s="911"/>
      <c r="G28" s="185">
        <v>1</v>
      </c>
      <c r="H28" s="870" t="s">
        <v>132</v>
      </c>
      <c r="I28" s="870"/>
      <c r="J28" s="870"/>
      <c r="K28" s="870"/>
      <c r="L28" s="870"/>
      <c r="M28" s="870"/>
      <c r="N28" s="870"/>
      <c r="O28" s="870"/>
      <c r="P28" s="870"/>
      <c r="Q28" s="870"/>
      <c r="R28" s="870"/>
      <c r="S28" s="870"/>
      <c r="T28" s="870"/>
      <c r="U28" s="870"/>
      <c r="V28" s="870"/>
      <c r="W28" s="870"/>
      <c r="X28" s="870"/>
      <c r="Y28" s="870"/>
      <c r="Z28" s="870"/>
      <c r="AA28" s="870"/>
      <c r="AB28" s="870"/>
      <c r="AC28" s="870"/>
      <c r="AD28" s="871"/>
    </row>
    <row r="29" spans="2:30" ht="32.700000000000003" customHeight="1" thickBot="1">
      <c r="B29" s="885"/>
      <c r="C29" s="886"/>
      <c r="D29" s="886"/>
      <c r="E29" s="886"/>
      <c r="F29" s="887"/>
      <c r="G29" s="186">
        <v>2</v>
      </c>
      <c r="H29" s="888" t="s">
        <v>133</v>
      </c>
      <c r="I29" s="888"/>
      <c r="J29" s="888"/>
      <c r="K29" s="888"/>
      <c r="L29" s="888"/>
      <c r="M29" s="888"/>
      <c r="N29" s="888"/>
      <c r="O29" s="888"/>
      <c r="P29" s="888"/>
      <c r="Q29" s="888"/>
      <c r="R29" s="888"/>
      <c r="S29" s="888"/>
      <c r="T29" s="888"/>
      <c r="U29" s="888"/>
      <c r="V29" s="888"/>
      <c r="W29" s="888"/>
      <c r="X29" s="888"/>
      <c r="Y29" s="888"/>
      <c r="Z29" s="888"/>
      <c r="AA29" s="888"/>
      <c r="AB29" s="888"/>
      <c r="AC29" s="888"/>
      <c r="AD29" s="889"/>
    </row>
    <row r="30" spans="2:30" ht="32.700000000000003" customHeight="1">
      <c r="B30" s="912" t="s">
        <v>171</v>
      </c>
      <c r="C30" s="912"/>
      <c r="D30" s="912"/>
      <c r="E30" s="912"/>
      <c r="F30" s="912"/>
      <c r="G30" s="912"/>
      <c r="H30" s="912"/>
      <c r="I30" s="912"/>
      <c r="J30" s="912"/>
      <c r="K30" s="912"/>
      <c r="L30" s="912"/>
      <c r="M30" s="912"/>
      <c r="N30" s="912"/>
      <c r="O30" s="912"/>
      <c r="P30" s="912"/>
      <c r="Q30" s="912"/>
      <c r="R30" s="912"/>
      <c r="S30" s="912"/>
      <c r="T30" s="912"/>
      <c r="U30" s="912"/>
      <c r="V30" s="912"/>
      <c r="W30" s="912"/>
      <c r="X30" s="912"/>
      <c r="Y30" s="912"/>
      <c r="Z30" s="912"/>
      <c r="AA30" s="912"/>
      <c r="AB30" s="912"/>
      <c r="AC30" s="912"/>
      <c r="AD30" s="912"/>
    </row>
    <row r="31" spans="2:30" ht="83.25" customHeight="1">
      <c r="B31" s="916" t="s">
        <v>284</v>
      </c>
      <c r="C31" s="916"/>
      <c r="D31" s="916"/>
      <c r="E31" s="916"/>
      <c r="F31" s="916"/>
      <c r="G31" s="916"/>
      <c r="H31" s="916"/>
      <c r="I31" s="916"/>
      <c r="J31" s="916"/>
      <c r="K31" s="916"/>
      <c r="L31" s="916"/>
      <c r="M31" s="916"/>
      <c r="N31" s="916"/>
      <c r="O31" s="916"/>
      <c r="P31" s="916"/>
      <c r="Q31" s="916"/>
      <c r="R31" s="916"/>
      <c r="S31" s="916"/>
      <c r="T31" s="916"/>
      <c r="U31" s="916"/>
      <c r="V31" s="916"/>
      <c r="W31" s="916"/>
      <c r="X31" s="916"/>
      <c r="Y31" s="916"/>
      <c r="Z31" s="916"/>
      <c r="AA31" s="916"/>
      <c r="AB31" s="916"/>
      <c r="AC31" s="986"/>
      <c r="AD31" s="986"/>
    </row>
    <row r="32" spans="2:30" ht="15" customHeight="1">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row>
    <row r="33" spans="1:33" ht="31.2" customHeight="1" thickBot="1">
      <c r="A33" s="174"/>
      <c r="B33" s="890" t="s">
        <v>537</v>
      </c>
      <c r="C33" s="890"/>
      <c r="D33" s="890"/>
      <c r="E33" s="890"/>
      <c r="F33" s="890"/>
      <c r="G33" s="890"/>
      <c r="H33" s="890"/>
      <c r="I33" s="890"/>
      <c r="J33" s="890"/>
      <c r="K33" s="890"/>
      <c r="L33" s="890"/>
      <c r="M33" s="890"/>
      <c r="N33" s="890"/>
      <c r="O33" s="890"/>
      <c r="P33" s="890"/>
      <c r="Q33" s="890"/>
      <c r="R33" s="890"/>
      <c r="S33" s="890"/>
      <c r="T33" s="890"/>
      <c r="U33" s="890"/>
      <c r="V33" s="890"/>
      <c r="W33" s="890"/>
      <c r="X33" s="890"/>
      <c r="Y33" s="890"/>
      <c r="Z33" s="890"/>
      <c r="AA33" s="890"/>
      <c r="AB33" s="890"/>
      <c r="AC33" s="890"/>
      <c r="AD33" s="890"/>
    </row>
    <row r="34" spans="1:33" ht="31.95" customHeight="1">
      <c r="A34" s="174"/>
      <c r="B34" s="839" t="s">
        <v>538</v>
      </c>
      <c r="C34" s="840"/>
      <c r="D34" s="891"/>
      <c r="E34" s="892" t="s">
        <v>629</v>
      </c>
      <c r="F34" s="893"/>
      <c r="G34" s="373"/>
      <c r="H34" s="839" t="s">
        <v>539</v>
      </c>
      <c r="I34" s="840"/>
      <c r="J34" s="841"/>
      <c r="K34" s="373"/>
      <c r="L34" s="839" t="s">
        <v>541</v>
      </c>
      <c r="M34" s="840"/>
      <c r="N34" s="840"/>
      <c r="O34" s="841"/>
      <c r="P34" s="373"/>
      <c r="Q34" s="839" t="s">
        <v>540</v>
      </c>
      <c r="R34" s="840"/>
      <c r="S34" s="840"/>
      <c r="T34" s="840"/>
      <c r="U34" s="891"/>
      <c r="V34" s="821" t="s">
        <v>546</v>
      </c>
      <c r="W34" s="822"/>
      <c r="X34" s="822"/>
      <c r="Y34" s="822"/>
      <c r="Z34" s="822"/>
      <c r="AA34" s="822"/>
      <c r="AB34" s="822"/>
      <c r="AC34" s="822"/>
      <c r="AD34" s="823"/>
    </row>
    <row r="35" spans="1:33" ht="31.2" customHeight="1">
      <c r="A35" s="174"/>
      <c r="B35" s="966"/>
      <c r="C35" s="967"/>
      <c r="D35" s="968"/>
      <c r="E35" s="828"/>
      <c r="F35" s="830"/>
      <c r="G35" s="197" t="s">
        <v>544</v>
      </c>
      <c r="H35" s="831"/>
      <c r="I35" s="832"/>
      <c r="J35" s="833"/>
      <c r="K35" s="197" t="s">
        <v>545</v>
      </c>
      <c r="L35" s="834"/>
      <c r="M35" s="835"/>
      <c r="N35" s="835"/>
      <c r="O35" s="836"/>
      <c r="P35" s="197" t="s">
        <v>596</v>
      </c>
      <c r="Q35" s="894"/>
      <c r="R35" s="829"/>
      <c r="S35" s="829"/>
      <c r="T35" s="829"/>
      <c r="U35" s="895"/>
      <c r="V35" s="783" t="s">
        <v>542</v>
      </c>
      <c r="W35" s="784"/>
      <c r="X35" s="824"/>
      <c r="Y35" s="825"/>
      <c r="Z35" s="826" t="s">
        <v>543</v>
      </c>
      <c r="AA35" s="827"/>
      <c r="AB35" s="828"/>
      <c r="AC35" s="829"/>
      <c r="AD35" s="830"/>
    </row>
    <row r="36" spans="1:33" ht="31.2" customHeight="1" thickBot="1">
      <c r="A36" s="174"/>
      <c r="B36" s="954"/>
      <c r="C36" s="955"/>
      <c r="D36" s="969"/>
      <c r="E36" s="837"/>
      <c r="F36" s="838"/>
      <c r="G36" s="197" t="s">
        <v>544</v>
      </c>
      <c r="H36" s="842"/>
      <c r="I36" s="843"/>
      <c r="J36" s="844"/>
      <c r="K36" s="197" t="s">
        <v>545</v>
      </c>
      <c r="L36" s="845"/>
      <c r="M36" s="846"/>
      <c r="N36" s="846"/>
      <c r="O36" s="847"/>
      <c r="P36" s="197" t="s">
        <v>595</v>
      </c>
      <c r="Q36" s="848"/>
      <c r="R36" s="849"/>
      <c r="S36" s="849"/>
      <c r="T36" s="849"/>
      <c r="U36" s="850"/>
      <c r="V36" s="851" t="s">
        <v>542</v>
      </c>
      <c r="W36" s="852"/>
      <c r="X36" s="853"/>
      <c r="Y36" s="854"/>
      <c r="Z36" s="855" t="s">
        <v>543</v>
      </c>
      <c r="AA36" s="856"/>
      <c r="AB36" s="837"/>
      <c r="AC36" s="849"/>
      <c r="AD36" s="838"/>
    </row>
    <row r="37" spans="1:33" ht="14.7" customHeight="1">
      <c r="A37" s="174"/>
      <c r="B37" s="374"/>
      <c r="C37" s="374"/>
      <c r="D37" s="374"/>
      <c r="E37" s="374"/>
      <c r="F37" s="374"/>
      <c r="G37" s="197"/>
      <c r="H37" s="374"/>
      <c r="I37" s="374"/>
      <c r="J37" s="374"/>
      <c r="K37" s="197"/>
      <c r="L37" s="374"/>
      <c r="M37" s="374"/>
      <c r="N37" s="374"/>
      <c r="O37" s="374"/>
      <c r="P37" s="197"/>
      <c r="Q37" s="374"/>
      <c r="R37" s="374"/>
      <c r="S37" s="374"/>
      <c r="T37" s="374"/>
      <c r="U37" s="374"/>
      <c r="V37" s="374"/>
      <c r="W37" s="374"/>
      <c r="X37" s="182"/>
      <c r="Y37" s="182"/>
      <c r="Z37" s="182"/>
      <c r="AA37" s="182"/>
      <c r="AB37" s="374"/>
      <c r="AC37" s="374"/>
      <c r="AD37" s="374"/>
      <c r="AE37" s="174"/>
      <c r="AF37" s="174"/>
    </row>
    <row r="38" spans="1:33" ht="29.7" customHeight="1" thickBot="1">
      <c r="B38" s="890" t="s">
        <v>613</v>
      </c>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row>
    <row r="39" spans="1:33" ht="30.6" customHeight="1">
      <c r="B39" s="839" t="s">
        <v>612</v>
      </c>
      <c r="C39" s="840"/>
      <c r="D39" s="840"/>
      <c r="E39" s="840"/>
      <c r="F39" s="840"/>
      <c r="G39" s="841"/>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row>
    <row r="40" spans="1:33" ht="34.950000000000003" customHeight="1" thickBot="1">
      <c r="B40" s="954"/>
      <c r="C40" s="955"/>
      <c r="D40" s="955"/>
      <c r="E40" s="955"/>
      <c r="F40" s="955"/>
      <c r="G40" s="956"/>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row>
    <row r="41" spans="1:33" ht="18" customHeight="1">
      <c r="A41" s="174"/>
      <c r="B41" s="374"/>
      <c r="C41" s="374"/>
      <c r="D41" s="374"/>
      <c r="E41" s="374"/>
      <c r="F41" s="374"/>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174"/>
      <c r="AF41" s="174"/>
    </row>
    <row r="42" spans="1:33" s="211" customFormat="1" ht="24" customHeight="1">
      <c r="A42" s="183" t="s">
        <v>172</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row>
    <row r="43" spans="1:33" ht="15" customHeight="1">
      <c r="B43" s="189" t="s">
        <v>112</v>
      </c>
    </row>
    <row r="44" spans="1:33" ht="32.700000000000003" customHeight="1">
      <c r="B44" s="922" t="s">
        <v>161</v>
      </c>
      <c r="C44" s="922"/>
      <c r="D44" s="922"/>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row>
    <row r="45" spans="1:33" ht="15" customHeight="1" thickBot="1">
      <c r="B45" s="988" t="s">
        <v>105</v>
      </c>
      <c r="C45" s="988"/>
      <c r="D45" s="988"/>
      <c r="E45" s="988"/>
      <c r="F45" s="988"/>
      <c r="G45" s="988"/>
      <c r="H45" s="988"/>
      <c r="N45" s="909" t="s">
        <v>113</v>
      </c>
      <c r="O45" s="909"/>
      <c r="P45" s="909"/>
      <c r="Q45" s="909"/>
      <c r="R45" s="909"/>
      <c r="S45" s="909"/>
      <c r="T45" s="909"/>
      <c r="AG45" s="165" t="s">
        <v>160</v>
      </c>
    </row>
    <row r="46" spans="1:33" ht="15" customHeight="1">
      <c r="B46" s="900"/>
      <c r="C46" s="901"/>
      <c r="D46" s="901"/>
      <c r="E46" s="901"/>
      <c r="F46" s="901"/>
      <c r="G46" s="901"/>
      <c r="H46" s="902"/>
      <c r="J46" s="973" t="str">
        <f>IF(B46=AG46,"➡","")</f>
        <v/>
      </c>
      <c r="K46" s="973"/>
      <c r="L46" s="973"/>
      <c r="N46" s="900"/>
      <c r="O46" s="901"/>
      <c r="P46" s="901"/>
      <c r="Q46" s="901"/>
      <c r="R46" s="901"/>
      <c r="S46" s="901"/>
      <c r="T46" s="902"/>
      <c r="AG46" s="165" t="s">
        <v>104</v>
      </c>
    </row>
    <row r="47" spans="1:33" ht="15" customHeight="1">
      <c r="B47" s="903"/>
      <c r="C47" s="904"/>
      <c r="D47" s="904"/>
      <c r="E47" s="904"/>
      <c r="F47" s="904"/>
      <c r="G47" s="904"/>
      <c r="H47" s="905"/>
      <c r="J47" s="973"/>
      <c r="K47" s="973"/>
      <c r="L47" s="973"/>
      <c r="N47" s="903"/>
      <c r="O47" s="904"/>
      <c r="P47" s="904"/>
      <c r="Q47" s="904"/>
      <c r="R47" s="904"/>
      <c r="S47" s="904"/>
      <c r="T47" s="905"/>
      <c r="AG47" s="165" t="s">
        <v>106</v>
      </c>
    </row>
    <row r="48" spans="1:33" ht="15" customHeight="1" thickBot="1">
      <c r="B48" s="906"/>
      <c r="C48" s="907"/>
      <c r="D48" s="907"/>
      <c r="E48" s="907"/>
      <c r="F48" s="907"/>
      <c r="G48" s="907"/>
      <c r="H48" s="908"/>
      <c r="J48" s="973"/>
      <c r="K48" s="973"/>
      <c r="L48" s="973"/>
      <c r="N48" s="906"/>
      <c r="O48" s="907"/>
      <c r="P48" s="907"/>
      <c r="Q48" s="907"/>
      <c r="R48" s="907"/>
      <c r="S48" s="907"/>
      <c r="T48" s="908"/>
      <c r="AG48" s="165" t="s">
        <v>107</v>
      </c>
    </row>
    <row r="49" spans="1:33" ht="15" customHeight="1">
      <c r="AG49" s="165" t="s">
        <v>108</v>
      </c>
    </row>
    <row r="50" spans="1:33" ht="24" customHeight="1" thickBot="1">
      <c r="B50" s="913" t="s">
        <v>110</v>
      </c>
      <c r="C50" s="913"/>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c r="AD50" s="913"/>
      <c r="AG50" s="165" t="s">
        <v>195</v>
      </c>
    </row>
    <row r="51" spans="1:33" ht="32.700000000000003" customHeight="1">
      <c r="B51" s="919" t="s">
        <v>29</v>
      </c>
      <c r="C51" s="920"/>
      <c r="D51" s="920"/>
      <c r="E51" s="920"/>
      <c r="F51" s="921"/>
      <c r="G51" s="974" t="s">
        <v>68</v>
      </c>
      <c r="H51" s="975"/>
      <c r="I51" s="975"/>
      <c r="J51" s="975"/>
      <c r="K51" s="975"/>
      <c r="L51" s="975"/>
      <c r="M51" s="975"/>
      <c r="N51" s="975"/>
      <c r="O51" s="975"/>
      <c r="P51" s="975"/>
      <c r="Q51" s="975"/>
      <c r="R51" s="975"/>
      <c r="S51" s="975"/>
      <c r="T51" s="975"/>
      <c r="U51" s="975"/>
      <c r="V51" s="975"/>
      <c r="W51" s="975"/>
      <c r="X51" s="975"/>
      <c r="Y51" s="975"/>
      <c r="Z51" s="975"/>
      <c r="AA51" s="975"/>
      <c r="AB51" s="975"/>
      <c r="AC51" s="975"/>
      <c r="AD51" s="976"/>
    </row>
    <row r="52" spans="1:33" ht="32.700000000000003" customHeight="1">
      <c r="B52" s="863"/>
      <c r="C52" s="864"/>
      <c r="D52" s="864"/>
      <c r="E52" s="864"/>
      <c r="F52" s="865"/>
      <c r="G52" s="185">
        <v>1</v>
      </c>
      <c r="H52" s="989" t="s">
        <v>80</v>
      </c>
      <c r="I52" s="990"/>
      <c r="J52" s="990"/>
      <c r="K52" s="990"/>
      <c r="L52" s="990"/>
      <c r="M52" s="990"/>
      <c r="N52" s="990"/>
      <c r="O52" s="990"/>
      <c r="P52" s="990"/>
      <c r="Q52" s="990"/>
      <c r="R52" s="990"/>
      <c r="S52" s="990"/>
      <c r="T52" s="990"/>
      <c r="U52" s="990"/>
      <c r="V52" s="990"/>
      <c r="W52" s="990"/>
      <c r="X52" s="990"/>
      <c r="Y52" s="990"/>
      <c r="Z52" s="990"/>
      <c r="AA52" s="990"/>
      <c r="AB52" s="990"/>
      <c r="AC52" s="990"/>
      <c r="AD52" s="991"/>
    </row>
    <row r="53" spans="1:33" ht="32.700000000000003" customHeight="1">
      <c r="B53" s="863"/>
      <c r="C53" s="864"/>
      <c r="D53" s="864"/>
      <c r="E53" s="864"/>
      <c r="F53" s="865"/>
      <c r="G53" s="185">
        <v>2</v>
      </c>
      <c r="H53" s="989" t="s">
        <v>81</v>
      </c>
      <c r="I53" s="990"/>
      <c r="J53" s="990"/>
      <c r="K53" s="990"/>
      <c r="L53" s="990"/>
      <c r="M53" s="990"/>
      <c r="N53" s="990"/>
      <c r="O53" s="990"/>
      <c r="P53" s="990"/>
      <c r="Q53" s="990"/>
      <c r="R53" s="990"/>
      <c r="S53" s="990"/>
      <c r="T53" s="990"/>
      <c r="U53" s="990"/>
      <c r="V53" s="990"/>
      <c r="W53" s="990"/>
      <c r="X53" s="990"/>
      <c r="Y53" s="990"/>
      <c r="Z53" s="990"/>
      <c r="AA53" s="990"/>
      <c r="AB53" s="990"/>
      <c r="AC53" s="990"/>
      <c r="AD53" s="991"/>
    </row>
    <row r="54" spans="1:33" ht="32.700000000000003" customHeight="1" thickBot="1">
      <c r="B54" s="885"/>
      <c r="C54" s="886"/>
      <c r="D54" s="886"/>
      <c r="E54" s="886"/>
      <c r="F54" s="887"/>
      <c r="G54" s="186">
        <v>3</v>
      </c>
      <c r="H54" s="992" t="s">
        <v>82</v>
      </c>
      <c r="I54" s="993"/>
      <c r="J54" s="993"/>
      <c r="K54" s="993"/>
      <c r="L54" s="993"/>
      <c r="M54" s="993"/>
      <c r="N54" s="993"/>
      <c r="O54" s="993"/>
      <c r="P54" s="993"/>
      <c r="Q54" s="993"/>
      <c r="R54" s="993"/>
      <c r="S54" s="993"/>
      <c r="T54" s="993"/>
      <c r="U54" s="993"/>
      <c r="V54" s="993"/>
      <c r="W54" s="993"/>
      <c r="X54" s="993"/>
      <c r="Y54" s="993"/>
      <c r="Z54" s="993"/>
      <c r="AA54" s="993"/>
      <c r="AB54" s="993"/>
      <c r="AC54" s="993"/>
      <c r="AD54" s="994"/>
    </row>
    <row r="55" spans="1:33" ht="32.700000000000003" customHeight="1" thickBot="1">
      <c r="B55" s="416"/>
      <c r="C55" s="190" t="s">
        <v>83</v>
      </c>
      <c r="D55" s="191"/>
      <c r="E55" s="191"/>
      <c r="F55" s="191"/>
      <c r="G55" s="192"/>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row>
    <row r="56" spans="1:33" ht="78" customHeight="1" thickBot="1">
      <c r="B56" s="416"/>
      <c r="C56" s="193"/>
      <c r="D56" s="193"/>
      <c r="E56" s="193"/>
      <c r="F56" s="193"/>
      <c r="G56" s="882"/>
      <c r="H56" s="883"/>
      <c r="I56" s="883"/>
      <c r="J56" s="883"/>
      <c r="K56" s="883"/>
      <c r="L56" s="883"/>
      <c r="M56" s="883"/>
      <c r="N56" s="883"/>
      <c r="O56" s="883"/>
      <c r="P56" s="883"/>
      <c r="Q56" s="883"/>
      <c r="R56" s="883"/>
      <c r="S56" s="883"/>
      <c r="T56" s="883"/>
      <c r="U56" s="883"/>
      <c r="V56" s="883"/>
      <c r="W56" s="883"/>
      <c r="X56" s="883"/>
      <c r="Y56" s="883"/>
      <c r="Z56" s="883"/>
      <c r="AA56" s="883"/>
      <c r="AB56" s="883"/>
      <c r="AC56" s="883"/>
      <c r="AD56" s="884"/>
    </row>
    <row r="57" spans="1:33" s="174" customFormat="1" ht="15" customHeight="1">
      <c r="B57" s="408"/>
      <c r="C57" s="197"/>
      <c r="D57" s="197"/>
      <c r="E57" s="197"/>
      <c r="F57" s="197"/>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row>
    <row r="58" spans="1:33" ht="20.7" customHeight="1" thickBot="1">
      <c r="A58" s="174"/>
      <c r="B58" s="100" t="s">
        <v>567</v>
      </c>
      <c r="C58" s="193"/>
      <c r="D58" s="193"/>
      <c r="E58" s="193"/>
      <c r="F58" s="193"/>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row>
    <row r="59" spans="1:33" ht="18.600000000000001" customHeight="1" thickBot="1">
      <c r="A59" s="174"/>
      <c r="B59" s="932" t="s">
        <v>548</v>
      </c>
      <c r="C59" s="933"/>
      <c r="D59" s="933"/>
      <c r="E59" s="933"/>
      <c r="F59" s="933"/>
      <c r="G59" s="933"/>
      <c r="H59" s="933"/>
      <c r="I59" s="933"/>
      <c r="J59" s="933"/>
      <c r="K59" s="933"/>
      <c r="L59" s="933"/>
      <c r="M59" s="933"/>
      <c r="N59" s="933"/>
      <c r="O59" s="933"/>
      <c r="P59" s="934"/>
      <c r="Q59" s="197"/>
      <c r="R59" s="957" t="s">
        <v>586</v>
      </c>
      <c r="S59" s="958"/>
      <c r="T59" s="958"/>
      <c r="U59" s="958"/>
      <c r="V59" s="958"/>
      <c r="W59" s="958"/>
      <c r="X59" s="958"/>
      <c r="Y59" s="958"/>
      <c r="Z59" s="958"/>
      <c r="AA59" s="958"/>
      <c r="AB59" s="959"/>
      <c r="AC59" s="197"/>
      <c r="AD59" s="197"/>
    </row>
    <row r="60" spans="1:33" ht="20.7" customHeight="1">
      <c r="A60" s="174"/>
      <c r="B60" s="945">
        <f>基礎情報!D13</f>
        <v>0</v>
      </c>
      <c r="C60" s="946"/>
      <c r="D60" s="946"/>
      <c r="E60" s="946"/>
      <c r="F60" s="946"/>
      <c r="G60" s="946"/>
      <c r="H60" s="946"/>
      <c r="I60" s="946"/>
      <c r="J60" s="946"/>
      <c r="K60" s="947"/>
      <c r="L60" s="945" t="str">
        <f>基礎情報!D14</f>
        <v>〇階建て</v>
      </c>
      <c r="M60" s="946"/>
      <c r="N60" s="946"/>
      <c r="O60" s="946"/>
      <c r="P60" s="947"/>
      <c r="Q60" s="446"/>
      <c r="R60" s="951"/>
      <c r="S60" s="952"/>
      <c r="T60" s="952"/>
      <c r="U60" s="952"/>
      <c r="V60" s="952"/>
      <c r="W60" s="952"/>
      <c r="X60" s="952"/>
      <c r="Y60" s="952"/>
      <c r="Z60" s="952"/>
      <c r="AA60" s="952"/>
      <c r="AB60" s="953"/>
      <c r="AC60" s="446"/>
      <c r="AD60" s="446"/>
    </row>
    <row r="61" spans="1:33" ht="18.600000000000001" customHeight="1" thickBot="1">
      <c r="A61" s="174"/>
      <c r="B61" s="948"/>
      <c r="C61" s="949"/>
      <c r="D61" s="949"/>
      <c r="E61" s="949"/>
      <c r="F61" s="949"/>
      <c r="G61" s="949"/>
      <c r="H61" s="949"/>
      <c r="I61" s="949"/>
      <c r="J61" s="949"/>
      <c r="K61" s="950"/>
      <c r="L61" s="948"/>
      <c r="M61" s="949"/>
      <c r="N61" s="949"/>
      <c r="O61" s="949"/>
      <c r="P61" s="950"/>
      <c r="Q61" s="446"/>
      <c r="R61" s="954"/>
      <c r="S61" s="955"/>
      <c r="T61" s="955"/>
      <c r="U61" s="955"/>
      <c r="V61" s="955"/>
      <c r="W61" s="955"/>
      <c r="X61" s="955"/>
      <c r="Y61" s="955"/>
      <c r="Z61" s="955"/>
      <c r="AA61" s="955"/>
      <c r="AB61" s="956"/>
      <c r="AC61" s="446"/>
      <c r="AD61" s="446"/>
    </row>
    <row r="62" spans="1:33" ht="18.600000000000001" customHeight="1">
      <c r="A62" s="174"/>
      <c r="B62" s="408"/>
      <c r="C62" s="408"/>
      <c r="D62" s="408"/>
      <c r="E62" s="408"/>
      <c r="F62" s="408"/>
      <c r="G62" s="408"/>
      <c r="H62" s="408"/>
      <c r="I62" s="408"/>
      <c r="J62" s="408"/>
      <c r="K62" s="408"/>
      <c r="L62" s="408"/>
      <c r="M62" s="408"/>
      <c r="N62" s="408"/>
      <c r="O62" s="408"/>
      <c r="P62" s="445"/>
      <c r="Q62" s="447"/>
      <c r="R62" s="447"/>
      <c r="S62" s="447"/>
      <c r="T62" s="447"/>
      <c r="U62" s="447"/>
      <c r="V62" s="447"/>
      <c r="W62" s="447"/>
      <c r="X62" s="447"/>
      <c r="Y62" s="447"/>
      <c r="Z62" s="447"/>
      <c r="AA62" s="447"/>
      <c r="AB62" s="447"/>
      <c r="AC62" s="447"/>
      <c r="AD62" s="447"/>
      <c r="AE62" s="174"/>
    </row>
    <row r="63" spans="1:33" ht="15" customHeight="1">
      <c r="B63" s="872" t="s">
        <v>114</v>
      </c>
      <c r="C63" s="872"/>
      <c r="D63" s="872"/>
      <c r="E63" s="872"/>
      <c r="F63" s="872"/>
      <c r="G63" s="872"/>
      <c r="H63" s="872"/>
      <c r="I63" s="872"/>
      <c r="J63" s="872"/>
      <c r="K63" s="872"/>
      <c r="L63" s="872"/>
      <c r="M63" s="872"/>
      <c r="N63" s="872"/>
      <c r="O63" s="872"/>
      <c r="P63" s="872"/>
      <c r="Q63" s="872"/>
      <c r="R63" s="872"/>
      <c r="S63" s="872"/>
      <c r="T63" s="872"/>
      <c r="U63" s="872"/>
      <c r="V63" s="872"/>
      <c r="W63" s="872"/>
      <c r="X63" s="872"/>
      <c r="Y63" s="872"/>
      <c r="Z63" s="872"/>
      <c r="AA63" s="872"/>
      <c r="AB63" s="872"/>
      <c r="AC63" s="872"/>
      <c r="AD63" s="872"/>
    </row>
    <row r="64" spans="1:33" ht="15" customHeight="1" thickBot="1">
      <c r="B64" s="195" t="s">
        <v>115</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1:34" ht="32.700000000000003" hidden="1" customHeight="1" outlineLevel="1" thickBot="1">
      <c r="A65" s="412"/>
      <c r="B65" s="979" t="s">
        <v>65</v>
      </c>
      <c r="C65" s="979"/>
      <c r="D65" s="979"/>
      <c r="E65" s="979"/>
      <c r="F65" s="196"/>
      <c r="G65" s="197"/>
      <c r="H65" s="197"/>
      <c r="I65" s="197"/>
      <c r="J65" s="197"/>
      <c r="K65" s="197"/>
      <c r="L65" s="197"/>
      <c r="M65" s="406"/>
      <c r="N65" s="198"/>
      <c r="O65" s="198"/>
      <c r="P65" s="198"/>
      <c r="Q65" s="198"/>
      <c r="R65" s="198"/>
      <c r="S65" s="198"/>
      <c r="T65" s="198"/>
      <c r="U65" s="198"/>
      <c r="V65" s="198"/>
      <c r="W65" s="198"/>
      <c r="X65" s="198"/>
      <c r="Y65" s="198"/>
      <c r="Z65" s="406"/>
      <c r="AA65" s="406"/>
      <c r="AB65" s="406"/>
      <c r="AC65" s="406"/>
      <c r="AD65" s="406"/>
    </row>
    <row r="66" spans="1:34" ht="32.700000000000003" hidden="1" customHeight="1" outlineLevel="1" thickBot="1">
      <c r="A66" s="412"/>
      <c r="B66" s="970"/>
      <c r="C66" s="971"/>
      <c r="D66" s="971"/>
      <c r="E66" s="972"/>
      <c r="F66" s="199" t="s">
        <v>1</v>
      </c>
      <c r="G66" s="200"/>
      <c r="H66" s="200"/>
      <c r="I66" s="200"/>
      <c r="J66" s="200"/>
      <c r="K66" s="200"/>
      <c r="L66" s="200"/>
      <c r="M66" s="414"/>
      <c r="N66" s="201"/>
      <c r="O66" s="202"/>
      <c r="P66" s="202"/>
      <c r="Q66" s="202"/>
      <c r="R66" s="202"/>
      <c r="S66" s="203"/>
      <c r="T66" s="202"/>
      <c r="U66" s="202"/>
      <c r="V66" s="202"/>
      <c r="W66" s="202"/>
      <c r="X66" s="202"/>
      <c r="Y66" s="203"/>
      <c r="Z66" s="414"/>
      <c r="AA66" s="414"/>
      <c r="AB66" s="414"/>
      <c r="AC66" s="414"/>
      <c r="AD66" s="414"/>
      <c r="AE66" s="204"/>
      <c r="AF66" s="204"/>
      <c r="AG66" s="165" t="s">
        <v>155</v>
      </c>
      <c r="AH66" s="205">
        <f>B68-N68-G68</f>
        <v>0</v>
      </c>
    </row>
    <row r="67" spans="1:34" ht="51" customHeight="1" collapsed="1" thickBot="1">
      <c r="A67" s="412"/>
      <c r="B67" s="980" t="s">
        <v>215</v>
      </c>
      <c r="C67" s="980"/>
      <c r="D67" s="980"/>
      <c r="E67" s="980"/>
      <c r="F67" s="414"/>
      <c r="G67" s="981" t="s">
        <v>234</v>
      </c>
      <c r="H67" s="981"/>
      <c r="I67" s="981"/>
      <c r="J67" s="981"/>
      <c r="K67" s="981"/>
      <c r="L67" s="981"/>
      <c r="N67" s="981" t="s">
        <v>261</v>
      </c>
      <c r="O67" s="981"/>
      <c r="P67" s="981"/>
      <c r="Q67" s="981"/>
      <c r="R67" s="981"/>
      <c r="S67" s="981"/>
      <c r="U67" s="982" t="s">
        <v>197</v>
      </c>
      <c r="V67" s="982"/>
      <c r="W67" s="982"/>
      <c r="X67" s="982"/>
      <c r="AA67" s="861" t="s">
        <v>214</v>
      </c>
      <c r="AB67" s="861"/>
      <c r="AC67" s="861"/>
      <c r="AD67" s="861"/>
      <c r="AE67" s="861"/>
      <c r="AF67" s="204"/>
      <c r="AG67" s="165" t="s">
        <v>376</v>
      </c>
      <c r="AH67" s="204">
        <f>B68-N68</f>
        <v>0</v>
      </c>
    </row>
    <row r="68" spans="1:34" ht="32.700000000000003" customHeight="1" thickBot="1">
      <c r="A68" s="412"/>
      <c r="B68" s="866"/>
      <c r="C68" s="867"/>
      <c r="D68" s="867"/>
      <c r="E68" s="868"/>
      <c r="F68" s="207" t="s">
        <v>1</v>
      </c>
      <c r="G68" s="878"/>
      <c r="H68" s="879"/>
      <c r="I68" s="879"/>
      <c r="J68" s="879"/>
      <c r="K68" s="880"/>
      <c r="L68" s="237" t="s">
        <v>1</v>
      </c>
      <c r="N68" s="866"/>
      <c r="O68" s="867"/>
      <c r="P68" s="867"/>
      <c r="Q68" s="867"/>
      <c r="R68" s="868"/>
      <c r="S68" s="207" t="s">
        <v>184</v>
      </c>
      <c r="U68" s="866">
        <v>0</v>
      </c>
      <c r="V68" s="867"/>
      <c r="W68" s="867"/>
      <c r="X68" s="868"/>
      <c r="Y68" s="216" t="s">
        <v>184</v>
      </c>
      <c r="AA68" s="983"/>
      <c r="AB68" s="984"/>
      <c r="AC68" s="984"/>
      <c r="AD68" s="985"/>
      <c r="AE68" s="216" t="s">
        <v>191</v>
      </c>
      <c r="AF68" s="204"/>
    </row>
    <row r="69" spans="1:34" ht="14.25" hidden="1" customHeight="1">
      <c r="A69" s="412"/>
      <c r="B69" s="877"/>
      <c r="C69" s="877"/>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c r="AB69" s="877"/>
      <c r="AC69" s="877"/>
      <c r="AD69" s="877"/>
      <c r="AE69" s="208"/>
      <c r="AF69" s="204"/>
      <c r="AG69" s="165" t="s">
        <v>116</v>
      </c>
      <c r="AH69" s="209">
        <v>484000</v>
      </c>
    </row>
    <row r="70" spans="1:34" ht="59.7" customHeight="1" thickBot="1">
      <c r="A70" s="412"/>
      <c r="B70" s="857" t="s">
        <v>200</v>
      </c>
      <c r="C70" s="857"/>
      <c r="D70" s="857"/>
      <c r="E70" s="857"/>
      <c r="F70" s="414"/>
      <c r="G70" s="861" t="s">
        <v>213</v>
      </c>
      <c r="H70" s="861"/>
      <c r="I70" s="861"/>
      <c r="J70" s="861"/>
      <c r="K70" s="861"/>
      <c r="L70" s="861"/>
      <c r="T70" s="414"/>
      <c r="U70" s="414"/>
      <c r="AB70" s="210"/>
      <c r="AC70" s="414"/>
      <c r="AD70" s="414"/>
      <c r="AE70" s="208"/>
      <c r="AF70" s="204"/>
      <c r="AG70" s="165" t="s">
        <v>116</v>
      </c>
      <c r="AH70" s="209">
        <v>484000</v>
      </c>
    </row>
    <row r="71" spans="1:34" ht="32.700000000000003" customHeight="1" thickBot="1">
      <c r="A71" s="412"/>
      <c r="B71" s="858">
        <f>B68-G68</f>
        <v>0</v>
      </c>
      <c r="C71" s="859"/>
      <c r="D71" s="859"/>
      <c r="E71" s="860"/>
      <c r="F71" s="207" t="s">
        <v>1</v>
      </c>
      <c r="G71" s="858" t="str">
        <f>IF(B68="","",B71/AA68)</f>
        <v/>
      </c>
      <c r="H71" s="859"/>
      <c r="I71" s="859"/>
      <c r="J71" s="859"/>
      <c r="K71" s="860"/>
      <c r="L71" s="414" t="s">
        <v>1</v>
      </c>
      <c r="T71" s="414"/>
      <c r="U71" s="414"/>
      <c r="AB71" s="414"/>
      <c r="AC71" s="414"/>
      <c r="AD71" s="414"/>
      <c r="AE71" s="208"/>
      <c r="AF71" s="204"/>
      <c r="AG71" s="165" t="s">
        <v>159</v>
      </c>
      <c r="AH71" s="209">
        <f>AA68*AH70</f>
        <v>0</v>
      </c>
    </row>
    <row r="72" spans="1:34" ht="51" customHeight="1">
      <c r="A72" s="412"/>
      <c r="B72" s="987" t="s">
        <v>252</v>
      </c>
      <c r="C72" s="987"/>
      <c r="D72" s="987"/>
      <c r="E72" s="987"/>
      <c r="F72" s="987"/>
      <c r="G72" s="987"/>
      <c r="H72" s="987"/>
      <c r="I72" s="987"/>
      <c r="J72" s="987"/>
      <c r="K72" s="987"/>
      <c r="L72" s="987"/>
      <c r="M72" s="987"/>
      <c r="N72" s="987"/>
      <c r="O72" s="987"/>
      <c r="P72" s="987"/>
      <c r="Q72" s="987"/>
      <c r="R72" s="987"/>
      <c r="S72" s="987"/>
      <c r="T72" s="987"/>
      <c r="U72" s="987"/>
      <c r="V72" s="987"/>
      <c r="W72" s="987"/>
      <c r="X72" s="987"/>
      <c r="Y72" s="987"/>
      <c r="Z72" s="987"/>
      <c r="AA72" s="987"/>
      <c r="AB72" s="987"/>
      <c r="AC72" s="987"/>
      <c r="AD72" s="987"/>
      <c r="AE72" s="987"/>
      <c r="AF72" s="204"/>
      <c r="AH72" s="209"/>
    </row>
    <row r="73" spans="1:34" ht="15" customHeight="1">
      <c r="A73" s="412"/>
      <c r="B73" s="200"/>
      <c r="C73" s="200"/>
      <c r="D73" s="200"/>
      <c r="E73" s="200"/>
      <c r="F73" s="414"/>
      <c r="G73" s="203"/>
      <c r="H73" s="203"/>
      <c r="I73" s="203"/>
      <c r="J73" s="203"/>
      <c r="K73" s="203"/>
      <c r="L73" s="203"/>
      <c r="M73" s="203"/>
      <c r="N73" s="414"/>
      <c r="O73" s="414"/>
      <c r="P73" s="414"/>
      <c r="Q73" s="414"/>
      <c r="R73" s="414"/>
      <c r="S73" s="414"/>
      <c r="T73" s="414"/>
      <c r="U73" s="414"/>
      <c r="V73" s="414"/>
      <c r="W73" s="414"/>
      <c r="X73" s="414"/>
      <c r="Y73" s="414"/>
      <c r="Z73" s="414"/>
      <c r="AA73" s="414"/>
      <c r="AB73" s="414"/>
      <c r="AC73" s="414"/>
      <c r="AD73" s="414"/>
      <c r="AE73" s="208"/>
      <c r="AF73" s="204"/>
      <c r="AH73" s="209"/>
    </row>
    <row r="74" spans="1:34" ht="24" customHeight="1" thickBot="1">
      <c r="A74" s="211"/>
      <c r="B74" s="212" t="s">
        <v>568</v>
      </c>
      <c r="C74" s="213"/>
      <c r="D74" s="213"/>
      <c r="E74" s="213"/>
      <c r="F74" s="411"/>
      <c r="G74" s="410"/>
      <c r="H74" s="410"/>
      <c r="I74" s="410"/>
      <c r="J74" s="410"/>
      <c r="K74" s="410"/>
      <c r="L74" s="410"/>
      <c r="M74" s="410"/>
      <c r="N74" s="411"/>
      <c r="O74" s="411"/>
      <c r="P74" s="411"/>
      <c r="Q74" s="411"/>
      <c r="R74" s="411"/>
      <c r="S74" s="411"/>
      <c r="T74" s="411"/>
      <c r="U74" s="411"/>
      <c r="V74" s="411"/>
      <c r="W74" s="411"/>
      <c r="X74" s="411"/>
      <c r="Y74" s="411"/>
      <c r="Z74" s="411"/>
      <c r="AA74" s="411"/>
      <c r="AB74" s="411"/>
      <c r="AC74" s="411"/>
      <c r="AD74" s="411"/>
      <c r="AE74" s="214"/>
      <c r="AF74" s="215"/>
      <c r="AH74" s="209"/>
    </row>
    <row r="75" spans="1:34" ht="32.700000000000003" customHeight="1">
      <c r="A75" s="216"/>
      <c r="B75" s="217" t="s">
        <v>188</v>
      </c>
      <c r="C75" s="790" t="s">
        <v>187</v>
      </c>
      <c r="D75" s="791"/>
      <c r="E75" s="791"/>
      <c r="F75" s="791"/>
      <c r="G75" s="791"/>
      <c r="H75" s="791"/>
      <c r="I75" s="791"/>
      <c r="J75" s="791"/>
      <c r="K75" s="791"/>
      <c r="L75" s="791"/>
      <c r="M75" s="791"/>
      <c r="N75" s="791"/>
      <c r="O75" s="791"/>
      <c r="P75" s="791"/>
      <c r="Q75" s="791"/>
      <c r="R75" s="791"/>
      <c r="S75" s="799" t="s">
        <v>199</v>
      </c>
      <c r="T75" s="799"/>
      <c r="U75" s="799"/>
      <c r="V75" s="799"/>
      <c r="W75" s="799"/>
      <c r="X75" s="799"/>
      <c r="Y75" s="799"/>
      <c r="Z75" s="799"/>
      <c r="AA75" s="800"/>
      <c r="AB75" s="218"/>
      <c r="AC75" s="218"/>
      <c r="AD75" s="218"/>
      <c r="AE75" s="214"/>
      <c r="AF75" s="219"/>
      <c r="AH75" s="209"/>
    </row>
    <row r="76" spans="1:34" ht="32.700000000000003" customHeight="1">
      <c r="A76" s="216"/>
      <c r="B76" s="220">
        <v>1</v>
      </c>
      <c r="C76" s="793"/>
      <c r="D76" s="794"/>
      <c r="E76" s="794"/>
      <c r="F76" s="794"/>
      <c r="G76" s="794"/>
      <c r="H76" s="794"/>
      <c r="I76" s="794"/>
      <c r="J76" s="794"/>
      <c r="K76" s="794"/>
      <c r="L76" s="794"/>
      <c r="M76" s="794"/>
      <c r="N76" s="794"/>
      <c r="O76" s="794"/>
      <c r="P76" s="794"/>
      <c r="Q76" s="794"/>
      <c r="R76" s="794"/>
      <c r="S76" s="801"/>
      <c r="T76" s="801"/>
      <c r="U76" s="801"/>
      <c r="V76" s="801"/>
      <c r="W76" s="801"/>
      <c r="X76" s="801"/>
      <c r="Y76" s="801"/>
      <c r="Z76" s="801"/>
      <c r="AA76" s="802"/>
      <c r="AB76" s="218"/>
      <c r="AC76" s="218"/>
      <c r="AD76" s="218"/>
      <c r="AE76" s="214"/>
      <c r="AF76" s="219"/>
      <c r="AH76" s="209"/>
    </row>
    <row r="77" spans="1:34" ht="32.700000000000003" customHeight="1">
      <c r="A77" s="216"/>
      <c r="B77" s="220">
        <v>2</v>
      </c>
      <c r="C77" s="793"/>
      <c r="D77" s="794"/>
      <c r="E77" s="794"/>
      <c r="F77" s="794"/>
      <c r="G77" s="794"/>
      <c r="H77" s="794"/>
      <c r="I77" s="794"/>
      <c r="J77" s="794"/>
      <c r="K77" s="794"/>
      <c r="L77" s="794"/>
      <c r="M77" s="794"/>
      <c r="N77" s="794"/>
      <c r="O77" s="794"/>
      <c r="P77" s="794"/>
      <c r="Q77" s="794"/>
      <c r="R77" s="794"/>
      <c r="S77" s="801"/>
      <c r="T77" s="801"/>
      <c r="U77" s="801"/>
      <c r="V77" s="801"/>
      <c r="W77" s="801"/>
      <c r="X77" s="801"/>
      <c r="Y77" s="801"/>
      <c r="Z77" s="801"/>
      <c r="AA77" s="802"/>
      <c r="AB77" s="218"/>
      <c r="AC77" s="218"/>
      <c r="AD77" s="218"/>
      <c r="AE77" s="214"/>
      <c r="AF77" s="219"/>
      <c r="AH77" s="209"/>
    </row>
    <row r="78" spans="1:34" ht="32.700000000000003" customHeight="1">
      <c r="A78" s="216"/>
      <c r="B78" s="220">
        <v>3</v>
      </c>
      <c r="C78" s="793"/>
      <c r="D78" s="794"/>
      <c r="E78" s="794"/>
      <c r="F78" s="794"/>
      <c r="G78" s="794"/>
      <c r="H78" s="794"/>
      <c r="I78" s="794"/>
      <c r="J78" s="794"/>
      <c r="K78" s="794"/>
      <c r="L78" s="794"/>
      <c r="M78" s="794"/>
      <c r="N78" s="794"/>
      <c r="O78" s="794"/>
      <c r="P78" s="794"/>
      <c r="Q78" s="794"/>
      <c r="R78" s="794"/>
      <c r="S78" s="801"/>
      <c r="T78" s="801"/>
      <c r="U78" s="801"/>
      <c r="V78" s="801"/>
      <c r="W78" s="801"/>
      <c r="X78" s="801"/>
      <c r="Y78" s="801"/>
      <c r="Z78" s="801"/>
      <c r="AA78" s="802"/>
      <c r="AB78" s="218"/>
      <c r="AC78" s="218"/>
      <c r="AD78" s="218"/>
      <c r="AE78" s="214"/>
      <c r="AF78" s="219"/>
      <c r="AH78" s="209"/>
    </row>
    <row r="79" spans="1:34" ht="32.700000000000003" customHeight="1">
      <c r="A79" s="216"/>
      <c r="B79" s="220">
        <v>4</v>
      </c>
      <c r="C79" s="793"/>
      <c r="D79" s="794"/>
      <c r="E79" s="794"/>
      <c r="F79" s="794"/>
      <c r="G79" s="794"/>
      <c r="H79" s="794"/>
      <c r="I79" s="794"/>
      <c r="J79" s="794"/>
      <c r="K79" s="794"/>
      <c r="L79" s="794"/>
      <c r="M79" s="794"/>
      <c r="N79" s="794"/>
      <c r="O79" s="794"/>
      <c r="P79" s="794"/>
      <c r="Q79" s="794"/>
      <c r="R79" s="794"/>
      <c r="S79" s="801"/>
      <c r="T79" s="801"/>
      <c r="U79" s="801"/>
      <c r="V79" s="801"/>
      <c r="W79" s="801"/>
      <c r="X79" s="801"/>
      <c r="Y79" s="801"/>
      <c r="Z79" s="801"/>
      <c r="AA79" s="802"/>
      <c r="AB79" s="218"/>
      <c r="AC79" s="218"/>
      <c r="AD79" s="218"/>
      <c r="AE79" s="214"/>
      <c r="AF79" s="219"/>
      <c r="AH79" s="209"/>
    </row>
    <row r="80" spans="1:34" ht="32.700000000000003" customHeight="1">
      <c r="A80" s="216"/>
      <c r="B80" s="220">
        <v>5</v>
      </c>
      <c r="C80" s="793"/>
      <c r="D80" s="794"/>
      <c r="E80" s="794"/>
      <c r="F80" s="794"/>
      <c r="G80" s="794"/>
      <c r="H80" s="794"/>
      <c r="I80" s="794"/>
      <c r="J80" s="794"/>
      <c r="K80" s="794"/>
      <c r="L80" s="794"/>
      <c r="M80" s="794"/>
      <c r="N80" s="794"/>
      <c r="O80" s="794"/>
      <c r="P80" s="794"/>
      <c r="Q80" s="794"/>
      <c r="R80" s="794"/>
      <c r="S80" s="801"/>
      <c r="T80" s="801"/>
      <c r="U80" s="801"/>
      <c r="V80" s="801"/>
      <c r="W80" s="801"/>
      <c r="X80" s="801"/>
      <c r="Y80" s="801"/>
      <c r="Z80" s="801"/>
      <c r="AA80" s="802"/>
      <c r="AB80" s="218"/>
      <c r="AC80" s="218"/>
      <c r="AD80" s="218"/>
      <c r="AE80" s="214"/>
      <c r="AF80" s="219"/>
      <c r="AH80" s="209"/>
    </row>
    <row r="81" spans="1:34" ht="32.700000000000003" customHeight="1" thickBot="1">
      <c r="A81" s="216"/>
      <c r="B81" s="221">
        <v>6</v>
      </c>
      <c r="C81" s="796"/>
      <c r="D81" s="797"/>
      <c r="E81" s="797"/>
      <c r="F81" s="797"/>
      <c r="G81" s="797"/>
      <c r="H81" s="797"/>
      <c r="I81" s="797"/>
      <c r="J81" s="797"/>
      <c r="K81" s="797"/>
      <c r="L81" s="797"/>
      <c r="M81" s="797"/>
      <c r="N81" s="797"/>
      <c r="O81" s="797"/>
      <c r="P81" s="797"/>
      <c r="Q81" s="797"/>
      <c r="R81" s="797"/>
      <c r="S81" s="803"/>
      <c r="T81" s="803"/>
      <c r="U81" s="803"/>
      <c r="V81" s="803"/>
      <c r="W81" s="803"/>
      <c r="X81" s="803"/>
      <c r="Y81" s="803"/>
      <c r="Z81" s="803"/>
      <c r="AA81" s="804"/>
      <c r="AB81" s="222" t="s">
        <v>228</v>
      </c>
      <c r="AC81" s="222"/>
      <c r="AD81" s="222"/>
      <c r="AE81" s="223"/>
      <c r="AF81" s="224"/>
      <c r="AH81" s="209"/>
    </row>
    <row r="82" spans="1:34" ht="32.700000000000003" hidden="1" customHeight="1" outlineLevel="1">
      <c r="A82" s="216"/>
      <c r="B82" s="220">
        <v>7</v>
      </c>
      <c r="C82" s="977"/>
      <c r="D82" s="978"/>
      <c r="E82" s="978"/>
      <c r="F82" s="978"/>
      <c r="G82" s="978"/>
      <c r="H82" s="978"/>
      <c r="I82" s="978"/>
      <c r="J82" s="978"/>
      <c r="K82" s="978"/>
      <c r="L82" s="978"/>
      <c r="M82" s="978"/>
      <c r="N82" s="978"/>
      <c r="O82" s="978"/>
      <c r="P82" s="978"/>
      <c r="Q82" s="978"/>
      <c r="R82" s="978"/>
      <c r="S82" s="808"/>
      <c r="T82" s="808"/>
      <c r="U82" s="808"/>
      <c r="V82" s="808"/>
      <c r="W82" s="808"/>
      <c r="X82" s="808"/>
      <c r="Y82" s="808"/>
      <c r="Z82" s="808"/>
      <c r="AA82" s="809"/>
      <c r="AB82" s="222"/>
      <c r="AC82" s="222"/>
      <c r="AD82" s="222"/>
      <c r="AE82" s="223"/>
      <c r="AF82" s="224"/>
      <c r="AH82" s="209"/>
    </row>
    <row r="83" spans="1:34" ht="32.700000000000003" hidden="1" customHeight="1" outlineLevel="1">
      <c r="A83" s="216"/>
      <c r="B83" s="220">
        <v>8</v>
      </c>
      <c r="C83" s="810"/>
      <c r="D83" s="811"/>
      <c r="E83" s="811"/>
      <c r="F83" s="811"/>
      <c r="G83" s="811"/>
      <c r="H83" s="811"/>
      <c r="I83" s="811"/>
      <c r="J83" s="811"/>
      <c r="K83" s="811"/>
      <c r="L83" s="811"/>
      <c r="M83" s="811"/>
      <c r="N83" s="811"/>
      <c r="O83" s="811"/>
      <c r="P83" s="811"/>
      <c r="Q83" s="811"/>
      <c r="R83" s="811"/>
      <c r="S83" s="813"/>
      <c r="T83" s="813"/>
      <c r="U83" s="813"/>
      <c r="V83" s="813"/>
      <c r="W83" s="813"/>
      <c r="X83" s="813"/>
      <c r="Y83" s="813"/>
      <c r="Z83" s="813"/>
      <c r="AA83" s="814"/>
      <c r="AB83" s="222"/>
      <c r="AC83" s="222"/>
      <c r="AD83" s="222"/>
      <c r="AE83" s="223"/>
      <c r="AF83" s="224"/>
      <c r="AH83" s="209"/>
    </row>
    <row r="84" spans="1:34" ht="32.700000000000003" hidden="1" customHeight="1" outlineLevel="1">
      <c r="A84" s="216"/>
      <c r="B84" s="238">
        <v>9</v>
      </c>
      <c r="C84" s="810"/>
      <c r="D84" s="811"/>
      <c r="E84" s="811"/>
      <c r="F84" s="811"/>
      <c r="G84" s="811"/>
      <c r="H84" s="811"/>
      <c r="I84" s="811"/>
      <c r="J84" s="811"/>
      <c r="K84" s="811"/>
      <c r="L84" s="811"/>
      <c r="M84" s="811"/>
      <c r="N84" s="811"/>
      <c r="O84" s="811"/>
      <c r="P84" s="811"/>
      <c r="Q84" s="811"/>
      <c r="R84" s="811"/>
      <c r="S84" s="813"/>
      <c r="T84" s="813"/>
      <c r="U84" s="813"/>
      <c r="V84" s="813"/>
      <c r="W84" s="813"/>
      <c r="X84" s="813"/>
      <c r="Y84" s="813"/>
      <c r="Z84" s="813"/>
      <c r="AA84" s="814"/>
      <c r="AB84" s="222"/>
      <c r="AC84" s="222"/>
      <c r="AD84" s="222"/>
      <c r="AE84" s="223"/>
      <c r="AF84" s="224"/>
      <c r="AH84" s="209"/>
    </row>
    <row r="85" spans="1:34" ht="32.700000000000003" hidden="1" customHeight="1" outlineLevel="1">
      <c r="A85" s="216"/>
      <c r="B85" s="238">
        <v>10</v>
      </c>
      <c r="C85" s="810"/>
      <c r="D85" s="811"/>
      <c r="E85" s="811"/>
      <c r="F85" s="811"/>
      <c r="G85" s="811"/>
      <c r="H85" s="811"/>
      <c r="I85" s="811"/>
      <c r="J85" s="811"/>
      <c r="K85" s="811"/>
      <c r="L85" s="811"/>
      <c r="M85" s="811"/>
      <c r="N85" s="811"/>
      <c r="O85" s="811"/>
      <c r="P85" s="811"/>
      <c r="Q85" s="811"/>
      <c r="R85" s="811"/>
      <c r="S85" s="813"/>
      <c r="T85" s="813"/>
      <c r="U85" s="813"/>
      <c r="V85" s="813"/>
      <c r="W85" s="813"/>
      <c r="X85" s="813"/>
      <c r="Y85" s="813"/>
      <c r="Z85" s="813"/>
      <c r="AA85" s="814"/>
      <c r="AB85" s="222"/>
      <c r="AC85" s="222"/>
      <c r="AD85" s="222"/>
      <c r="AE85" s="223"/>
      <c r="AF85" s="224"/>
      <c r="AH85" s="209"/>
    </row>
    <row r="86" spans="1:34" ht="32.700000000000003" hidden="1" customHeight="1" outlineLevel="1">
      <c r="A86" s="216"/>
      <c r="B86" s="238">
        <v>11</v>
      </c>
      <c r="C86" s="810"/>
      <c r="D86" s="811"/>
      <c r="E86" s="811"/>
      <c r="F86" s="811"/>
      <c r="G86" s="811"/>
      <c r="H86" s="811"/>
      <c r="I86" s="811"/>
      <c r="J86" s="811"/>
      <c r="K86" s="811"/>
      <c r="L86" s="811"/>
      <c r="M86" s="811"/>
      <c r="N86" s="811"/>
      <c r="O86" s="811"/>
      <c r="P86" s="811"/>
      <c r="Q86" s="811"/>
      <c r="R86" s="811"/>
      <c r="S86" s="813"/>
      <c r="T86" s="813"/>
      <c r="U86" s="813"/>
      <c r="V86" s="813"/>
      <c r="W86" s="813"/>
      <c r="X86" s="813"/>
      <c r="Y86" s="813"/>
      <c r="Z86" s="813"/>
      <c r="AA86" s="814"/>
      <c r="AB86" s="222"/>
      <c r="AC86" s="222"/>
      <c r="AD86" s="222"/>
      <c r="AE86" s="223"/>
      <c r="AF86" s="224"/>
      <c r="AH86" s="209"/>
    </row>
    <row r="87" spans="1:34" ht="32.700000000000003" hidden="1" customHeight="1" outlineLevel="1" thickBot="1">
      <c r="A87" s="216"/>
      <c r="B87" s="239">
        <v>12</v>
      </c>
      <c r="C87" s="940"/>
      <c r="D87" s="941"/>
      <c r="E87" s="941"/>
      <c r="F87" s="941"/>
      <c r="G87" s="941"/>
      <c r="H87" s="941"/>
      <c r="I87" s="941"/>
      <c r="J87" s="941"/>
      <c r="K87" s="941"/>
      <c r="L87" s="941"/>
      <c r="M87" s="941"/>
      <c r="N87" s="941"/>
      <c r="O87" s="941"/>
      <c r="P87" s="941"/>
      <c r="Q87" s="941"/>
      <c r="R87" s="941"/>
      <c r="S87" s="962"/>
      <c r="T87" s="962"/>
      <c r="U87" s="962"/>
      <c r="V87" s="962"/>
      <c r="W87" s="962"/>
      <c r="X87" s="962"/>
      <c r="Y87" s="962"/>
      <c r="Z87" s="962"/>
      <c r="AA87" s="963"/>
      <c r="AB87" s="222" t="s">
        <v>228</v>
      </c>
      <c r="AC87" s="222"/>
      <c r="AD87" s="222"/>
      <c r="AE87" s="223"/>
      <c r="AF87" s="224"/>
      <c r="AH87" s="209"/>
    </row>
    <row r="88" spans="1:34" ht="32.700000000000003" customHeight="1" collapsed="1" thickBot="1">
      <c r="A88" s="216"/>
      <c r="B88" s="227"/>
      <c r="C88" s="213"/>
      <c r="D88" s="213"/>
      <c r="E88" s="213"/>
      <c r="F88" s="213"/>
      <c r="G88" s="213"/>
      <c r="H88" s="213"/>
      <c r="I88" s="213"/>
      <c r="J88" s="213"/>
      <c r="K88" s="410"/>
      <c r="L88" s="410"/>
      <c r="M88" s="410"/>
      <c r="N88" s="410"/>
      <c r="O88" s="410"/>
      <c r="P88" s="930" t="s">
        <v>189</v>
      </c>
      <c r="Q88" s="930"/>
      <c r="R88" s="930"/>
      <c r="S88" s="817">
        <f>SUM(S76:AA87)</f>
        <v>0</v>
      </c>
      <c r="T88" s="818"/>
      <c r="U88" s="818"/>
      <c r="V88" s="818"/>
      <c r="W88" s="818"/>
      <c r="X88" s="818"/>
      <c r="Y88" s="818"/>
      <c r="Z88" s="818"/>
      <c r="AA88" s="819"/>
      <c r="AB88" s="815" t="str">
        <f>IF($G$68=$S$88,"一致","不一致")</f>
        <v>一致</v>
      </c>
      <c r="AC88" s="816"/>
      <c r="AD88" s="816"/>
      <c r="AE88" s="816"/>
      <c r="AF88" s="816"/>
      <c r="AG88" s="228" t="s">
        <v>570</v>
      </c>
      <c r="AH88" s="209"/>
    </row>
    <row r="89" spans="1:34" ht="24" customHeight="1">
      <c r="A89" s="216"/>
      <c r="B89" s="777" t="s">
        <v>259</v>
      </c>
      <c r="C89" s="777"/>
      <c r="D89" s="777"/>
      <c r="E89" s="777"/>
      <c r="F89" s="777"/>
      <c r="G89" s="777"/>
      <c r="H89" s="777"/>
      <c r="I89" s="777"/>
      <c r="J89" s="777"/>
      <c r="K89" s="777"/>
      <c r="L89" s="777"/>
      <c r="M89" s="777"/>
      <c r="N89" s="777"/>
      <c r="O89" s="777"/>
      <c r="P89" s="777"/>
      <c r="Q89" s="777"/>
      <c r="R89" s="777"/>
      <c r="S89" s="777"/>
      <c r="T89" s="777"/>
      <c r="U89" s="777"/>
      <c r="V89" s="777"/>
      <c r="W89" s="777"/>
      <c r="X89" s="777"/>
      <c r="Y89" s="777"/>
      <c r="Z89" s="777"/>
      <c r="AA89" s="777"/>
      <c r="AB89" s="777"/>
      <c r="AC89" s="777"/>
      <c r="AD89" s="777"/>
      <c r="AE89" s="777"/>
      <c r="AF89" s="229"/>
      <c r="AH89" s="209"/>
    </row>
    <row r="90" spans="1:34" ht="15" customHeight="1">
      <c r="A90" s="216"/>
      <c r="B90" s="406"/>
      <c r="C90" s="406"/>
      <c r="D90" s="406"/>
      <c r="E90" s="406"/>
      <c r="F90" s="406"/>
      <c r="G90" s="406"/>
      <c r="H90" s="406"/>
      <c r="I90" s="406"/>
      <c r="J90" s="406"/>
      <c r="K90" s="406"/>
      <c r="L90" s="406"/>
      <c r="M90" s="406"/>
      <c r="N90" s="406"/>
      <c r="O90" s="406"/>
      <c r="P90" s="406"/>
      <c r="Q90" s="406"/>
      <c r="R90" s="406"/>
      <c r="S90" s="406"/>
      <c r="T90" s="406"/>
      <c r="U90" s="406"/>
      <c r="V90" s="406"/>
      <c r="W90" s="406"/>
      <c r="X90" s="406"/>
      <c r="Y90" s="406"/>
      <c r="Z90" s="406"/>
      <c r="AA90" s="406"/>
      <c r="AB90" s="406"/>
      <c r="AC90" s="406"/>
      <c r="AD90" s="406"/>
      <c r="AE90" s="406"/>
      <c r="AF90" s="229"/>
      <c r="AH90" s="209"/>
    </row>
    <row r="91" spans="1:34" ht="24" customHeight="1" thickBot="1">
      <c r="A91" s="211"/>
      <c r="B91" s="212" t="s">
        <v>569</v>
      </c>
      <c r="C91" s="213"/>
      <c r="D91" s="213"/>
      <c r="E91" s="213"/>
      <c r="F91" s="411"/>
      <c r="G91" s="410"/>
      <c r="H91" s="410"/>
      <c r="I91" s="410"/>
      <c r="J91" s="410"/>
      <c r="K91" s="410"/>
      <c r="L91" s="410"/>
      <c r="M91" s="410"/>
      <c r="N91" s="411"/>
      <c r="O91" s="411"/>
      <c r="P91" s="411"/>
      <c r="Q91" s="411"/>
      <c r="R91" s="411"/>
      <c r="S91" s="411"/>
      <c r="T91" s="411"/>
      <c r="U91" s="411"/>
      <c r="V91" s="411"/>
      <c r="W91" s="411"/>
      <c r="X91" s="411"/>
      <c r="Y91" s="411"/>
      <c r="Z91" s="411"/>
      <c r="AA91" s="411"/>
      <c r="AB91" s="411"/>
      <c r="AC91" s="411"/>
      <c r="AD91" s="411"/>
      <c r="AE91" s="214"/>
      <c r="AF91" s="215"/>
      <c r="AH91" s="209"/>
    </row>
    <row r="92" spans="1:34" ht="32.700000000000003" customHeight="1">
      <c r="A92" s="216"/>
      <c r="B92" s="217" t="s">
        <v>188</v>
      </c>
      <c r="C92" s="790" t="s">
        <v>190</v>
      </c>
      <c r="D92" s="791"/>
      <c r="E92" s="791"/>
      <c r="F92" s="791"/>
      <c r="G92" s="791"/>
      <c r="H92" s="791"/>
      <c r="I92" s="791"/>
      <c r="J92" s="791"/>
      <c r="K92" s="791"/>
      <c r="L92" s="791"/>
      <c r="M92" s="791"/>
      <c r="N92" s="791"/>
      <c r="O92" s="791"/>
      <c r="P92" s="791"/>
      <c r="Q92" s="791"/>
      <c r="R92" s="791"/>
      <c r="S92" s="799" t="s">
        <v>199</v>
      </c>
      <c r="T92" s="799"/>
      <c r="U92" s="799"/>
      <c r="V92" s="799"/>
      <c r="W92" s="799"/>
      <c r="X92" s="799"/>
      <c r="Y92" s="799"/>
      <c r="Z92" s="799"/>
      <c r="AA92" s="800"/>
      <c r="AB92" s="218"/>
      <c r="AC92" s="218"/>
      <c r="AD92" s="218"/>
      <c r="AE92" s="214"/>
      <c r="AF92" s="219"/>
      <c r="AH92" s="209"/>
    </row>
    <row r="93" spans="1:34" ht="32.700000000000003" customHeight="1">
      <c r="A93" s="216"/>
      <c r="B93" s="220">
        <v>1</v>
      </c>
      <c r="C93" s="793"/>
      <c r="D93" s="794"/>
      <c r="E93" s="794"/>
      <c r="F93" s="794"/>
      <c r="G93" s="794"/>
      <c r="H93" s="794"/>
      <c r="I93" s="794"/>
      <c r="J93" s="794"/>
      <c r="K93" s="794"/>
      <c r="L93" s="794"/>
      <c r="M93" s="794"/>
      <c r="N93" s="794"/>
      <c r="O93" s="794"/>
      <c r="P93" s="794"/>
      <c r="Q93" s="794"/>
      <c r="R93" s="794"/>
      <c r="S93" s="801"/>
      <c r="T93" s="801"/>
      <c r="U93" s="801"/>
      <c r="V93" s="801"/>
      <c r="W93" s="801"/>
      <c r="X93" s="801"/>
      <c r="Y93" s="801"/>
      <c r="Z93" s="801"/>
      <c r="AA93" s="802"/>
      <c r="AB93" s="218"/>
      <c r="AC93" s="218"/>
      <c r="AD93" s="218"/>
      <c r="AE93" s="214"/>
      <c r="AF93" s="219"/>
      <c r="AH93" s="209"/>
    </row>
    <row r="94" spans="1:34" ht="32.700000000000003" customHeight="1">
      <c r="A94" s="216"/>
      <c r="B94" s="220">
        <v>2</v>
      </c>
      <c r="C94" s="793"/>
      <c r="D94" s="794"/>
      <c r="E94" s="794"/>
      <c r="F94" s="794"/>
      <c r="G94" s="794"/>
      <c r="H94" s="794"/>
      <c r="I94" s="794"/>
      <c r="J94" s="794"/>
      <c r="K94" s="794"/>
      <c r="L94" s="794"/>
      <c r="M94" s="794"/>
      <c r="N94" s="794"/>
      <c r="O94" s="794"/>
      <c r="P94" s="794"/>
      <c r="Q94" s="794"/>
      <c r="R94" s="794"/>
      <c r="S94" s="801"/>
      <c r="T94" s="801"/>
      <c r="U94" s="801"/>
      <c r="V94" s="801"/>
      <c r="W94" s="801"/>
      <c r="X94" s="801"/>
      <c r="Y94" s="801"/>
      <c r="Z94" s="801"/>
      <c r="AA94" s="802"/>
      <c r="AB94" s="218"/>
      <c r="AC94" s="218"/>
      <c r="AD94" s="218"/>
      <c r="AE94" s="214"/>
      <c r="AF94" s="219"/>
      <c r="AH94" s="209"/>
    </row>
    <row r="95" spans="1:34" ht="32.700000000000003" customHeight="1">
      <c r="A95" s="216"/>
      <c r="B95" s="220">
        <v>3</v>
      </c>
      <c r="C95" s="793"/>
      <c r="D95" s="794"/>
      <c r="E95" s="794"/>
      <c r="F95" s="794"/>
      <c r="G95" s="794"/>
      <c r="H95" s="794"/>
      <c r="I95" s="794"/>
      <c r="J95" s="794"/>
      <c r="K95" s="794"/>
      <c r="L95" s="794"/>
      <c r="M95" s="794"/>
      <c r="N95" s="794"/>
      <c r="O95" s="794"/>
      <c r="P95" s="794"/>
      <c r="Q95" s="794"/>
      <c r="R95" s="794"/>
      <c r="S95" s="801"/>
      <c r="T95" s="801"/>
      <c r="U95" s="801"/>
      <c r="V95" s="801"/>
      <c r="W95" s="801"/>
      <c r="X95" s="801"/>
      <c r="Y95" s="801"/>
      <c r="Z95" s="801"/>
      <c r="AA95" s="802"/>
      <c r="AB95" s="218"/>
      <c r="AC95" s="218"/>
      <c r="AD95" s="218"/>
      <c r="AE95" s="214"/>
      <c r="AF95" s="219"/>
      <c r="AH95" s="209"/>
    </row>
    <row r="96" spans="1:34" ht="32.700000000000003" customHeight="1">
      <c r="A96" s="216"/>
      <c r="B96" s="220">
        <v>4</v>
      </c>
      <c r="C96" s="793"/>
      <c r="D96" s="794"/>
      <c r="E96" s="794"/>
      <c r="F96" s="794"/>
      <c r="G96" s="794"/>
      <c r="H96" s="794"/>
      <c r="I96" s="794"/>
      <c r="J96" s="794"/>
      <c r="K96" s="794"/>
      <c r="L96" s="794"/>
      <c r="M96" s="794"/>
      <c r="N96" s="794"/>
      <c r="O96" s="794"/>
      <c r="P96" s="794"/>
      <c r="Q96" s="794"/>
      <c r="R96" s="794"/>
      <c r="S96" s="801"/>
      <c r="T96" s="801"/>
      <c r="U96" s="801"/>
      <c r="V96" s="801"/>
      <c r="W96" s="801"/>
      <c r="X96" s="801"/>
      <c r="Y96" s="801"/>
      <c r="Z96" s="801"/>
      <c r="AA96" s="802"/>
      <c r="AB96" s="218"/>
      <c r="AC96" s="218"/>
      <c r="AD96" s="218"/>
      <c r="AE96" s="214"/>
      <c r="AF96" s="219"/>
      <c r="AH96" s="209"/>
    </row>
    <row r="97" spans="1:34" ht="32.700000000000003" customHeight="1">
      <c r="A97" s="216"/>
      <c r="B97" s="220">
        <v>5</v>
      </c>
      <c r="C97" s="793"/>
      <c r="D97" s="794"/>
      <c r="E97" s="794"/>
      <c r="F97" s="794"/>
      <c r="G97" s="794"/>
      <c r="H97" s="794"/>
      <c r="I97" s="794"/>
      <c r="J97" s="794"/>
      <c r="K97" s="794"/>
      <c r="L97" s="794"/>
      <c r="M97" s="794"/>
      <c r="N97" s="794"/>
      <c r="O97" s="794"/>
      <c r="P97" s="794"/>
      <c r="Q97" s="794"/>
      <c r="R97" s="794"/>
      <c r="S97" s="801"/>
      <c r="T97" s="801"/>
      <c r="U97" s="801"/>
      <c r="V97" s="801"/>
      <c r="W97" s="801"/>
      <c r="X97" s="801"/>
      <c r="Y97" s="801"/>
      <c r="Z97" s="801"/>
      <c r="AA97" s="802"/>
      <c r="AB97" s="218"/>
      <c r="AC97" s="218"/>
      <c r="AD97" s="218"/>
      <c r="AE97" s="214"/>
      <c r="AF97" s="219"/>
      <c r="AH97" s="209"/>
    </row>
    <row r="98" spans="1:34" ht="32.700000000000003" customHeight="1" thickBot="1">
      <c r="A98" s="216"/>
      <c r="B98" s="239">
        <v>6</v>
      </c>
      <c r="C98" s="796"/>
      <c r="D98" s="797"/>
      <c r="E98" s="797"/>
      <c r="F98" s="797"/>
      <c r="G98" s="797"/>
      <c r="H98" s="797"/>
      <c r="I98" s="797"/>
      <c r="J98" s="797"/>
      <c r="K98" s="797"/>
      <c r="L98" s="797"/>
      <c r="M98" s="797"/>
      <c r="N98" s="797"/>
      <c r="O98" s="797"/>
      <c r="P98" s="797"/>
      <c r="Q98" s="797"/>
      <c r="R98" s="797"/>
      <c r="S98" s="803"/>
      <c r="T98" s="803"/>
      <c r="U98" s="803"/>
      <c r="V98" s="803"/>
      <c r="W98" s="803"/>
      <c r="X98" s="803"/>
      <c r="Y98" s="803"/>
      <c r="Z98" s="803"/>
      <c r="AA98" s="804"/>
      <c r="AB98" s="222" t="s">
        <v>229</v>
      </c>
      <c r="AC98" s="222"/>
      <c r="AD98" s="222"/>
      <c r="AE98" s="223"/>
      <c r="AF98" s="224"/>
      <c r="AH98" s="209"/>
    </row>
    <row r="99" spans="1:34" ht="32.700000000000003" hidden="1" customHeight="1" outlineLevel="1">
      <c r="A99" s="216"/>
      <c r="B99" s="240">
        <v>7</v>
      </c>
      <c r="C99" s="977"/>
      <c r="D99" s="978"/>
      <c r="E99" s="978"/>
      <c r="F99" s="978"/>
      <c r="G99" s="978"/>
      <c r="H99" s="978"/>
      <c r="I99" s="978"/>
      <c r="J99" s="978"/>
      <c r="K99" s="978"/>
      <c r="L99" s="978"/>
      <c r="M99" s="978"/>
      <c r="N99" s="978"/>
      <c r="O99" s="978"/>
      <c r="P99" s="978"/>
      <c r="Q99" s="978"/>
      <c r="R99" s="978"/>
      <c r="S99" s="808"/>
      <c r="T99" s="808"/>
      <c r="U99" s="808"/>
      <c r="V99" s="808"/>
      <c r="W99" s="808"/>
      <c r="X99" s="808"/>
      <c r="Y99" s="808"/>
      <c r="Z99" s="808"/>
      <c r="AA99" s="809"/>
      <c r="AB99" s="222"/>
      <c r="AC99" s="222"/>
      <c r="AD99" s="222"/>
      <c r="AE99" s="223"/>
      <c r="AF99" s="224"/>
      <c r="AH99" s="209"/>
    </row>
    <row r="100" spans="1:34" ht="32.700000000000003" hidden="1" customHeight="1" outlineLevel="1">
      <c r="A100" s="216"/>
      <c r="B100" s="238">
        <v>8</v>
      </c>
      <c r="C100" s="810"/>
      <c r="D100" s="811"/>
      <c r="E100" s="811"/>
      <c r="F100" s="811"/>
      <c r="G100" s="811"/>
      <c r="H100" s="811"/>
      <c r="I100" s="811"/>
      <c r="J100" s="811"/>
      <c r="K100" s="811"/>
      <c r="L100" s="811"/>
      <c r="M100" s="811"/>
      <c r="N100" s="811"/>
      <c r="O100" s="811"/>
      <c r="P100" s="811"/>
      <c r="Q100" s="811"/>
      <c r="R100" s="811"/>
      <c r="S100" s="813"/>
      <c r="T100" s="813"/>
      <c r="U100" s="813"/>
      <c r="V100" s="813"/>
      <c r="W100" s="813"/>
      <c r="X100" s="813"/>
      <c r="Y100" s="813"/>
      <c r="Z100" s="813"/>
      <c r="AA100" s="814"/>
      <c r="AB100" s="222"/>
      <c r="AC100" s="222"/>
      <c r="AD100" s="222"/>
      <c r="AE100" s="223"/>
      <c r="AF100" s="224"/>
      <c r="AH100" s="209"/>
    </row>
    <row r="101" spans="1:34" ht="32.700000000000003" hidden="1" customHeight="1" outlineLevel="1">
      <c r="A101" s="216"/>
      <c r="B101" s="238">
        <v>9</v>
      </c>
      <c r="C101" s="810"/>
      <c r="D101" s="811"/>
      <c r="E101" s="811"/>
      <c r="F101" s="811"/>
      <c r="G101" s="811"/>
      <c r="H101" s="811"/>
      <c r="I101" s="811"/>
      <c r="J101" s="811"/>
      <c r="K101" s="811"/>
      <c r="L101" s="811"/>
      <c r="M101" s="811"/>
      <c r="N101" s="811"/>
      <c r="O101" s="811"/>
      <c r="P101" s="811"/>
      <c r="Q101" s="811"/>
      <c r="R101" s="811"/>
      <c r="S101" s="813"/>
      <c r="T101" s="813"/>
      <c r="U101" s="813"/>
      <c r="V101" s="813"/>
      <c r="W101" s="813"/>
      <c r="X101" s="813"/>
      <c r="Y101" s="813"/>
      <c r="Z101" s="813"/>
      <c r="AA101" s="814"/>
      <c r="AB101" s="222"/>
      <c r="AC101" s="222"/>
      <c r="AD101" s="222"/>
      <c r="AE101" s="223"/>
      <c r="AF101" s="224"/>
      <c r="AH101" s="209"/>
    </row>
    <row r="102" spans="1:34" ht="32.700000000000003" hidden="1" customHeight="1" outlineLevel="1">
      <c r="A102" s="216"/>
      <c r="B102" s="238">
        <v>10</v>
      </c>
      <c r="C102" s="810"/>
      <c r="D102" s="811"/>
      <c r="E102" s="811"/>
      <c r="F102" s="811"/>
      <c r="G102" s="811"/>
      <c r="H102" s="811"/>
      <c r="I102" s="811"/>
      <c r="J102" s="811"/>
      <c r="K102" s="811"/>
      <c r="L102" s="811"/>
      <c r="M102" s="811"/>
      <c r="N102" s="811"/>
      <c r="O102" s="811"/>
      <c r="P102" s="811"/>
      <c r="Q102" s="811"/>
      <c r="R102" s="811"/>
      <c r="S102" s="813"/>
      <c r="T102" s="813"/>
      <c r="U102" s="813"/>
      <c r="V102" s="813"/>
      <c r="W102" s="813"/>
      <c r="X102" s="813"/>
      <c r="Y102" s="813"/>
      <c r="Z102" s="813"/>
      <c r="AA102" s="814"/>
      <c r="AB102" s="222"/>
      <c r="AC102" s="222"/>
      <c r="AD102" s="222"/>
      <c r="AE102" s="223"/>
      <c r="AF102" s="224"/>
      <c r="AH102" s="209"/>
    </row>
    <row r="103" spans="1:34" ht="32.700000000000003" hidden="1" customHeight="1" outlineLevel="1">
      <c r="A103" s="216"/>
      <c r="B103" s="238">
        <v>11</v>
      </c>
      <c r="C103" s="810"/>
      <c r="D103" s="811"/>
      <c r="E103" s="811"/>
      <c r="F103" s="811"/>
      <c r="G103" s="811"/>
      <c r="H103" s="811"/>
      <c r="I103" s="811"/>
      <c r="J103" s="811"/>
      <c r="K103" s="811"/>
      <c r="L103" s="811"/>
      <c r="M103" s="811"/>
      <c r="N103" s="811"/>
      <c r="O103" s="811"/>
      <c r="P103" s="811"/>
      <c r="Q103" s="811"/>
      <c r="R103" s="811"/>
      <c r="S103" s="813"/>
      <c r="T103" s="813"/>
      <c r="U103" s="813"/>
      <c r="V103" s="813"/>
      <c r="W103" s="813"/>
      <c r="X103" s="813"/>
      <c r="Y103" s="813"/>
      <c r="Z103" s="813"/>
      <c r="AA103" s="814"/>
      <c r="AB103" s="222"/>
      <c r="AC103" s="222"/>
      <c r="AD103" s="222"/>
      <c r="AE103" s="223"/>
      <c r="AF103" s="224"/>
      <c r="AH103" s="209"/>
    </row>
    <row r="104" spans="1:34" ht="32.700000000000003" hidden="1" customHeight="1" outlineLevel="1" thickBot="1">
      <c r="A104" s="216"/>
      <c r="B104" s="239">
        <v>12</v>
      </c>
      <c r="C104" s="940"/>
      <c r="D104" s="941"/>
      <c r="E104" s="941"/>
      <c r="F104" s="941"/>
      <c r="G104" s="941"/>
      <c r="H104" s="941"/>
      <c r="I104" s="941"/>
      <c r="J104" s="941"/>
      <c r="K104" s="941"/>
      <c r="L104" s="941"/>
      <c r="M104" s="941"/>
      <c r="N104" s="941"/>
      <c r="O104" s="941"/>
      <c r="P104" s="941"/>
      <c r="Q104" s="941"/>
      <c r="R104" s="941"/>
      <c r="S104" s="962"/>
      <c r="T104" s="962"/>
      <c r="U104" s="962"/>
      <c r="V104" s="962"/>
      <c r="W104" s="962"/>
      <c r="X104" s="962"/>
      <c r="Y104" s="962"/>
      <c r="Z104" s="962"/>
      <c r="AA104" s="963"/>
      <c r="AB104" s="222" t="s">
        <v>229</v>
      </c>
      <c r="AC104" s="222"/>
      <c r="AD104" s="222"/>
      <c r="AE104" s="223"/>
      <c r="AF104" s="224"/>
      <c r="AH104" s="209"/>
    </row>
    <row r="105" spans="1:34" ht="32.700000000000003" customHeight="1" collapsed="1" thickBot="1">
      <c r="A105" s="216"/>
      <c r="B105" s="227"/>
      <c r="C105" s="213"/>
      <c r="D105" s="213"/>
      <c r="E105" s="213"/>
      <c r="F105" s="213"/>
      <c r="G105" s="213"/>
      <c r="H105" s="213"/>
      <c r="I105" s="213"/>
      <c r="J105" s="213"/>
      <c r="K105" s="410"/>
      <c r="L105" s="410"/>
      <c r="M105" s="410"/>
      <c r="N105" s="410"/>
      <c r="O105" s="410"/>
      <c r="P105" s="930" t="s">
        <v>189</v>
      </c>
      <c r="Q105" s="930"/>
      <c r="R105" s="930"/>
      <c r="S105" s="817">
        <f>SUM(S93:AA104)</f>
        <v>0</v>
      </c>
      <c r="T105" s="818"/>
      <c r="U105" s="818"/>
      <c r="V105" s="818"/>
      <c r="W105" s="818"/>
      <c r="X105" s="818"/>
      <c r="Y105" s="818"/>
      <c r="Z105" s="818"/>
      <c r="AA105" s="819"/>
      <c r="AB105" s="815" t="str">
        <f>IF($N$68=$S$105,"一致","不一致")</f>
        <v>一致</v>
      </c>
      <c r="AC105" s="816"/>
      <c r="AD105" s="816"/>
      <c r="AE105" s="816"/>
      <c r="AF105" s="816"/>
      <c r="AG105" s="228" t="s">
        <v>571</v>
      </c>
      <c r="AH105" s="209"/>
    </row>
    <row r="106" spans="1:34" ht="24" customHeight="1">
      <c r="B106" s="777" t="s">
        <v>260</v>
      </c>
      <c r="C106" s="777"/>
      <c r="D106" s="777"/>
      <c r="E106" s="777"/>
      <c r="F106" s="777"/>
      <c r="G106" s="777"/>
      <c r="H106" s="777"/>
      <c r="I106" s="777"/>
      <c r="J106" s="777"/>
      <c r="K106" s="777"/>
      <c r="L106" s="777"/>
      <c r="M106" s="777"/>
      <c r="N106" s="777"/>
      <c r="O106" s="777"/>
      <c r="P106" s="777"/>
      <c r="Q106" s="777"/>
      <c r="R106" s="777"/>
      <c r="S106" s="777"/>
      <c r="T106" s="777"/>
      <c r="U106" s="777"/>
      <c r="V106" s="777"/>
      <c r="W106" s="777"/>
      <c r="X106" s="777"/>
      <c r="Y106" s="777"/>
      <c r="Z106" s="777"/>
      <c r="AA106" s="777"/>
      <c r="AB106" s="777"/>
      <c r="AC106" s="777"/>
      <c r="AD106" s="777"/>
      <c r="AE106" s="777"/>
      <c r="AH106" s="209"/>
    </row>
    <row r="107" spans="1:34" ht="28.5" customHeight="1">
      <c r="B107" s="406"/>
      <c r="C107" s="406"/>
      <c r="D107" s="406"/>
      <c r="E107" s="406"/>
      <c r="F107" s="406"/>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c r="AH107" s="209"/>
    </row>
    <row r="108" spans="1:34" ht="15" customHeight="1">
      <c r="B108" s="929" t="s">
        <v>194</v>
      </c>
      <c r="C108" s="929"/>
      <c r="D108" s="929"/>
      <c r="E108" s="929"/>
      <c r="F108" s="929"/>
      <c r="G108" s="929"/>
      <c r="H108" s="929"/>
      <c r="I108" s="929"/>
      <c r="J108" s="929"/>
      <c r="K108" s="929"/>
      <c r="L108" s="929"/>
      <c r="M108" s="929"/>
      <c r="N108" s="929"/>
      <c r="O108" s="929"/>
      <c r="P108" s="929"/>
      <c r="Q108" s="929"/>
      <c r="R108" s="929"/>
      <c r="S108" s="929"/>
      <c r="T108" s="929"/>
      <c r="U108" s="929"/>
      <c r="V108" s="929"/>
      <c r="W108" s="929"/>
      <c r="X108" s="929"/>
      <c r="Y108" s="929"/>
      <c r="Z108" s="929"/>
      <c r="AA108" s="929"/>
      <c r="AB108" s="929"/>
      <c r="AC108" s="929"/>
    </row>
    <row r="109" spans="1:34" ht="36" customHeight="1" thickBot="1">
      <c r="B109" s="931" t="s">
        <v>655</v>
      </c>
      <c r="C109" s="931"/>
      <c r="D109" s="931"/>
      <c r="E109" s="931"/>
      <c r="F109" s="931"/>
      <c r="G109" s="931"/>
      <c r="H109" s="931"/>
      <c r="I109" s="931"/>
      <c r="J109" s="931"/>
      <c r="K109" s="931"/>
      <c r="L109" s="931"/>
      <c r="M109" s="931"/>
      <c r="N109" s="931"/>
      <c r="O109" s="931"/>
      <c r="P109" s="931"/>
      <c r="Q109" s="931"/>
      <c r="R109" s="931"/>
      <c r="S109" s="931"/>
      <c r="T109" s="931"/>
      <c r="U109" s="931"/>
      <c r="V109" s="931"/>
      <c r="W109" s="931"/>
      <c r="X109" s="931"/>
      <c r="Y109" s="931"/>
      <c r="Z109" s="931"/>
      <c r="AA109" s="931"/>
      <c r="AB109" s="931"/>
      <c r="AC109" s="931"/>
      <c r="AD109" s="931"/>
      <c r="AE109" s="931"/>
    </row>
    <row r="110" spans="1:34" ht="32.700000000000003" customHeight="1" thickBot="1">
      <c r="B110" s="932" t="s">
        <v>653</v>
      </c>
      <c r="C110" s="933"/>
      <c r="D110" s="933"/>
      <c r="E110" s="933"/>
      <c r="F110" s="933"/>
      <c r="G110" s="933"/>
      <c r="H110" s="933"/>
      <c r="I110" s="933"/>
      <c r="J110" s="933"/>
      <c r="K110" s="933"/>
      <c r="L110" s="934"/>
      <c r="Q110" s="932" t="s">
        <v>654</v>
      </c>
      <c r="R110" s="933"/>
      <c r="S110" s="933"/>
      <c r="T110" s="933"/>
      <c r="U110" s="933"/>
      <c r="V110" s="933"/>
      <c r="W110" s="933"/>
      <c r="X110" s="933"/>
      <c r="Y110" s="933"/>
      <c r="Z110" s="933"/>
      <c r="AA110" s="934"/>
      <c r="AB110" s="195"/>
      <c r="AC110" s="406"/>
      <c r="AD110" s="406"/>
    </row>
    <row r="111" spans="1:34" ht="32.700000000000003" customHeight="1" thickBot="1">
      <c r="B111" s="935"/>
      <c r="C111" s="936"/>
      <c r="D111" s="936"/>
      <c r="E111" s="936"/>
      <c r="F111" s="936"/>
      <c r="G111" s="936"/>
      <c r="H111" s="936"/>
      <c r="I111" s="936"/>
      <c r="J111" s="936"/>
      <c r="K111" s="936"/>
      <c r="L111" s="937"/>
      <c r="P111" s="398"/>
      <c r="Q111" s="935"/>
      <c r="R111" s="936"/>
      <c r="S111" s="936"/>
      <c r="T111" s="936"/>
      <c r="U111" s="936"/>
      <c r="V111" s="936"/>
      <c r="W111" s="936"/>
      <c r="X111" s="936"/>
      <c r="Y111" s="936"/>
      <c r="Z111" s="936"/>
      <c r="AA111" s="937"/>
      <c r="AB111" s="195"/>
      <c r="AC111" s="406"/>
      <c r="AD111" s="406"/>
    </row>
    <row r="112" spans="1:34" ht="15" customHeight="1">
      <c r="B112" s="195" t="s">
        <v>652</v>
      </c>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406"/>
      <c r="AC112" s="406"/>
    </row>
    <row r="113" spans="1:32" ht="15" customHeight="1">
      <c r="A113" s="174"/>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406"/>
      <c r="AC113" s="406"/>
    </row>
    <row r="114" spans="1:32" ht="24" customHeight="1">
      <c r="A114" s="101" t="s">
        <v>78</v>
      </c>
      <c r="B114" s="166"/>
      <c r="C114" s="234"/>
      <c r="D114" s="234"/>
      <c r="E114" s="234"/>
      <c r="F114" s="234"/>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row>
    <row r="115" spans="1:32" ht="51.6" customHeight="1">
      <c r="A115" s="174"/>
      <c r="B115" s="777" t="s">
        <v>627</v>
      </c>
      <c r="C115" s="777"/>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7"/>
      <c r="AA115" s="777"/>
      <c r="AB115" s="777"/>
      <c r="AC115" s="777"/>
    </row>
    <row r="116" spans="1:32" ht="22.2" customHeight="1" thickBot="1">
      <c r="A116" s="174"/>
      <c r="B116" s="938" t="s">
        <v>597</v>
      </c>
      <c r="C116" s="938"/>
      <c r="D116" s="938"/>
      <c r="E116" s="938"/>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06"/>
    </row>
    <row r="117" spans="1:32" ht="73.95" customHeight="1" thickBot="1">
      <c r="A117" s="174"/>
      <c r="B117" s="882"/>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83"/>
      <c r="Z117" s="883"/>
      <c r="AA117" s="883"/>
      <c r="AB117" s="883"/>
      <c r="AC117" s="883"/>
      <c r="AD117" s="884"/>
    </row>
    <row r="118" spans="1:32" ht="8.6999999999999993" customHeight="1">
      <c r="A118" s="387"/>
      <c r="B118" s="445"/>
      <c r="C118" s="445"/>
      <c r="D118" s="445"/>
      <c r="E118" s="445"/>
      <c r="F118" s="445"/>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row>
    <row r="119" spans="1:32" ht="22.2" customHeight="1" thickBot="1">
      <c r="A119" s="174"/>
      <c r="B119" s="938" t="s">
        <v>566</v>
      </c>
      <c r="C119" s="938"/>
      <c r="D119" s="938"/>
      <c r="E119" s="938"/>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row>
    <row r="120" spans="1:32" ht="86.7" customHeight="1" thickBot="1">
      <c r="A120" s="174"/>
      <c r="B120" s="882"/>
      <c r="C120" s="883"/>
      <c r="D120" s="883"/>
      <c r="E120" s="883"/>
      <c r="F120" s="883"/>
      <c r="G120" s="883"/>
      <c r="H120" s="883"/>
      <c r="I120" s="883"/>
      <c r="J120" s="883"/>
      <c r="K120" s="883"/>
      <c r="L120" s="883"/>
      <c r="M120" s="883"/>
      <c r="N120" s="883"/>
      <c r="O120" s="883"/>
      <c r="P120" s="883"/>
      <c r="Q120" s="883"/>
      <c r="R120" s="883"/>
      <c r="S120" s="883"/>
      <c r="T120" s="883"/>
      <c r="U120" s="883"/>
      <c r="V120" s="883"/>
      <c r="W120" s="883"/>
      <c r="X120" s="883"/>
      <c r="Y120" s="883"/>
      <c r="Z120" s="883"/>
      <c r="AA120" s="883"/>
      <c r="AB120" s="883"/>
      <c r="AC120" s="883"/>
      <c r="AD120" s="884"/>
    </row>
    <row r="121" spans="1:32" ht="32.700000000000003" customHeight="1">
      <c r="B121" s="912" t="s">
        <v>232</v>
      </c>
      <c r="C121" s="912"/>
      <c r="D121" s="912"/>
      <c r="E121" s="912"/>
      <c r="F121" s="912"/>
      <c r="G121" s="912"/>
      <c r="H121" s="912"/>
      <c r="I121" s="912"/>
      <c r="J121" s="912"/>
      <c r="K121" s="912"/>
      <c r="L121" s="912"/>
      <c r="M121" s="912"/>
      <c r="N121" s="912"/>
      <c r="O121" s="912"/>
      <c r="P121" s="912"/>
      <c r="Q121" s="912"/>
      <c r="R121" s="912"/>
      <c r="S121" s="912"/>
      <c r="T121" s="912"/>
      <c r="U121" s="912"/>
      <c r="V121" s="912"/>
      <c r="W121" s="912"/>
      <c r="X121" s="912"/>
      <c r="Y121" s="912"/>
      <c r="Z121" s="912"/>
      <c r="AA121" s="912"/>
      <c r="AB121" s="912"/>
      <c r="AC121" s="912"/>
      <c r="AD121" s="912"/>
    </row>
    <row r="122" spans="1:32" ht="22.95" customHeight="1">
      <c r="B122" s="917" t="s">
        <v>271</v>
      </c>
      <c r="C122" s="917"/>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7"/>
      <c r="AA122" s="917"/>
      <c r="AB122" s="917"/>
      <c r="AC122" s="917"/>
      <c r="AD122" s="917"/>
      <c r="AE122" s="211"/>
    </row>
    <row r="123" spans="1:32" ht="22.95" customHeight="1">
      <c r="B123" s="216" t="s">
        <v>233</v>
      </c>
      <c r="C123" s="216"/>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6"/>
    </row>
    <row r="124" spans="1:32">
      <c r="B124" s="216"/>
      <c r="C124" s="216"/>
      <c r="D124" s="216"/>
      <c r="E124" s="216"/>
      <c r="F124" s="216"/>
      <c r="G124" s="216"/>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row>
    <row r="125" spans="1:32">
      <c r="B125" s="216"/>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row>
    <row r="126" spans="1:32">
      <c r="B126" s="216"/>
      <c r="C126" s="216"/>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row>
    <row r="127" spans="1:32">
      <c r="B127" s="216"/>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row>
    <row r="128" spans="1:32" ht="33" customHeight="1">
      <c r="B128" s="216"/>
      <c r="C128" s="216"/>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row>
    <row r="129" spans="2:30">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row>
    <row r="130" spans="2:30" ht="26.7" customHeight="1">
      <c r="B130" s="21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row>
    <row r="131" spans="2:30">
      <c r="B131" s="216"/>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row>
    <row r="132" spans="2:30" ht="30" customHeight="1">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row>
    <row r="133" spans="2:30" ht="34.200000000000003" customHeight="1">
      <c r="B133" s="216"/>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row>
    <row r="134" spans="2:30" ht="49.2" customHeight="1">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row>
    <row r="135" spans="2:30" ht="43.2" customHeight="1">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row>
    <row r="136" spans="2:30" ht="50.7" customHeight="1">
      <c r="B136" s="216"/>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row>
    <row r="137" spans="2:30" ht="16.95" customHeight="1">
      <c r="B137" s="216"/>
      <c r="C137" s="216"/>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row>
    <row r="138" spans="2:30">
      <c r="B138" s="216"/>
      <c r="C138" s="216"/>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row>
    <row r="139" spans="2:30" ht="40.200000000000003" customHeight="1">
      <c r="AD139" s="216"/>
    </row>
    <row r="140" spans="2:30" ht="40.200000000000003" customHeight="1">
      <c r="AD140" s="216"/>
    </row>
    <row r="141" spans="2:30" ht="40.200000000000003" customHeight="1">
      <c r="AD141" s="216"/>
    </row>
    <row r="142" spans="2:30" ht="40.200000000000003" customHeight="1">
      <c r="AD142" s="216"/>
    </row>
    <row r="143" spans="2:30" ht="40.200000000000003" customHeight="1">
      <c r="AD143" s="216"/>
    </row>
    <row r="144" spans="2:30" ht="16.95" customHeight="1">
      <c r="AD144" s="216"/>
    </row>
    <row r="145" spans="1:65" ht="72.599999999999994" customHeight="1">
      <c r="AD145" s="216"/>
    </row>
    <row r="146" spans="1:65" ht="16.95" customHeight="1">
      <c r="AD146" s="216"/>
    </row>
    <row r="147" spans="1:65" ht="16.95" customHeight="1">
      <c r="AD147" s="216"/>
    </row>
    <row r="148" spans="1:65" ht="16.95" customHeight="1">
      <c r="AD148" s="216"/>
    </row>
    <row r="149" spans="1:65">
      <c r="AD149" s="216"/>
    </row>
    <row r="150" spans="1:65" s="211" customFormat="1">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216"/>
      <c r="AE150" s="165"/>
      <c r="AF150" s="165"/>
      <c r="AG150" s="165"/>
      <c r="BM150" s="165"/>
    </row>
    <row r="151" spans="1:65" s="211" customFormat="1">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216"/>
      <c r="AE151" s="165"/>
      <c r="AF151" s="165"/>
      <c r="AG151" s="165"/>
    </row>
    <row r="152" spans="1:65" s="211" customFormat="1">
      <c r="A152" s="216"/>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216"/>
    </row>
    <row r="153" spans="1:65" s="211" customFormat="1">
      <c r="A153" s="216"/>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216"/>
    </row>
    <row r="154" spans="1:65" s="211" customFormat="1">
      <c r="A154" s="216"/>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216"/>
    </row>
    <row r="155" spans="1:65" s="211" customFormat="1">
      <c r="A155" s="216"/>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216"/>
    </row>
    <row r="156" spans="1:65" s="211" customFormat="1">
      <c r="A156" s="216"/>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216"/>
    </row>
    <row r="157" spans="1:65" s="211" customFormat="1">
      <c r="A157" s="216"/>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row>
    <row r="158" spans="1:65" s="211" customFormat="1" ht="32.700000000000003" customHeight="1">
      <c r="A158" s="216"/>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row>
    <row r="159" spans="1:65" s="211" customFormat="1" ht="32.700000000000003" customHeight="1">
      <c r="A159" s="216"/>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row>
    <row r="160" spans="1:65" s="211" customFormat="1">
      <c r="A160" s="216"/>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row>
    <row r="161" spans="1:65">
      <c r="A161" s="216"/>
      <c r="AE161" s="211"/>
      <c r="AF161" s="211"/>
      <c r="AG161" s="211"/>
      <c r="BM161" s="211"/>
    </row>
    <row r="162" spans="1:65">
      <c r="A162" s="216"/>
      <c r="AE162" s="211"/>
      <c r="AF162" s="211"/>
      <c r="AG162" s="211"/>
    </row>
    <row r="163" spans="1:65">
      <c r="A163" s="216"/>
    </row>
    <row r="164" spans="1:65">
      <c r="A164" s="216"/>
    </row>
    <row r="165" spans="1:65">
      <c r="A165" s="216"/>
    </row>
    <row r="166" spans="1:65">
      <c r="A166" s="216"/>
    </row>
    <row r="167" spans="1:65">
      <c r="A167" s="216"/>
    </row>
    <row r="168" spans="1:65">
      <c r="A168" s="216"/>
    </row>
    <row r="169" spans="1:65">
      <c r="A169" s="216"/>
    </row>
    <row r="170" spans="1:65">
      <c r="A170" s="216"/>
    </row>
    <row r="171" spans="1:65">
      <c r="A171" s="216"/>
    </row>
    <row r="172" spans="1:65">
      <c r="A172" s="216"/>
    </row>
    <row r="173" spans="1:65">
      <c r="A173" s="216"/>
    </row>
    <row r="174" spans="1:65">
      <c r="A174" s="216"/>
    </row>
    <row r="175" spans="1:65">
      <c r="A175" s="216"/>
    </row>
    <row r="176" spans="1:65">
      <c r="A176" s="216"/>
    </row>
    <row r="177" spans="1:1">
      <c r="A177" s="216"/>
    </row>
    <row r="178" spans="1:1">
      <c r="A178" s="216"/>
    </row>
    <row r="179" spans="1:1">
      <c r="A179" s="216"/>
    </row>
    <row r="180" spans="1:1">
      <c r="A180" s="216"/>
    </row>
  </sheetData>
  <sheetProtection sheet="1" objects="1" scenarios="1"/>
  <customSheetViews>
    <customSheetView guid="{9EA9614F-2E1B-408A-94DE-883A46E7B9CA}" showPageBreaks="1" printArea="1" view="pageBreakPreview">
      <selection activeCell="A2" sqref="A2"/>
      <rowBreaks count="3" manualBreakCount="3">
        <brk id="39" max="31" man="1"/>
        <brk id="63" max="31" man="1"/>
        <brk id="78" max="31" man="1"/>
      </rowBreaks>
      <pageMargins left="0.7" right="0.7" top="0.75" bottom="0.75" header="0.3" footer="0.3"/>
      <pageSetup paperSize="9" scale="65" orientation="portrait" r:id="rId1"/>
    </customSheetView>
  </customSheetViews>
  <mergeCells count="179">
    <mergeCell ref="B116:E116"/>
    <mergeCell ref="B119:E119"/>
    <mergeCell ref="Q36:U36"/>
    <mergeCell ref="V36:W36"/>
    <mergeCell ref="X36:Y36"/>
    <mergeCell ref="Z36:AA36"/>
    <mergeCell ref="AB36:AD36"/>
    <mergeCell ref="H54:AD54"/>
    <mergeCell ref="B52:F52"/>
    <mergeCell ref="N45:T45"/>
    <mergeCell ref="R59:AB59"/>
    <mergeCell ref="B60:K61"/>
    <mergeCell ref="R60:AB61"/>
    <mergeCell ref="B59:P59"/>
    <mergeCell ref="L60:P61"/>
    <mergeCell ref="B117:AD117"/>
    <mergeCell ref="S92:AA92"/>
    <mergeCell ref="C93:R93"/>
    <mergeCell ref="S93:AA93"/>
    <mergeCell ref="C94:R94"/>
    <mergeCell ref="S94:AA94"/>
    <mergeCell ref="C103:R103"/>
    <mergeCell ref="S103:AA103"/>
    <mergeCell ref="C92:R92"/>
    <mergeCell ref="B120:AD120"/>
    <mergeCell ref="B33:AD33"/>
    <mergeCell ref="B34:D34"/>
    <mergeCell ref="E34:F34"/>
    <mergeCell ref="H34:J34"/>
    <mergeCell ref="L34:O34"/>
    <mergeCell ref="Q34:U34"/>
    <mergeCell ref="V34:AD34"/>
    <mergeCell ref="B35:D36"/>
    <mergeCell ref="E35:F35"/>
    <mergeCell ref="H35:J35"/>
    <mergeCell ref="L35:O35"/>
    <mergeCell ref="Q35:U35"/>
    <mergeCell ref="V35:W35"/>
    <mergeCell ref="X35:Y35"/>
    <mergeCell ref="Z35:AA35"/>
    <mergeCell ref="AB35:AD35"/>
    <mergeCell ref="E36:F36"/>
    <mergeCell ref="H36:J36"/>
    <mergeCell ref="C102:R102"/>
    <mergeCell ref="S102:AA102"/>
    <mergeCell ref="B38:AD38"/>
    <mergeCell ref="B39:G39"/>
    <mergeCell ref="B40:G40"/>
    <mergeCell ref="S85:AA85"/>
    <mergeCell ref="B30:AD30"/>
    <mergeCell ref="B31:AD31"/>
    <mergeCell ref="S79:AA79"/>
    <mergeCell ref="C80:R80"/>
    <mergeCell ref="S80:AA80"/>
    <mergeCell ref="C75:R75"/>
    <mergeCell ref="S75:AA75"/>
    <mergeCell ref="B68:E68"/>
    <mergeCell ref="B72:AE72"/>
    <mergeCell ref="B45:H45"/>
    <mergeCell ref="B46:H48"/>
    <mergeCell ref="AA67:AE67"/>
    <mergeCell ref="N46:T48"/>
    <mergeCell ref="L36:O36"/>
    <mergeCell ref="N67:S67"/>
    <mergeCell ref="H52:AD52"/>
    <mergeCell ref="B53:F53"/>
    <mergeCell ref="H53:AD53"/>
    <mergeCell ref="B54:F54"/>
    <mergeCell ref="C81:R81"/>
    <mergeCell ref="S81:AA81"/>
    <mergeCell ref="P88:R88"/>
    <mergeCell ref="B63:AD63"/>
    <mergeCell ref="B65:E65"/>
    <mergeCell ref="B66:E66"/>
    <mergeCell ref="B67:E67"/>
    <mergeCell ref="G67:L67"/>
    <mergeCell ref="G56:AD56"/>
    <mergeCell ref="C86:R86"/>
    <mergeCell ref="N68:R68"/>
    <mergeCell ref="U67:X67"/>
    <mergeCell ref="G68:K68"/>
    <mergeCell ref="AA68:AD68"/>
    <mergeCell ref="U68:X68"/>
    <mergeCell ref="S88:AA88"/>
    <mergeCell ref="S86:AA86"/>
    <mergeCell ref="C87:R87"/>
    <mergeCell ref="S87:AA87"/>
    <mergeCell ref="C82:R82"/>
    <mergeCell ref="S82:AA82"/>
    <mergeCell ref="C83:R83"/>
    <mergeCell ref="S83:AA83"/>
    <mergeCell ref="C84:R84"/>
    <mergeCell ref="S84:AA84"/>
    <mergeCell ref="C85:R85"/>
    <mergeCell ref="C98:R98"/>
    <mergeCell ref="S98:AA98"/>
    <mergeCell ref="P105:R105"/>
    <mergeCell ref="S105:AA105"/>
    <mergeCell ref="B106:AE106"/>
    <mergeCell ref="C95:R95"/>
    <mergeCell ref="S95:AA95"/>
    <mergeCell ref="C96:R96"/>
    <mergeCell ref="S96:AA96"/>
    <mergeCell ref="C97:R97"/>
    <mergeCell ref="S97:AA97"/>
    <mergeCell ref="C104:R104"/>
    <mergeCell ref="S104:AA104"/>
    <mergeCell ref="C99:R99"/>
    <mergeCell ref="S99:AA99"/>
    <mergeCell ref="C100:R100"/>
    <mergeCell ref="S100:AA100"/>
    <mergeCell ref="C101:R101"/>
    <mergeCell ref="S101:AA101"/>
    <mergeCell ref="R7:AD7"/>
    <mergeCell ref="B9:AD9"/>
    <mergeCell ref="G13:AD13"/>
    <mergeCell ref="H14:AD14"/>
    <mergeCell ref="H15:AD15"/>
    <mergeCell ref="H16:AD16"/>
    <mergeCell ref="H17:AD17"/>
    <mergeCell ref="B18:AD18"/>
    <mergeCell ref="G21:AD21"/>
    <mergeCell ref="H22:AD22"/>
    <mergeCell ref="H23:AD23"/>
    <mergeCell ref="G27:AD27"/>
    <mergeCell ref="B23:F23"/>
    <mergeCell ref="B26:AB26"/>
    <mergeCell ref="B27:F27"/>
    <mergeCell ref="H28:AD28"/>
    <mergeCell ref="H29:AD29"/>
    <mergeCell ref="B28:F28"/>
    <mergeCell ref="B121:AD121"/>
    <mergeCell ref="B122:AD122"/>
    <mergeCell ref="B108:AC108"/>
    <mergeCell ref="B115:AC115"/>
    <mergeCell ref="B69:AD69"/>
    <mergeCell ref="B70:E70"/>
    <mergeCell ref="G70:L70"/>
    <mergeCell ref="B71:E71"/>
    <mergeCell ref="G71:K71"/>
    <mergeCell ref="C78:R78"/>
    <mergeCell ref="S78:AA78"/>
    <mergeCell ref="C79:R79"/>
    <mergeCell ref="C76:R76"/>
    <mergeCell ref="S76:AA76"/>
    <mergeCell ref="C77:R77"/>
    <mergeCell ref="S77:AA77"/>
    <mergeCell ref="Q110:AA110"/>
    <mergeCell ref="Q111:AA111"/>
    <mergeCell ref="AB88:AF88"/>
    <mergeCell ref="AB105:AF105"/>
    <mergeCell ref="B110:L110"/>
    <mergeCell ref="B111:L111"/>
    <mergeCell ref="B89:AE89"/>
    <mergeCell ref="B109:AE109"/>
    <mergeCell ref="B2:AC2"/>
    <mergeCell ref="B50:AD50"/>
    <mergeCell ref="B51:F51"/>
    <mergeCell ref="G51:AD51"/>
    <mergeCell ref="B12:AB12"/>
    <mergeCell ref="B13:F13"/>
    <mergeCell ref="B14:F14"/>
    <mergeCell ref="B15:F15"/>
    <mergeCell ref="B16:F16"/>
    <mergeCell ref="B17:F17"/>
    <mergeCell ref="O4:Q4"/>
    <mergeCell ref="R4:AD4"/>
    <mergeCell ref="O5:Q5"/>
    <mergeCell ref="R5:AD5"/>
    <mergeCell ref="O6:Q6"/>
    <mergeCell ref="R6:AD6"/>
    <mergeCell ref="B20:AB20"/>
    <mergeCell ref="B21:F21"/>
    <mergeCell ref="B22:F22"/>
    <mergeCell ref="O7:Q7"/>
    <mergeCell ref="B24:AD24"/>
    <mergeCell ref="J46:L48"/>
    <mergeCell ref="B29:F29"/>
    <mergeCell ref="B44:AD44"/>
  </mergeCells>
  <phoneticPr fontId="2"/>
  <conditionalFormatting sqref="B18:AD18">
    <cfRule type="expression" dxfId="93" priority="25">
      <formula>$B$17="〇"</formula>
    </cfRule>
    <cfRule type="expression" dxfId="92" priority="26">
      <formula>$B$16="〇"</formula>
    </cfRule>
    <cfRule type="expression" dxfId="91" priority="27">
      <formula>$B$15="〇"</formula>
    </cfRule>
  </conditionalFormatting>
  <conditionalFormatting sqref="B24:AD24">
    <cfRule type="expression" dxfId="90" priority="24">
      <formula>$B$23="〇"</formula>
    </cfRule>
  </conditionalFormatting>
  <conditionalFormatting sqref="B30:AD30">
    <cfRule type="expression" dxfId="89" priority="22">
      <formula>$B$29="〇"</formula>
    </cfRule>
  </conditionalFormatting>
  <conditionalFormatting sqref="N46:T48">
    <cfRule type="expression" dxfId="88" priority="21">
      <formula>$B$46=$AG$45</formula>
    </cfRule>
  </conditionalFormatting>
  <conditionalFormatting sqref="B46:H48 N46:T48">
    <cfRule type="expression" dxfId="87" priority="20">
      <formula>$B$23="〇"</formula>
    </cfRule>
  </conditionalFormatting>
  <conditionalFormatting sqref="C55">
    <cfRule type="expression" dxfId="86" priority="17">
      <formula>$B$54="〇"</formula>
    </cfRule>
  </conditionalFormatting>
  <conditionalFormatting sqref="B14:F17 B28:F29 B46:H48 N46:T48 B52:F54 G56:AD56 B66:E66 B68:E68 G68:K68 N68:R68 U68:X68 AA68:AD68 B71:E71 G71:K71 S88:AA88 S105:AA105 C76:AA87 C93:AA104">
    <cfRule type="expression" dxfId="85" priority="16">
      <formula>$B$23="〇"</formula>
    </cfRule>
  </conditionalFormatting>
  <conditionalFormatting sqref="E35:F36 H35:J36 L35:O36 Q35:U36 X35:Y36 AB35:AD36">
    <cfRule type="expression" dxfId="84" priority="9">
      <formula>COUNTIF($B$35,"*無*")</formula>
    </cfRule>
  </conditionalFormatting>
  <conditionalFormatting sqref="B111:L111">
    <cfRule type="expression" dxfId="83" priority="6">
      <formula>$B$23="〇"</formula>
    </cfRule>
  </conditionalFormatting>
  <conditionalFormatting sqref="Q111:AA111">
    <cfRule type="expression" dxfId="82" priority="5">
      <formula>$B$23="〇"</formula>
    </cfRule>
  </conditionalFormatting>
  <conditionalFormatting sqref="AB35:AD35">
    <cfRule type="expression" dxfId="81" priority="2">
      <formula>COUNTIF($X$35,"*無*")</formula>
    </cfRule>
  </conditionalFormatting>
  <conditionalFormatting sqref="AB36:AD36">
    <cfRule type="expression" dxfId="80" priority="1">
      <formula>COUNTIF($X$36,"*無*")</formula>
    </cfRule>
  </conditionalFormatting>
  <dataValidations count="12">
    <dataValidation type="list" allowBlank="1" showInputMessage="1" showErrorMessage="1" sqref="B52:F54 B14:B17 C14:F14 C17:F17 B22:F22 B28:F28">
      <formula1>"〇"</formula1>
    </dataValidation>
    <dataValidation type="list" allowBlank="1" showInputMessage="1" showErrorMessage="1" sqref="B46:H48">
      <formula1>$AG$45:$AG$46</formula1>
    </dataValidation>
    <dataValidation type="list" allowBlank="1" showInputMessage="1" showErrorMessage="1" sqref="N46:T48">
      <formula1>$AG$47:$AG$50</formula1>
    </dataValidation>
    <dataValidation type="list" allowBlank="1" showInputMessage="1" showErrorMessage="1" promptTitle="注意" prompt="競争的手続き（相見積りや入札など）を行わない場合、補助対象外となります。" sqref="B23:F23">
      <formula1>"〇"</formula1>
    </dataValidation>
    <dataValidation type="list" allowBlank="1" showInputMessage="1" showErrorMessage="1" promptTitle="注意" prompt="申請内容によっては、財産処分制限期間の残年数に応じた補助額の返還が必要となります。" sqref="B29:F29">
      <formula1>"〇"</formula1>
    </dataValidation>
    <dataValidation type="date" errorStyle="information" operator="greaterThan" allowBlank="1" showInputMessage="1" showErrorMessage="1" errorTitle="事前着手はできません" error="実際の事業着手は、神奈川県からの交付決定通知日以降にお願いします。" sqref="B111:L111">
      <formula1>45747</formula1>
    </dataValidation>
    <dataValidation type="list" allowBlank="1" showInputMessage="1" showErrorMessage="1" sqref="B35:D36 B40:B41 C41:F41">
      <formula1>"有,無"</formula1>
    </dataValidation>
    <dataValidation allowBlank="1" showInputMessage="1" sqref="L60"/>
    <dataValidation type="list" allowBlank="1" showInputMessage="1" showErrorMessage="1" sqref="Q35:U36">
      <formula1>"病室の整備,病棟の整備,個人防護具保管施設の整備"</formula1>
    </dataValidation>
    <dataValidation type="list" allowBlank="1" showInputMessage="1" showErrorMessage="1" sqref="X35:Y36">
      <formula1>"有（承認済）,有（申請済）,有（申請予定）,無"</formula1>
    </dataValidation>
    <dataValidation type="list" allowBlank="1" showInputMessage="1" showErrorMessage="1" sqref="AB35:AD36">
      <formula1>"転用,譲渡,交換,貸付,取壊し"</formula1>
    </dataValidation>
    <dataValidation type="date" allowBlank="1" showInputMessage="1" showErrorMessage="1" errorTitle="補助対象外" error="整備事業は、着手予定日以降令和８年１月31日までに完了してください。" sqref="Q111:AA111">
      <formula1>45747</formula1>
      <formula2>46053</formula2>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2"/>
  <rowBreaks count="3" manualBreakCount="3">
    <brk id="31" max="31" man="1"/>
    <brk id="62" max="31" man="1"/>
    <brk id="124" max="31"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15" id="{AA9397D8-90E1-4638-B871-96BB377FE33E}">
            <xm:f>'確認書（病室整備）'!$B$23="〇"</xm:f>
            <x14:dxf>
              <fill>
                <patternFill>
                  <bgColor theme="1"/>
                </patternFill>
              </fill>
            </x14:dxf>
          </x14:cfRule>
          <xm:sqref>P62</xm:sqref>
        </x14:conditionalFormatting>
        <x14:conditionalFormatting xmlns:xm="http://schemas.microsoft.com/office/excel/2006/main">
          <x14:cfRule type="expression" priority="14" id="{04CDDE55-6421-4E86-B543-86F1E059A341}">
            <xm:f>'確認書（病室整備）'!$B$23="〇"</xm:f>
            <x14:dxf>
              <fill>
                <patternFill>
                  <bgColor theme="1"/>
                </patternFill>
              </fill>
            </x14:dxf>
          </x14:cfRule>
          <xm:sqref>G58:AD58</xm:sqref>
        </x14:conditionalFormatting>
        <x14:conditionalFormatting xmlns:xm="http://schemas.microsoft.com/office/excel/2006/main">
          <x14:cfRule type="expression" priority="13" id="{80E6E85A-1F82-47BC-A41A-FB298D5A1026}">
            <xm:f>'確認書（病室整備）'!$B$23="〇"</xm:f>
            <x14:dxf>
              <fill>
                <patternFill>
                  <bgColor theme="1"/>
                </patternFill>
              </fill>
            </x14:dxf>
          </x14:cfRule>
          <xm:sqref>B117:AD118 B119:B120 F119:AD119</xm:sqref>
        </x14:conditionalFormatting>
        <x14:conditionalFormatting xmlns:xm="http://schemas.microsoft.com/office/excel/2006/main">
          <x14:cfRule type="expression" priority="8" id="{15E527EE-19CE-44E2-8C26-F408F065C0B1}">
            <xm:f>'確認書（病室整備）'!$B$23="〇"</xm:f>
            <x14:dxf>
              <fill>
                <patternFill>
                  <bgColor theme="1"/>
                </patternFill>
              </fill>
            </x14:dxf>
          </x14:cfRule>
          <xm:sqref>Q60</xm:sqref>
        </x14:conditionalFormatting>
        <x14:conditionalFormatting xmlns:xm="http://schemas.microsoft.com/office/excel/2006/main">
          <x14:cfRule type="expression" priority="7" id="{CFC11D8F-640E-44EF-8119-C1CF6C55EE6C}">
            <xm:f>'確認書（病室整備）'!$B$23="〇"</xm:f>
            <x14:dxf>
              <fill>
                <patternFill>
                  <bgColor theme="1"/>
                </patternFill>
              </fill>
            </x14:dxf>
          </x14:cfRule>
          <xm:sqref>Q59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'事業計画書（病室）'!$R$16:$R$23</xm:f>
          </x14:formula1>
          <xm:sqref>R60 Q60:Q61</xm:sqref>
        </x14:dataValidation>
        <x14:dataValidation type="list" allowBlank="1" showInputMessage="1">
          <x14:formula1>
            <xm:f>'事業計画書（病室）'!$R$16:$R$23</xm:f>
          </x14:formula1>
          <xm:sqref>B60:K61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M210"/>
  <sheetViews>
    <sheetView showZeros="0" view="pageBreakPreview" zoomScaleNormal="100" zoomScaleSheetLayoutView="100" workbookViewId="0">
      <selection activeCell="B168" sqref="B168:AD168"/>
    </sheetView>
  </sheetViews>
  <sheetFormatPr defaultColWidth="2.69921875" defaultRowHeight="13.8" outlineLevelRow="1"/>
  <cols>
    <col min="1" max="1" width="4" style="165" customWidth="1"/>
    <col min="2" max="2" width="4.19921875" style="165" bestFit="1" customWidth="1"/>
    <col min="3" max="3" width="2.69921875" style="165"/>
    <col min="4" max="4" width="5.19921875" style="165" customWidth="1"/>
    <col min="5" max="5" width="4.19921875" style="165" customWidth="1"/>
    <col min="6" max="6" width="3.19921875" style="165" customWidth="1"/>
    <col min="7" max="7" width="4.19921875" style="165" customWidth="1"/>
    <col min="8" max="8" width="5" style="165" customWidth="1"/>
    <col min="9" max="9" width="2.69921875" style="165"/>
    <col min="10" max="10" width="4.69921875" style="165" customWidth="1"/>
    <col min="11" max="11" width="3.09765625" style="165" customWidth="1"/>
    <col min="12" max="12" width="5.69921875" style="165" customWidth="1"/>
    <col min="13" max="13" width="4.5" style="165" customWidth="1"/>
    <col min="14" max="14" width="3.19921875" style="165" customWidth="1"/>
    <col min="15" max="15" width="4.69921875" style="165" customWidth="1"/>
    <col min="16" max="16" width="4.5" style="165" customWidth="1"/>
    <col min="17" max="17" width="2.69921875" style="165" customWidth="1"/>
    <col min="18" max="18" width="3.19921875" style="165" customWidth="1"/>
    <col min="19" max="19" width="4.19921875" style="165" customWidth="1"/>
    <col min="20" max="20" width="3.69921875" style="165" customWidth="1"/>
    <col min="21" max="21" width="3.5" style="165" customWidth="1"/>
    <col min="22" max="22" width="5.09765625" style="165" customWidth="1"/>
    <col min="23" max="23" width="4" style="165" customWidth="1"/>
    <col min="24" max="24" width="4.19921875" style="165" customWidth="1"/>
    <col min="25" max="25" width="1.69921875" style="165" customWidth="1"/>
    <col min="26" max="26" width="3.69921875" style="165" customWidth="1"/>
    <col min="27" max="27" width="4.69921875" style="165" customWidth="1"/>
    <col min="28" max="28" width="4.59765625" style="165" customWidth="1"/>
    <col min="29" max="30" width="4.09765625" style="165" customWidth="1"/>
    <col min="31" max="31" width="4.19921875" style="165" customWidth="1"/>
    <col min="32" max="32" width="4.09765625" style="165" customWidth="1"/>
    <col min="33" max="33" width="19.5" style="165" customWidth="1"/>
    <col min="34" max="34" width="20" style="165" customWidth="1"/>
    <col min="35" max="37" width="2.69921875" style="165"/>
    <col min="38" max="38" width="10" style="165" customWidth="1"/>
    <col min="39" max="39" width="9.69921875" style="165" customWidth="1"/>
    <col min="40" max="16384" width="2.69921875" style="165"/>
  </cols>
  <sheetData>
    <row r="2" spans="1:32" ht="32.700000000000003" customHeight="1">
      <c r="A2" s="241"/>
      <c r="B2" s="1130" t="s">
        <v>84</v>
      </c>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c r="AB2" s="1130"/>
      <c r="AC2" s="1130"/>
      <c r="AD2" s="241"/>
      <c r="AE2" s="241"/>
      <c r="AF2" s="241"/>
    </row>
    <row r="3" spans="1:32" ht="15" customHeight="1"/>
    <row r="4" spans="1:32" ht="28.2" customHeight="1">
      <c r="A4" s="241"/>
      <c r="B4" s="241"/>
      <c r="C4" s="241"/>
      <c r="D4" s="241"/>
      <c r="E4" s="241"/>
      <c r="F4" s="241"/>
      <c r="G4" s="241"/>
      <c r="H4" s="241"/>
      <c r="I4" s="241"/>
      <c r="J4" s="241"/>
      <c r="K4" s="241"/>
      <c r="L4" s="241"/>
      <c r="M4" s="241"/>
      <c r="N4" s="241"/>
      <c r="O4" s="927" t="s">
        <v>135</v>
      </c>
      <c r="P4" s="927"/>
      <c r="Q4" s="927"/>
      <c r="R4" s="928">
        <f>基礎情報!$D$9</f>
        <v>0</v>
      </c>
      <c r="S4" s="928"/>
      <c r="T4" s="928"/>
      <c r="U4" s="928"/>
      <c r="V4" s="928"/>
      <c r="W4" s="928"/>
      <c r="X4" s="928"/>
      <c r="Y4" s="928"/>
      <c r="Z4" s="928"/>
      <c r="AA4" s="928"/>
      <c r="AB4" s="928"/>
      <c r="AC4" s="928"/>
      <c r="AD4" s="928"/>
      <c r="AE4" s="242"/>
      <c r="AF4" s="243"/>
    </row>
    <row r="5" spans="1:32" ht="28.2" customHeight="1">
      <c r="A5" s="241"/>
      <c r="B5" s="241"/>
      <c r="C5" s="241"/>
      <c r="D5" s="241"/>
      <c r="E5" s="241"/>
      <c r="F5" s="241"/>
      <c r="G5" s="241"/>
      <c r="H5" s="241"/>
      <c r="I5" s="241"/>
      <c r="J5" s="241"/>
      <c r="K5" s="241"/>
      <c r="L5" s="241"/>
      <c r="M5" s="241"/>
      <c r="N5" s="241"/>
      <c r="O5" s="927" t="s">
        <v>176</v>
      </c>
      <c r="P5" s="927"/>
      <c r="Q5" s="927"/>
      <c r="R5" s="928">
        <f>基礎情報!$D$6</f>
        <v>0</v>
      </c>
      <c r="S5" s="928"/>
      <c r="T5" s="928"/>
      <c r="U5" s="928"/>
      <c r="V5" s="928"/>
      <c r="W5" s="928"/>
      <c r="X5" s="928"/>
      <c r="Y5" s="928"/>
      <c r="Z5" s="928"/>
      <c r="AA5" s="928"/>
      <c r="AB5" s="928"/>
      <c r="AC5" s="928"/>
      <c r="AD5" s="928"/>
      <c r="AE5" s="242"/>
      <c r="AF5" s="243"/>
    </row>
    <row r="6" spans="1:32" ht="28.2" customHeight="1">
      <c r="A6" s="241"/>
      <c r="B6" s="241"/>
      <c r="C6" s="241"/>
      <c r="D6" s="241"/>
      <c r="E6" s="241"/>
      <c r="F6" s="241"/>
      <c r="G6" s="241"/>
      <c r="H6" s="241"/>
      <c r="I6" s="241"/>
      <c r="J6" s="241"/>
      <c r="K6" s="241"/>
      <c r="L6" s="241"/>
      <c r="M6" s="241"/>
      <c r="N6" s="241"/>
      <c r="O6" s="927" t="s">
        <v>196</v>
      </c>
      <c r="P6" s="927"/>
      <c r="Q6" s="927"/>
      <c r="R6" s="928">
        <f>基礎情報!$D$25</f>
        <v>0</v>
      </c>
      <c r="S6" s="928"/>
      <c r="T6" s="928"/>
      <c r="U6" s="928"/>
      <c r="V6" s="928"/>
      <c r="W6" s="928"/>
      <c r="X6" s="928"/>
      <c r="Y6" s="928"/>
      <c r="Z6" s="928"/>
      <c r="AA6" s="928"/>
      <c r="AB6" s="928"/>
      <c r="AC6" s="928"/>
      <c r="AD6" s="928"/>
      <c r="AE6" s="242"/>
      <c r="AF6" s="243"/>
    </row>
    <row r="7" spans="1:32" ht="28.2" customHeight="1">
      <c r="A7" s="241"/>
      <c r="B7" s="241"/>
      <c r="C7" s="241"/>
      <c r="D7" s="241"/>
      <c r="E7" s="241"/>
      <c r="F7" s="241"/>
      <c r="G7" s="241"/>
      <c r="H7" s="241"/>
      <c r="I7" s="241"/>
      <c r="J7" s="241"/>
      <c r="K7" s="241"/>
      <c r="L7" s="241"/>
      <c r="M7" s="241"/>
      <c r="N7" s="241"/>
      <c r="O7" s="923" t="s">
        <v>136</v>
      </c>
      <c r="P7" s="924"/>
      <c r="Q7" s="925"/>
      <c r="R7" s="826">
        <f>基礎情報!$D$26</f>
        <v>0</v>
      </c>
      <c r="S7" s="926"/>
      <c r="T7" s="926"/>
      <c r="U7" s="926"/>
      <c r="V7" s="926"/>
      <c r="W7" s="926"/>
      <c r="X7" s="926"/>
      <c r="Y7" s="926"/>
      <c r="Z7" s="926"/>
      <c r="AA7" s="926"/>
      <c r="AB7" s="926"/>
      <c r="AC7" s="926"/>
      <c r="AD7" s="827"/>
      <c r="AE7" s="243"/>
      <c r="AF7" s="243"/>
    </row>
    <row r="8" spans="1:32" ht="15" customHeight="1">
      <c r="A8" s="241"/>
      <c r="B8" s="241"/>
      <c r="C8" s="241"/>
      <c r="D8" s="241"/>
      <c r="E8" s="241"/>
      <c r="F8" s="241"/>
      <c r="G8" s="241"/>
      <c r="H8" s="241"/>
      <c r="I8" s="241"/>
      <c r="J8" s="241"/>
      <c r="K8" s="241"/>
      <c r="L8" s="241"/>
      <c r="M8" s="241"/>
      <c r="N8" s="241"/>
      <c r="O8" s="181"/>
      <c r="P8" s="181"/>
      <c r="Q8" s="181"/>
      <c r="R8" s="182"/>
      <c r="S8" s="182"/>
      <c r="T8" s="182"/>
      <c r="U8" s="182"/>
      <c r="V8" s="182"/>
      <c r="W8" s="182"/>
      <c r="X8" s="182"/>
      <c r="Y8" s="182"/>
      <c r="Z8" s="182"/>
      <c r="AA8" s="182"/>
      <c r="AB8" s="182"/>
      <c r="AC8" s="182"/>
      <c r="AD8" s="182"/>
      <c r="AE8" s="243"/>
      <c r="AF8" s="243"/>
    </row>
    <row r="9" spans="1:32" ht="40.5" customHeight="1">
      <c r="A9" s="241"/>
      <c r="B9" s="1131" t="s">
        <v>238</v>
      </c>
      <c r="C9" s="1131"/>
      <c r="D9" s="1131"/>
      <c r="E9" s="1131"/>
      <c r="F9" s="1131"/>
      <c r="G9" s="1131"/>
      <c r="H9" s="1131"/>
      <c r="I9" s="1131"/>
      <c r="J9" s="1131"/>
      <c r="K9" s="1131"/>
      <c r="L9" s="1131"/>
      <c r="M9" s="1131"/>
      <c r="N9" s="1131"/>
      <c r="O9" s="1131"/>
      <c r="P9" s="1131"/>
      <c r="Q9" s="1131"/>
      <c r="R9" s="1131"/>
      <c r="S9" s="1131"/>
      <c r="T9" s="1131"/>
      <c r="U9" s="1131"/>
      <c r="V9" s="1131"/>
      <c r="W9" s="1131"/>
      <c r="X9" s="1131"/>
      <c r="Y9" s="1131"/>
      <c r="Z9" s="1131"/>
      <c r="AA9" s="1131"/>
      <c r="AB9" s="1131"/>
      <c r="AC9" s="1131"/>
      <c r="AD9" s="241"/>
      <c r="AE9" s="241"/>
      <c r="AF9" s="241"/>
    </row>
    <row r="10" spans="1:32" ht="15" customHeight="1">
      <c r="A10" s="241"/>
      <c r="B10" s="241"/>
      <c r="C10" s="241"/>
      <c r="D10" s="241"/>
      <c r="E10" s="241"/>
      <c r="F10" s="241"/>
      <c r="G10" s="241"/>
      <c r="H10" s="241"/>
      <c r="I10" s="241"/>
      <c r="J10" s="241"/>
      <c r="K10" s="241"/>
      <c r="L10" s="241"/>
      <c r="M10" s="241"/>
      <c r="N10" s="241"/>
      <c r="O10" s="181"/>
      <c r="P10" s="181"/>
      <c r="Q10" s="181"/>
      <c r="R10" s="182"/>
      <c r="S10" s="182"/>
      <c r="T10" s="182"/>
      <c r="U10" s="182"/>
      <c r="V10" s="182"/>
      <c r="W10" s="182"/>
      <c r="X10" s="182"/>
      <c r="Y10" s="182"/>
      <c r="Z10" s="182"/>
      <c r="AA10" s="182"/>
      <c r="AB10" s="182"/>
      <c r="AC10" s="182"/>
      <c r="AD10" s="182"/>
      <c r="AE10" s="243"/>
      <c r="AF10" s="243"/>
    </row>
    <row r="11" spans="1:32" ht="24" customHeight="1">
      <c r="A11" s="244"/>
      <c r="B11" s="245" t="s">
        <v>137</v>
      </c>
      <c r="C11" s="244"/>
      <c r="D11" s="244"/>
      <c r="E11" s="244"/>
      <c r="F11" s="244"/>
      <c r="G11" s="244"/>
      <c r="H11" s="244"/>
      <c r="I11" s="244"/>
      <c r="J11" s="244"/>
      <c r="K11" s="244"/>
      <c r="L11" s="244"/>
      <c r="M11" s="244"/>
      <c r="N11" s="244"/>
      <c r="O11" s="246"/>
      <c r="P11" s="246"/>
      <c r="Q11" s="246"/>
      <c r="R11" s="246"/>
      <c r="S11" s="246"/>
      <c r="T11" s="246"/>
      <c r="U11" s="246"/>
      <c r="V11" s="246"/>
      <c r="W11" s="246"/>
      <c r="X11" s="246"/>
      <c r="Y11" s="246"/>
      <c r="Z11" s="246"/>
      <c r="AA11" s="246"/>
      <c r="AB11" s="246"/>
      <c r="AC11" s="246"/>
      <c r="AD11" s="246"/>
      <c r="AE11" s="246"/>
      <c r="AF11" s="246"/>
    </row>
    <row r="12" spans="1:32" ht="24" customHeight="1" thickBot="1">
      <c r="A12" s="241"/>
      <c r="B12" s="1021" t="s">
        <v>131</v>
      </c>
      <c r="C12" s="1021"/>
      <c r="D12" s="1021"/>
      <c r="E12" s="1021"/>
      <c r="F12" s="1021"/>
      <c r="G12" s="1021"/>
      <c r="H12" s="1021"/>
      <c r="I12" s="1021"/>
      <c r="J12" s="1021"/>
      <c r="K12" s="1021"/>
      <c r="L12" s="1021"/>
      <c r="M12" s="1021"/>
      <c r="N12" s="1021"/>
      <c r="O12" s="1021"/>
      <c r="P12" s="1021"/>
      <c r="Q12" s="1021"/>
      <c r="R12" s="1021"/>
      <c r="S12" s="1021"/>
      <c r="T12" s="1021"/>
      <c r="U12" s="1021"/>
      <c r="V12" s="1021"/>
      <c r="W12" s="1021"/>
      <c r="X12" s="1021"/>
      <c r="Y12" s="1021"/>
      <c r="Z12" s="1021"/>
      <c r="AA12" s="1021"/>
      <c r="AB12" s="1021"/>
      <c r="AC12" s="1021"/>
      <c r="AD12" s="1021"/>
      <c r="AE12" s="241"/>
      <c r="AF12" s="241"/>
    </row>
    <row r="13" spans="1:32" ht="32.700000000000003" customHeight="1">
      <c r="A13" s="241"/>
      <c r="B13" s="1072" t="s">
        <v>29</v>
      </c>
      <c r="C13" s="1073"/>
      <c r="D13" s="1073"/>
      <c r="E13" s="1073"/>
      <c r="F13" s="1073"/>
      <c r="G13" s="1061" t="s">
        <v>276</v>
      </c>
      <c r="H13" s="1061"/>
      <c r="I13" s="1061"/>
      <c r="J13" s="1061"/>
      <c r="K13" s="1061"/>
      <c r="L13" s="1061"/>
      <c r="M13" s="1061"/>
      <c r="N13" s="1061"/>
      <c r="O13" s="1061"/>
      <c r="P13" s="1061"/>
      <c r="Q13" s="1061"/>
      <c r="R13" s="1061"/>
      <c r="S13" s="1061"/>
      <c r="T13" s="1061"/>
      <c r="U13" s="1061"/>
      <c r="V13" s="1061"/>
      <c r="W13" s="1061"/>
      <c r="X13" s="1061"/>
      <c r="Y13" s="1061"/>
      <c r="Z13" s="1061"/>
      <c r="AA13" s="1061"/>
      <c r="AB13" s="1061"/>
      <c r="AC13" s="1061"/>
      <c r="AD13" s="1062"/>
      <c r="AE13" s="241"/>
      <c r="AF13" s="241"/>
    </row>
    <row r="14" spans="1:32" ht="32.700000000000003" customHeight="1">
      <c r="A14" s="241"/>
      <c r="B14" s="1038"/>
      <c r="C14" s="1039"/>
      <c r="D14" s="1039"/>
      <c r="E14" s="1039"/>
      <c r="F14" s="1039"/>
      <c r="G14" s="418">
        <v>1</v>
      </c>
      <c r="H14" s="1088" t="s">
        <v>262</v>
      </c>
      <c r="I14" s="1088"/>
      <c r="J14" s="1088"/>
      <c r="K14" s="1088"/>
      <c r="L14" s="1088"/>
      <c r="M14" s="1088"/>
      <c r="N14" s="1088"/>
      <c r="O14" s="1088"/>
      <c r="P14" s="1088"/>
      <c r="Q14" s="1088"/>
      <c r="R14" s="1088"/>
      <c r="S14" s="1088"/>
      <c r="T14" s="1088"/>
      <c r="U14" s="1088"/>
      <c r="V14" s="1088"/>
      <c r="W14" s="1088"/>
      <c r="X14" s="1088"/>
      <c r="Y14" s="1088"/>
      <c r="Z14" s="1088"/>
      <c r="AA14" s="1088"/>
      <c r="AB14" s="1088"/>
      <c r="AC14" s="1088"/>
      <c r="AD14" s="1089"/>
      <c r="AE14" s="241"/>
      <c r="AF14" s="241"/>
    </row>
    <row r="15" spans="1:32" ht="32.700000000000003" customHeight="1">
      <c r="A15" s="241"/>
      <c r="B15" s="1066"/>
      <c r="C15" s="1046"/>
      <c r="D15" s="1046"/>
      <c r="E15" s="1046"/>
      <c r="F15" s="1067"/>
      <c r="G15" s="247">
        <v>2</v>
      </c>
      <c r="H15" s="1058" t="s">
        <v>126</v>
      </c>
      <c r="I15" s="1059"/>
      <c r="J15" s="1059"/>
      <c r="K15" s="1059"/>
      <c r="L15" s="1059"/>
      <c r="M15" s="1059"/>
      <c r="N15" s="1059"/>
      <c r="O15" s="1059"/>
      <c r="P15" s="1059"/>
      <c r="Q15" s="1059"/>
      <c r="R15" s="1059"/>
      <c r="S15" s="1059"/>
      <c r="T15" s="1059"/>
      <c r="U15" s="1059"/>
      <c r="V15" s="1059"/>
      <c r="W15" s="1059"/>
      <c r="X15" s="1059"/>
      <c r="Y15" s="1059"/>
      <c r="Z15" s="1059"/>
      <c r="AA15" s="1059"/>
      <c r="AB15" s="1059"/>
      <c r="AC15" s="1059"/>
      <c r="AD15" s="1060"/>
      <c r="AE15" s="241"/>
      <c r="AF15" s="241"/>
    </row>
    <row r="16" spans="1:32" ht="32.700000000000003" customHeight="1">
      <c r="A16" s="241"/>
      <c r="B16" s="1066"/>
      <c r="C16" s="1046"/>
      <c r="D16" s="1046"/>
      <c r="E16" s="1046"/>
      <c r="F16" s="1067"/>
      <c r="G16" s="247">
        <v>3</v>
      </c>
      <c r="H16" s="1058" t="s">
        <v>173</v>
      </c>
      <c r="I16" s="1059"/>
      <c r="J16" s="1059"/>
      <c r="K16" s="1059"/>
      <c r="L16" s="1059"/>
      <c r="M16" s="1059"/>
      <c r="N16" s="1059"/>
      <c r="O16" s="1059"/>
      <c r="P16" s="1059"/>
      <c r="Q16" s="1059"/>
      <c r="R16" s="1059"/>
      <c r="S16" s="1059"/>
      <c r="T16" s="1059"/>
      <c r="U16" s="1059"/>
      <c r="V16" s="1059"/>
      <c r="W16" s="1059"/>
      <c r="X16" s="1059"/>
      <c r="Y16" s="1059"/>
      <c r="Z16" s="1059"/>
      <c r="AA16" s="1059"/>
      <c r="AB16" s="1059"/>
      <c r="AC16" s="1059"/>
      <c r="AD16" s="1060"/>
      <c r="AE16" s="241"/>
      <c r="AF16" s="241"/>
    </row>
    <row r="17" spans="1:32" ht="32.700000000000003" customHeight="1" thickBot="1">
      <c r="A17" s="241"/>
      <c r="B17" s="1025"/>
      <c r="C17" s="1026"/>
      <c r="D17" s="1026"/>
      <c r="E17" s="1026"/>
      <c r="F17" s="1026"/>
      <c r="G17" s="248">
        <v>4</v>
      </c>
      <c r="H17" s="1082" t="s">
        <v>277</v>
      </c>
      <c r="I17" s="1082"/>
      <c r="J17" s="1082"/>
      <c r="K17" s="1082"/>
      <c r="L17" s="1082"/>
      <c r="M17" s="1082"/>
      <c r="N17" s="1082"/>
      <c r="O17" s="1082"/>
      <c r="P17" s="1082"/>
      <c r="Q17" s="1082"/>
      <c r="R17" s="1082"/>
      <c r="S17" s="1082"/>
      <c r="T17" s="1082"/>
      <c r="U17" s="1082"/>
      <c r="V17" s="1082"/>
      <c r="W17" s="1082"/>
      <c r="X17" s="1082"/>
      <c r="Y17" s="1082"/>
      <c r="Z17" s="1082"/>
      <c r="AA17" s="1082"/>
      <c r="AB17" s="1082"/>
      <c r="AC17" s="1082"/>
      <c r="AD17" s="1083"/>
      <c r="AE17" s="241"/>
      <c r="AF17" s="241"/>
    </row>
    <row r="18" spans="1:32" ht="32.25" customHeight="1">
      <c r="A18" s="241"/>
      <c r="B18" s="912" t="s">
        <v>227</v>
      </c>
      <c r="C18" s="912"/>
      <c r="D18" s="912"/>
      <c r="E18" s="912"/>
      <c r="F18" s="912"/>
      <c r="G18" s="912"/>
      <c r="H18" s="912"/>
      <c r="I18" s="912"/>
      <c r="J18" s="912"/>
      <c r="K18" s="912"/>
      <c r="L18" s="912"/>
      <c r="M18" s="912"/>
      <c r="N18" s="912"/>
      <c r="O18" s="912"/>
      <c r="P18" s="912"/>
      <c r="Q18" s="912"/>
      <c r="R18" s="912"/>
      <c r="S18" s="912"/>
      <c r="T18" s="912"/>
      <c r="U18" s="912"/>
      <c r="V18" s="912"/>
      <c r="W18" s="912"/>
      <c r="X18" s="912"/>
      <c r="Y18" s="912"/>
      <c r="Z18" s="912"/>
      <c r="AA18" s="912"/>
      <c r="AB18" s="912"/>
      <c r="AC18" s="912"/>
      <c r="AD18" s="912"/>
      <c r="AE18" s="241"/>
      <c r="AF18" s="241"/>
    </row>
    <row r="19" spans="1:32" ht="15" customHeight="1">
      <c r="A19" s="241"/>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241"/>
      <c r="AF19" s="241"/>
    </row>
    <row r="20" spans="1:32" ht="24" customHeight="1" thickBot="1">
      <c r="A20" s="241"/>
      <c r="B20" s="1021" t="s">
        <v>138</v>
      </c>
      <c r="C20" s="1021"/>
      <c r="D20" s="1021"/>
      <c r="E20" s="1021"/>
      <c r="F20" s="1021"/>
      <c r="G20" s="1021"/>
      <c r="H20" s="1021"/>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21"/>
      <c r="AE20" s="241"/>
      <c r="AF20" s="241"/>
    </row>
    <row r="21" spans="1:32" ht="32.700000000000003" customHeight="1">
      <c r="A21" s="241"/>
      <c r="B21" s="1072" t="s">
        <v>29</v>
      </c>
      <c r="C21" s="1073"/>
      <c r="D21" s="1073"/>
      <c r="E21" s="1073"/>
      <c r="F21" s="1073"/>
      <c r="G21" s="1061" t="s">
        <v>139</v>
      </c>
      <c r="H21" s="1061"/>
      <c r="I21" s="1061"/>
      <c r="J21" s="1061"/>
      <c r="K21" s="1061"/>
      <c r="L21" s="1061"/>
      <c r="M21" s="1061"/>
      <c r="N21" s="1061"/>
      <c r="O21" s="1061"/>
      <c r="P21" s="1061"/>
      <c r="Q21" s="1061"/>
      <c r="R21" s="1061"/>
      <c r="S21" s="1061"/>
      <c r="T21" s="1061"/>
      <c r="U21" s="1061"/>
      <c r="V21" s="1061"/>
      <c r="W21" s="1061"/>
      <c r="X21" s="1061"/>
      <c r="Y21" s="1061"/>
      <c r="Z21" s="1061"/>
      <c r="AA21" s="1061"/>
      <c r="AB21" s="1061"/>
      <c r="AC21" s="1061"/>
      <c r="AD21" s="1062"/>
      <c r="AE21" s="241"/>
      <c r="AF21" s="241"/>
    </row>
    <row r="22" spans="1:32" ht="32.700000000000003" customHeight="1">
      <c r="A22" s="241"/>
      <c r="B22" s="1038"/>
      <c r="C22" s="1039"/>
      <c r="D22" s="1039"/>
      <c r="E22" s="1039"/>
      <c r="F22" s="1039"/>
      <c r="G22" s="418">
        <v>1</v>
      </c>
      <c r="H22" s="1088" t="s">
        <v>285</v>
      </c>
      <c r="I22" s="1088"/>
      <c r="J22" s="1088"/>
      <c r="K22" s="1088"/>
      <c r="L22" s="1088"/>
      <c r="M22" s="1088"/>
      <c r="N22" s="1088"/>
      <c r="O22" s="1088"/>
      <c r="P22" s="1088"/>
      <c r="Q22" s="1088"/>
      <c r="R22" s="1088"/>
      <c r="S22" s="1088"/>
      <c r="T22" s="1088"/>
      <c r="U22" s="1088"/>
      <c r="V22" s="1088"/>
      <c r="W22" s="1088"/>
      <c r="X22" s="1088"/>
      <c r="Y22" s="1088"/>
      <c r="Z22" s="1088"/>
      <c r="AA22" s="1088"/>
      <c r="AB22" s="1088"/>
      <c r="AC22" s="1088"/>
      <c r="AD22" s="1089"/>
      <c r="AE22" s="241"/>
      <c r="AF22" s="241"/>
    </row>
    <row r="23" spans="1:32" ht="32.700000000000003" customHeight="1" thickBot="1">
      <c r="A23" s="241"/>
      <c r="B23" s="885"/>
      <c r="C23" s="886"/>
      <c r="D23" s="886"/>
      <c r="E23" s="886"/>
      <c r="F23" s="887"/>
      <c r="G23" s="248">
        <v>2</v>
      </c>
      <c r="H23" s="1090" t="s">
        <v>283</v>
      </c>
      <c r="I23" s="1091"/>
      <c r="J23" s="1091"/>
      <c r="K23" s="1091"/>
      <c r="L23" s="1091"/>
      <c r="M23" s="1091"/>
      <c r="N23" s="1091"/>
      <c r="O23" s="1091"/>
      <c r="P23" s="1091"/>
      <c r="Q23" s="1091"/>
      <c r="R23" s="1091"/>
      <c r="S23" s="1091"/>
      <c r="T23" s="1091"/>
      <c r="U23" s="1091"/>
      <c r="V23" s="1091"/>
      <c r="W23" s="1091"/>
      <c r="X23" s="1091"/>
      <c r="Y23" s="1091"/>
      <c r="Z23" s="1091"/>
      <c r="AA23" s="1091"/>
      <c r="AB23" s="1091"/>
      <c r="AC23" s="1091"/>
      <c r="AD23" s="1092"/>
      <c r="AE23" s="241"/>
      <c r="AF23" s="241"/>
    </row>
    <row r="24" spans="1:32" ht="24" customHeight="1">
      <c r="A24" s="241"/>
      <c r="B24" s="912" t="s">
        <v>170</v>
      </c>
      <c r="C24" s="912"/>
      <c r="D24" s="912"/>
      <c r="E24" s="912"/>
      <c r="F24" s="912"/>
      <c r="G24" s="912"/>
      <c r="H24" s="912"/>
      <c r="I24" s="912"/>
      <c r="J24" s="912"/>
      <c r="K24" s="912"/>
      <c r="L24" s="912"/>
      <c r="M24" s="912"/>
      <c r="N24" s="912"/>
      <c r="O24" s="912"/>
      <c r="P24" s="912"/>
      <c r="Q24" s="912"/>
      <c r="R24" s="912"/>
      <c r="S24" s="912"/>
      <c r="T24" s="912"/>
      <c r="U24" s="912"/>
      <c r="V24" s="912"/>
      <c r="W24" s="912"/>
      <c r="X24" s="912"/>
      <c r="Y24" s="912"/>
      <c r="Z24" s="912"/>
      <c r="AA24" s="912"/>
      <c r="AB24" s="912"/>
      <c r="AC24" s="912"/>
      <c r="AD24" s="912"/>
      <c r="AE24" s="241"/>
      <c r="AF24" s="241"/>
    </row>
    <row r="25" spans="1:32" ht="15" customHeight="1">
      <c r="A25" s="241"/>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241"/>
      <c r="AF25" s="241"/>
    </row>
    <row r="26" spans="1:32" ht="24" customHeight="1" thickBot="1">
      <c r="A26" s="241"/>
      <c r="B26" s="1021" t="s">
        <v>140</v>
      </c>
      <c r="C26" s="1021"/>
      <c r="D26" s="1021"/>
      <c r="E26" s="1021"/>
      <c r="F26" s="1021"/>
      <c r="G26" s="1021"/>
      <c r="H26" s="1021"/>
      <c r="I26" s="1021"/>
      <c r="J26" s="1021"/>
      <c r="K26" s="1021"/>
      <c r="L26" s="1021"/>
      <c r="M26" s="1021"/>
      <c r="N26" s="1021"/>
      <c r="O26" s="1021"/>
      <c r="P26" s="1021"/>
      <c r="Q26" s="1021"/>
      <c r="R26" s="1021"/>
      <c r="S26" s="1021"/>
      <c r="T26" s="1021"/>
      <c r="U26" s="1021"/>
      <c r="V26" s="1021"/>
      <c r="W26" s="1021"/>
      <c r="X26" s="1021"/>
      <c r="Y26" s="1021"/>
      <c r="Z26" s="1021"/>
      <c r="AA26" s="1021"/>
      <c r="AB26" s="1021"/>
      <c r="AC26" s="1021"/>
      <c r="AD26" s="1021"/>
      <c r="AE26" s="241"/>
      <c r="AF26" s="241"/>
    </row>
    <row r="27" spans="1:32" ht="32.700000000000003" customHeight="1">
      <c r="A27" s="241"/>
      <c r="B27" s="1072" t="s">
        <v>29</v>
      </c>
      <c r="C27" s="1073"/>
      <c r="D27" s="1073"/>
      <c r="E27" s="1073"/>
      <c r="F27" s="1073"/>
      <c r="G27" s="1061" t="s">
        <v>127</v>
      </c>
      <c r="H27" s="1061"/>
      <c r="I27" s="1061"/>
      <c r="J27" s="1061"/>
      <c r="K27" s="1061"/>
      <c r="L27" s="1061"/>
      <c r="M27" s="1061"/>
      <c r="N27" s="1061"/>
      <c r="O27" s="1061"/>
      <c r="P27" s="1061"/>
      <c r="Q27" s="1061"/>
      <c r="R27" s="1061"/>
      <c r="S27" s="1061"/>
      <c r="T27" s="1061"/>
      <c r="U27" s="1061"/>
      <c r="V27" s="1061"/>
      <c r="W27" s="1061"/>
      <c r="X27" s="1061"/>
      <c r="Y27" s="1061"/>
      <c r="Z27" s="1061"/>
      <c r="AA27" s="1061"/>
      <c r="AB27" s="1061"/>
      <c r="AC27" s="1061"/>
      <c r="AD27" s="1062"/>
      <c r="AE27" s="241"/>
      <c r="AF27" s="241"/>
    </row>
    <row r="28" spans="1:32" ht="32.700000000000003" customHeight="1">
      <c r="A28" s="241"/>
      <c r="B28" s="1038"/>
      <c r="C28" s="1039"/>
      <c r="D28" s="1039"/>
      <c r="E28" s="1039"/>
      <c r="F28" s="1039"/>
      <c r="G28" s="418">
        <v>1</v>
      </c>
      <c r="H28" s="1088" t="s">
        <v>132</v>
      </c>
      <c r="I28" s="1088"/>
      <c r="J28" s="1088"/>
      <c r="K28" s="1088"/>
      <c r="L28" s="1088"/>
      <c r="M28" s="1088"/>
      <c r="N28" s="1088"/>
      <c r="O28" s="1088"/>
      <c r="P28" s="1088"/>
      <c r="Q28" s="1088"/>
      <c r="R28" s="1088"/>
      <c r="S28" s="1088"/>
      <c r="T28" s="1088"/>
      <c r="U28" s="1088"/>
      <c r="V28" s="1088"/>
      <c r="W28" s="1088"/>
      <c r="X28" s="1088"/>
      <c r="Y28" s="1088"/>
      <c r="Z28" s="1088"/>
      <c r="AA28" s="1088"/>
      <c r="AB28" s="1088"/>
      <c r="AC28" s="1088"/>
      <c r="AD28" s="1089"/>
      <c r="AE28" s="241"/>
      <c r="AF28" s="241"/>
    </row>
    <row r="29" spans="1:32" ht="32.700000000000003" customHeight="1" thickBot="1">
      <c r="A29" s="241"/>
      <c r="B29" s="885"/>
      <c r="C29" s="886"/>
      <c r="D29" s="886"/>
      <c r="E29" s="886"/>
      <c r="F29" s="887"/>
      <c r="G29" s="248">
        <v>2</v>
      </c>
      <c r="H29" s="1090" t="s">
        <v>133</v>
      </c>
      <c r="I29" s="1091"/>
      <c r="J29" s="1091"/>
      <c r="K29" s="1091"/>
      <c r="L29" s="1091"/>
      <c r="M29" s="1091"/>
      <c r="N29" s="1091"/>
      <c r="O29" s="1091"/>
      <c r="P29" s="1091"/>
      <c r="Q29" s="1091"/>
      <c r="R29" s="1091"/>
      <c r="S29" s="1091"/>
      <c r="T29" s="1091"/>
      <c r="U29" s="1091"/>
      <c r="V29" s="1091"/>
      <c r="W29" s="1091"/>
      <c r="X29" s="1091"/>
      <c r="Y29" s="1091"/>
      <c r="Z29" s="1091"/>
      <c r="AA29" s="1091"/>
      <c r="AB29" s="1091"/>
      <c r="AC29" s="1091"/>
      <c r="AD29" s="1092"/>
      <c r="AE29" s="241"/>
      <c r="AF29" s="241"/>
    </row>
    <row r="30" spans="1:32" ht="24" customHeight="1">
      <c r="A30" s="241"/>
      <c r="B30" s="912" t="s">
        <v>171</v>
      </c>
      <c r="C30" s="912"/>
      <c r="D30" s="912"/>
      <c r="E30" s="912"/>
      <c r="F30" s="912"/>
      <c r="G30" s="912"/>
      <c r="H30" s="912"/>
      <c r="I30" s="912"/>
      <c r="J30" s="912"/>
      <c r="K30" s="912"/>
      <c r="L30" s="912"/>
      <c r="M30" s="912"/>
      <c r="N30" s="912"/>
      <c r="O30" s="912"/>
      <c r="P30" s="912"/>
      <c r="Q30" s="912"/>
      <c r="R30" s="912"/>
      <c r="S30" s="912"/>
      <c r="T30" s="912"/>
      <c r="U30" s="912"/>
      <c r="V30" s="912"/>
      <c r="W30" s="912"/>
      <c r="X30" s="912"/>
      <c r="Y30" s="912"/>
      <c r="Z30" s="912"/>
      <c r="AA30" s="912"/>
      <c r="AB30" s="912"/>
      <c r="AC30" s="912"/>
      <c r="AD30" s="912"/>
      <c r="AE30" s="241"/>
      <c r="AF30" s="241"/>
    </row>
    <row r="31" spans="1:32" ht="65.25" customHeight="1">
      <c r="A31" s="241"/>
      <c r="B31" s="1084" t="s">
        <v>286</v>
      </c>
      <c r="C31" s="1084"/>
      <c r="D31" s="1084"/>
      <c r="E31" s="1084"/>
      <c r="F31" s="1084"/>
      <c r="G31" s="1084"/>
      <c r="H31" s="1084"/>
      <c r="I31" s="1084"/>
      <c r="J31" s="1084"/>
      <c r="K31" s="1084"/>
      <c r="L31" s="1084"/>
      <c r="M31" s="1084"/>
      <c r="N31" s="1084"/>
      <c r="O31" s="1084"/>
      <c r="P31" s="1084"/>
      <c r="Q31" s="1084"/>
      <c r="R31" s="1084"/>
      <c r="S31" s="1084"/>
      <c r="T31" s="1084"/>
      <c r="U31" s="1084"/>
      <c r="V31" s="1084"/>
      <c r="W31" s="1084"/>
      <c r="X31" s="1084"/>
      <c r="Y31" s="1084"/>
      <c r="Z31" s="1084"/>
      <c r="AA31" s="1084"/>
      <c r="AB31" s="1084"/>
      <c r="AC31" s="1084"/>
      <c r="AD31" s="1084"/>
      <c r="AE31" s="241"/>
      <c r="AF31" s="241"/>
    </row>
    <row r="32" spans="1:32" ht="18.600000000000001" customHeight="1">
      <c r="A32" s="241"/>
      <c r="B32" s="424"/>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241"/>
      <c r="AF32" s="241"/>
    </row>
    <row r="33" spans="1:33" ht="31.2" customHeight="1" thickBot="1">
      <c r="A33" s="174"/>
      <c r="B33" s="890" t="s">
        <v>537</v>
      </c>
      <c r="C33" s="890"/>
      <c r="D33" s="890"/>
      <c r="E33" s="890"/>
      <c r="F33" s="890"/>
      <c r="G33" s="890"/>
      <c r="H33" s="890"/>
      <c r="I33" s="890"/>
      <c r="J33" s="890"/>
      <c r="K33" s="890"/>
      <c r="L33" s="890"/>
      <c r="M33" s="890"/>
      <c r="N33" s="890"/>
      <c r="O33" s="890"/>
      <c r="P33" s="890"/>
      <c r="Q33" s="890"/>
      <c r="R33" s="890"/>
      <c r="S33" s="890"/>
      <c r="T33" s="890"/>
      <c r="U33" s="890"/>
      <c r="V33" s="890"/>
      <c r="W33" s="890"/>
      <c r="X33" s="890"/>
      <c r="Y33" s="890"/>
      <c r="Z33" s="890"/>
      <c r="AA33" s="890"/>
      <c r="AB33" s="890"/>
      <c r="AC33" s="890"/>
      <c r="AD33" s="890"/>
    </row>
    <row r="34" spans="1:33" ht="31.95" customHeight="1">
      <c r="A34" s="174"/>
      <c r="B34" s="839" t="s">
        <v>538</v>
      </c>
      <c r="C34" s="840"/>
      <c r="D34" s="891"/>
      <c r="E34" s="1096" t="s">
        <v>630</v>
      </c>
      <c r="F34" s="1097"/>
      <c r="G34" s="373"/>
      <c r="H34" s="839" t="s">
        <v>539</v>
      </c>
      <c r="I34" s="840"/>
      <c r="J34" s="841"/>
      <c r="K34" s="373"/>
      <c r="L34" s="839" t="s">
        <v>541</v>
      </c>
      <c r="M34" s="840"/>
      <c r="N34" s="840"/>
      <c r="O34" s="841"/>
      <c r="P34" s="373"/>
      <c r="Q34" s="839" t="s">
        <v>540</v>
      </c>
      <c r="R34" s="840"/>
      <c r="S34" s="840"/>
      <c r="T34" s="840"/>
      <c r="U34" s="891"/>
      <c r="V34" s="821" t="s">
        <v>546</v>
      </c>
      <c r="W34" s="822"/>
      <c r="X34" s="822"/>
      <c r="Y34" s="822"/>
      <c r="Z34" s="822"/>
      <c r="AA34" s="822"/>
      <c r="AB34" s="822"/>
      <c r="AC34" s="822"/>
      <c r="AD34" s="823"/>
    </row>
    <row r="35" spans="1:33" ht="31.2" customHeight="1">
      <c r="A35" s="174"/>
      <c r="B35" s="966"/>
      <c r="C35" s="967"/>
      <c r="D35" s="968"/>
      <c r="E35" s="828"/>
      <c r="F35" s="830"/>
      <c r="G35" s="197" t="s">
        <v>544</v>
      </c>
      <c r="H35" s="831"/>
      <c r="I35" s="832"/>
      <c r="J35" s="833"/>
      <c r="K35" s="197" t="s">
        <v>191</v>
      </c>
      <c r="L35" s="834"/>
      <c r="M35" s="835"/>
      <c r="N35" s="835"/>
      <c r="O35" s="836"/>
      <c r="P35" s="197" t="s">
        <v>596</v>
      </c>
      <c r="Q35" s="894"/>
      <c r="R35" s="829"/>
      <c r="S35" s="829"/>
      <c r="T35" s="829"/>
      <c r="U35" s="895"/>
      <c r="V35" s="783" t="s">
        <v>542</v>
      </c>
      <c r="W35" s="784"/>
      <c r="X35" s="824"/>
      <c r="Y35" s="825"/>
      <c r="Z35" s="826" t="s">
        <v>543</v>
      </c>
      <c r="AA35" s="827"/>
      <c r="AB35" s="828"/>
      <c r="AC35" s="829"/>
      <c r="AD35" s="830"/>
    </row>
    <row r="36" spans="1:33" ht="31.2" customHeight="1" thickBot="1">
      <c r="A36" s="174"/>
      <c r="B36" s="954"/>
      <c r="C36" s="955"/>
      <c r="D36" s="969"/>
      <c r="E36" s="837"/>
      <c r="F36" s="838"/>
      <c r="G36" s="197" t="s">
        <v>544</v>
      </c>
      <c r="H36" s="842"/>
      <c r="I36" s="843"/>
      <c r="J36" s="844"/>
      <c r="K36" s="197" t="s">
        <v>191</v>
      </c>
      <c r="L36" s="845"/>
      <c r="M36" s="846"/>
      <c r="N36" s="846"/>
      <c r="O36" s="847"/>
      <c r="P36" s="197" t="s">
        <v>596</v>
      </c>
      <c r="Q36" s="848"/>
      <c r="R36" s="849"/>
      <c r="S36" s="849"/>
      <c r="T36" s="849"/>
      <c r="U36" s="850"/>
      <c r="V36" s="851" t="s">
        <v>542</v>
      </c>
      <c r="W36" s="852"/>
      <c r="X36" s="853"/>
      <c r="Y36" s="854"/>
      <c r="Z36" s="855" t="s">
        <v>543</v>
      </c>
      <c r="AA36" s="856"/>
      <c r="AB36" s="837"/>
      <c r="AC36" s="849"/>
      <c r="AD36" s="838"/>
    </row>
    <row r="37" spans="1:33" ht="15" customHeight="1">
      <c r="A37" s="241"/>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241"/>
      <c r="AF37" s="241"/>
    </row>
    <row r="38" spans="1:33" ht="29.7" customHeight="1" thickBot="1">
      <c r="B38" s="890" t="s">
        <v>613</v>
      </c>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row>
    <row r="39" spans="1:33" ht="30.6" customHeight="1">
      <c r="B39" s="839" t="s">
        <v>612</v>
      </c>
      <c r="C39" s="840"/>
      <c r="D39" s="840"/>
      <c r="E39" s="840"/>
      <c r="F39" s="840"/>
      <c r="G39" s="841"/>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row>
    <row r="40" spans="1:33" ht="34.950000000000003" customHeight="1" thickBot="1">
      <c r="B40" s="954"/>
      <c r="C40" s="955"/>
      <c r="D40" s="955"/>
      <c r="E40" s="955"/>
      <c r="F40" s="955"/>
      <c r="G40" s="956"/>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row>
    <row r="41" spans="1:33" ht="12.6" customHeight="1">
      <c r="A41" s="174"/>
      <c r="B41" s="374"/>
      <c r="C41" s="374"/>
      <c r="D41" s="374"/>
      <c r="E41" s="374"/>
      <c r="F41" s="374"/>
      <c r="G41" s="374"/>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174"/>
      <c r="AF41" s="174"/>
    </row>
    <row r="42" spans="1:33" ht="24" customHeight="1">
      <c r="A42" s="249" t="s">
        <v>172</v>
      </c>
      <c r="B42" s="166"/>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row>
    <row r="43" spans="1:33" ht="24" customHeight="1">
      <c r="A43" s="241"/>
      <c r="B43" s="250" t="s">
        <v>112</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row>
    <row r="44" spans="1:33" ht="24" customHeight="1">
      <c r="A44" s="241"/>
      <c r="B44" s="1094" t="s">
        <v>161</v>
      </c>
      <c r="C44" s="1094"/>
      <c r="D44" s="1094"/>
      <c r="E44" s="1094"/>
      <c r="F44" s="1094"/>
      <c r="G44" s="1094"/>
      <c r="H44" s="1094"/>
      <c r="I44" s="1094"/>
      <c r="J44" s="1094"/>
      <c r="K44" s="1094"/>
      <c r="L44" s="1094"/>
      <c r="M44" s="1094"/>
      <c r="N44" s="1094"/>
      <c r="O44" s="1094"/>
      <c r="P44" s="1094"/>
      <c r="Q44" s="1094"/>
      <c r="R44" s="1094"/>
      <c r="S44" s="1094"/>
      <c r="T44" s="1094"/>
      <c r="U44" s="1094"/>
      <c r="V44" s="1094"/>
      <c r="W44" s="1094"/>
      <c r="X44" s="1094"/>
      <c r="Y44" s="1094"/>
      <c r="Z44" s="1094"/>
      <c r="AA44" s="1094"/>
      <c r="AB44" s="1094"/>
      <c r="AC44" s="1094"/>
      <c r="AD44" s="1094"/>
      <c r="AE44" s="241"/>
      <c r="AF44" s="241"/>
    </row>
    <row r="45" spans="1:33" ht="14.4" thickBot="1">
      <c r="A45" s="241"/>
      <c r="B45" s="1085" t="s">
        <v>105</v>
      </c>
      <c r="C45" s="1085"/>
      <c r="D45" s="1085"/>
      <c r="E45" s="1085"/>
      <c r="F45" s="1085"/>
      <c r="G45" s="1085"/>
      <c r="H45" s="1085"/>
      <c r="I45" s="251"/>
      <c r="J45" s="241"/>
      <c r="K45" s="241"/>
      <c r="L45" s="241"/>
      <c r="M45" s="241"/>
      <c r="N45" s="1085" t="s">
        <v>113</v>
      </c>
      <c r="O45" s="1085"/>
      <c r="P45" s="1085"/>
      <c r="Q45" s="1085"/>
      <c r="R45" s="1085"/>
      <c r="S45" s="1085"/>
      <c r="T45" s="1085"/>
      <c r="U45" s="241"/>
      <c r="V45" s="241"/>
      <c r="W45" s="241"/>
      <c r="X45" s="241"/>
      <c r="Y45" s="241"/>
      <c r="Z45" s="241"/>
      <c r="AA45" s="241"/>
      <c r="AB45" s="241"/>
      <c r="AC45" s="241"/>
      <c r="AD45" s="241"/>
      <c r="AE45" s="241"/>
      <c r="AF45" s="241"/>
      <c r="AG45" s="165" t="s">
        <v>160</v>
      </c>
    </row>
    <row r="46" spans="1:33" ht="15" customHeight="1">
      <c r="A46" s="241"/>
      <c r="B46" s="900"/>
      <c r="C46" s="901"/>
      <c r="D46" s="901"/>
      <c r="E46" s="901"/>
      <c r="F46" s="901"/>
      <c r="G46" s="901"/>
      <c r="H46" s="902"/>
      <c r="J46" s="973" t="str">
        <f>IF(B46=AG46,"➡","")</f>
        <v/>
      </c>
      <c r="K46" s="973"/>
      <c r="L46" s="973"/>
      <c r="N46" s="900"/>
      <c r="O46" s="901"/>
      <c r="P46" s="901"/>
      <c r="Q46" s="901"/>
      <c r="R46" s="901"/>
      <c r="S46" s="901"/>
      <c r="T46" s="902"/>
      <c r="U46" s="241"/>
      <c r="V46" s="241"/>
      <c r="W46" s="241"/>
      <c r="X46" s="241"/>
      <c r="Y46" s="241"/>
      <c r="Z46" s="241"/>
      <c r="AA46" s="241"/>
      <c r="AB46" s="241"/>
      <c r="AC46" s="241"/>
      <c r="AD46" s="241"/>
      <c r="AE46" s="241"/>
      <c r="AF46" s="241"/>
      <c r="AG46" s="165" t="s">
        <v>104</v>
      </c>
    </row>
    <row r="47" spans="1:33" ht="15" customHeight="1">
      <c r="A47" s="241"/>
      <c r="B47" s="903"/>
      <c r="C47" s="904"/>
      <c r="D47" s="904"/>
      <c r="E47" s="904"/>
      <c r="F47" s="904"/>
      <c r="G47" s="904"/>
      <c r="H47" s="905"/>
      <c r="J47" s="973"/>
      <c r="K47" s="973"/>
      <c r="L47" s="973"/>
      <c r="N47" s="903"/>
      <c r="O47" s="904"/>
      <c r="P47" s="904"/>
      <c r="Q47" s="904"/>
      <c r="R47" s="904"/>
      <c r="S47" s="904"/>
      <c r="T47" s="905"/>
      <c r="U47" s="241"/>
      <c r="V47" s="241"/>
      <c r="W47" s="241"/>
      <c r="X47" s="241"/>
      <c r="Y47" s="241"/>
      <c r="Z47" s="241"/>
      <c r="AA47" s="241"/>
      <c r="AB47" s="241"/>
      <c r="AC47" s="241"/>
      <c r="AD47" s="241"/>
      <c r="AE47" s="241"/>
      <c r="AF47" s="241"/>
      <c r="AG47" s="165" t="s">
        <v>106</v>
      </c>
    </row>
    <row r="48" spans="1:33" ht="15" customHeight="1" thickBot="1">
      <c r="A48" s="241"/>
      <c r="B48" s="906"/>
      <c r="C48" s="907"/>
      <c r="D48" s="907"/>
      <c r="E48" s="907"/>
      <c r="F48" s="907"/>
      <c r="G48" s="907"/>
      <c r="H48" s="908"/>
      <c r="J48" s="973"/>
      <c r="K48" s="973"/>
      <c r="L48" s="973"/>
      <c r="N48" s="906"/>
      <c r="O48" s="907"/>
      <c r="P48" s="907"/>
      <c r="Q48" s="907"/>
      <c r="R48" s="907"/>
      <c r="S48" s="907"/>
      <c r="T48" s="908"/>
      <c r="U48" s="241"/>
      <c r="V48" s="241"/>
      <c r="W48" s="241"/>
      <c r="X48" s="241"/>
      <c r="Y48" s="241"/>
      <c r="Z48" s="241"/>
      <c r="AA48" s="241"/>
      <c r="AB48" s="241"/>
      <c r="AC48" s="241"/>
      <c r="AD48" s="241"/>
      <c r="AE48" s="241"/>
      <c r="AF48" s="241"/>
      <c r="AG48" s="165" t="s">
        <v>107</v>
      </c>
    </row>
    <row r="49" spans="1:33" ht="1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165" t="s">
        <v>108</v>
      </c>
    </row>
    <row r="50" spans="1:33" ht="24" customHeight="1" thickBot="1">
      <c r="A50" s="241"/>
      <c r="B50" s="1020" t="s">
        <v>129</v>
      </c>
      <c r="C50" s="1020"/>
      <c r="D50" s="1020"/>
      <c r="E50" s="1020"/>
      <c r="F50" s="1020"/>
      <c r="G50" s="1020"/>
      <c r="H50" s="1020"/>
      <c r="I50" s="1020"/>
      <c r="J50" s="1020"/>
      <c r="K50" s="1020"/>
      <c r="L50" s="1020"/>
      <c r="M50" s="1020"/>
      <c r="N50" s="1020"/>
      <c r="O50" s="1020"/>
      <c r="P50" s="1020"/>
      <c r="Q50" s="1020"/>
      <c r="R50" s="1020"/>
      <c r="S50" s="1020"/>
      <c r="T50" s="1020"/>
      <c r="U50" s="1020"/>
      <c r="V50" s="1020"/>
      <c r="W50" s="1020"/>
      <c r="X50" s="1020"/>
      <c r="Y50" s="1020"/>
      <c r="Z50" s="1020"/>
      <c r="AA50" s="1020"/>
      <c r="AB50" s="1020"/>
      <c r="AC50" s="1020"/>
      <c r="AD50" s="1020"/>
      <c r="AE50" s="241"/>
      <c r="AF50" s="241"/>
      <c r="AG50" s="165" t="s">
        <v>366</v>
      </c>
    </row>
    <row r="51" spans="1:33" ht="32.700000000000003" customHeight="1">
      <c r="A51" s="241"/>
      <c r="B51" s="1132" t="s">
        <v>29</v>
      </c>
      <c r="C51" s="1099"/>
      <c r="D51" s="1099"/>
      <c r="E51" s="1099"/>
      <c r="F51" s="1133"/>
      <c r="G51" s="1100" t="s">
        <v>273</v>
      </c>
      <c r="H51" s="1101"/>
      <c r="I51" s="1101"/>
      <c r="J51" s="1101"/>
      <c r="K51" s="1101"/>
      <c r="L51" s="1101"/>
      <c r="M51" s="1101"/>
      <c r="N51" s="1101"/>
      <c r="O51" s="1101"/>
      <c r="P51" s="1101"/>
      <c r="Q51" s="1101"/>
      <c r="R51" s="1101"/>
      <c r="S51" s="1101"/>
      <c r="T51" s="1101"/>
      <c r="U51" s="1101"/>
      <c r="V51" s="1101"/>
      <c r="W51" s="1101"/>
      <c r="X51" s="1101"/>
      <c r="Y51" s="1101"/>
      <c r="Z51" s="1101"/>
      <c r="AA51" s="1101"/>
      <c r="AB51" s="1101"/>
      <c r="AC51" s="1101"/>
      <c r="AD51" s="1102"/>
      <c r="AE51" s="241"/>
      <c r="AF51" s="241"/>
    </row>
    <row r="52" spans="1:33" ht="32.700000000000003" customHeight="1">
      <c r="A52" s="241"/>
      <c r="B52" s="1066"/>
      <c r="C52" s="1046"/>
      <c r="D52" s="1046"/>
      <c r="E52" s="1046"/>
      <c r="F52" s="1067"/>
      <c r="G52" s="418">
        <v>1</v>
      </c>
      <c r="H52" s="1058" t="s">
        <v>86</v>
      </c>
      <c r="I52" s="1059"/>
      <c r="J52" s="1059"/>
      <c r="K52" s="1059"/>
      <c r="L52" s="1059"/>
      <c r="M52" s="1059"/>
      <c r="N52" s="1059"/>
      <c r="O52" s="1059"/>
      <c r="P52" s="1059"/>
      <c r="Q52" s="1059"/>
      <c r="R52" s="1059"/>
      <c r="S52" s="1059"/>
      <c r="T52" s="1059"/>
      <c r="U52" s="1059"/>
      <c r="V52" s="1059"/>
      <c r="W52" s="1059"/>
      <c r="X52" s="1059"/>
      <c r="Y52" s="1059"/>
      <c r="Z52" s="1059"/>
      <c r="AA52" s="1059"/>
      <c r="AB52" s="1059"/>
      <c r="AC52" s="1059"/>
      <c r="AD52" s="1060"/>
      <c r="AE52" s="241"/>
      <c r="AF52" s="241"/>
    </row>
    <row r="53" spans="1:33" ht="32.700000000000003" customHeight="1" thickBot="1">
      <c r="A53" s="241"/>
      <c r="B53" s="1025"/>
      <c r="C53" s="1026"/>
      <c r="D53" s="1026"/>
      <c r="E53" s="1026"/>
      <c r="F53" s="1026"/>
      <c r="G53" s="248">
        <v>2</v>
      </c>
      <c r="H53" s="1082" t="s">
        <v>87</v>
      </c>
      <c r="I53" s="1082"/>
      <c r="J53" s="1082"/>
      <c r="K53" s="1082"/>
      <c r="L53" s="1082"/>
      <c r="M53" s="1082"/>
      <c r="N53" s="1082"/>
      <c r="O53" s="1082"/>
      <c r="P53" s="1082"/>
      <c r="Q53" s="1082"/>
      <c r="R53" s="1082"/>
      <c r="S53" s="1082"/>
      <c r="T53" s="1082"/>
      <c r="U53" s="1082"/>
      <c r="V53" s="1082"/>
      <c r="W53" s="1082"/>
      <c r="X53" s="1082"/>
      <c r="Y53" s="1082"/>
      <c r="Z53" s="1082"/>
      <c r="AA53" s="1082"/>
      <c r="AB53" s="1082"/>
      <c r="AC53" s="1082"/>
      <c r="AD53" s="1083"/>
      <c r="AE53" s="241"/>
      <c r="AF53" s="241"/>
    </row>
    <row r="54" spans="1:33" ht="1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row>
    <row r="55" spans="1:33" ht="24" customHeight="1" thickBot="1">
      <c r="A55" s="241"/>
      <c r="B55" s="1095" t="s">
        <v>130</v>
      </c>
      <c r="C55" s="1095"/>
      <c r="D55" s="1095"/>
      <c r="E55" s="1095"/>
      <c r="F55" s="1095"/>
      <c r="G55" s="1095"/>
      <c r="H55" s="1095"/>
      <c r="I55" s="1095"/>
      <c r="J55" s="1095"/>
      <c r="K55" s="1095"/>
      <c r="L55" s="1095"/>
      <c r="M55" s="1095"/>
      <c r="N55" s="1095"/>
      <c r="O55" s="1095"/>
      <c r="P55" s="1095"/>
      <c r="Q55" s="1095"/>
      <c r="R55" s="1095"/>
      <c r="S55" s="1095"/>
      <c r="T55" s="1095"/>
      <c r="U55" s="1095"/>
      <c r="V55" s="1095"/>
      <c r="W55" s="1095"/>
      <c r="X55" s="1095"/>
      <c r="Y55" s="1095"/>
      <c r="Z55" s="1095"/>
      <c r="AA55" s="1095"/>
      <c r="AB55" s="1095"/>
      <c r="AC55" s="1095"/>
      <c r="AD55" s="1095"/>
      <c r="AE55" s="241"/>
      <c r="AF55" s="241"/>
    </row>
    <row r="56" spans="1:33" ht="32.700000000000003" customHeight="1">
      <c r="A56" s="241"/>
      <c r="B56" s="1072" t="s">
        <v>29</v>
      </c>
      <c r="C56" s="1073"/>
      <c r="D56" s="1073"/>
      <c r="E56" s="1073"/>
      <c r="F56" s="1073"/>
      <c r="G56" s="1061" t="s">
        <v>85</v>
      </c>
      <c r="H56" s="1061"/>
      <c r="I56" s="1061"/>
      <c r="J56" s="1061"/>
      <c r="K56" s="1061"/>
      <c r="L56" s="1061"/>
      <c r="M56" s="1061"/>
      <c r="N56" s="1061"/>
      <c r="O56" s="1061"/>
      <c r="P56" s="1061"/>
      <c r="Q56" s="1061"/>
      <c r="R56" s="1061"/>
      <c r="S56" s="1061"/>
      <c r="T56" s="1061"/>
      <c r="U56" s="1061"/>
      <c r="V56" s="1061"/>
      <c r="W56" s="1061"/>
      <c r="X56" s="1061"/>
      <c r="Y56" s="1061"/>
      <c r="Z56" s="1061"/>
      <c r="AA56" s="1061"/>
      <c r="AB56" s="1061"/>
      <c r="AC56" s="1061"/>
      <c r="AD56" s="1062"/>
      <c r="AE56" s="241"/>
      <c r="AF56" s="241"/>
    </row>
    <row r="57" spans="1:33" ht="32.700000000000003" customHeight="1">
      <c r="A57" s="241"/>
      <c r="B57" s="1076"/>
      <c r="C57" s="1077"/>
      <c r="D57" s="1077"/>
      <c r="E57" s="1077"/>
      <c r="F57" s="1077"/>
      <c r="G57" s="418">
        <v>1</v>
      </c>
      <c r="H57" s="1088" t="s">
        <v>88</v>
      </c>
      <c r="I57" s="1088"/>
      <c r="J57" s="1088"/>
      <c r="K57" s="1088"/>
      <c r="L57" s="1088"/>
      <c r="M57" s="1088"/>
      <c r="N57" s="1088"/>
      <c r="O57" s="1088"/>
      <c r="P57" s="1088"/>
      <c r="Q57" s="1088"/>
      <c r="R57" s="1088"/>
      <c r="S57" s="1088"/>
      <c r="T57" s="1088"/>
      <c r="U57" s="1088"/>
      <c r="V57" s="1088"/>
      <c r="W57" s="1088"/>
      <c r="X57" s="1088"/>
      <c r="Y57" s="1088"/>
      <c r="Z57" s="1088"/>
      <c r="AA57" s="1088"/>
      <c r="AB57" s="1088"/>
      <c r="AC57" s="1088"/>
      <c r="AD57" s="1089"/>
      <c r="AE57" s="241"/>
      <c r="AF57" s="241"/>
    </row>
    <row r="58" spans="1:33" ht="32.700000000000003" customHeight="1">
      <c r="A58" s="241"/>
      <c r="B58" s="1076"/>
      <c r="C58" s="1077"/>
      <c r="D58" s="1077"/>
      <c r="E58" s="1077"/>
      <c r="F58" s="1077"/>
      <c r="G58" s="418">
        <v>2</v>
      </c>
      <c r="H58" s="1058" t="s">
        <v>239</v>
      </c>
      <c r="I58" s="1059"/>
      <c r="J58" s="1059"/>
      <c r="K58" s="1059"/>
      <c r="L58" s="1059"/>
      <c r="M58" s="1059"/>
      <c r="N58" s="1059"/>
      <c r="O58" s="1059"/>
      <c r="P58" s="1059"/>
      <c r="Q58" s="1059"/>
      <c r="R58" s="1059"/>
      <c r="S58" s="1059"/>
      <c r="T58" s="1059"/>
      <c r="U58" s="1059"/>
      <c r="V58" s="1059"/>
      <c r="W58" s="1059"/>
      <c r="X58" s="1059"/>
      <c r="Y58" s="1059"/>
      <c r="Z58" s="1059"/>
      <c r="AA58" s="1059"/>
      <c r="AB58" s="1059"/>
      <c r="AC58" s="1059"/>
      <c r="AD58" s="1060"/>
      <c r="AE58" s="241"/>
      <c r="AF58" s="241"/>
    </row>
    <row r="59" spans="1:33" ht="32.700000000000003" customHeight="1" thickBot="1">
      <c r="A59" s="241"/>
      <c r="B59" s="1076"/>
      <c r="C59" s="1077"/>
      <c r="D59" s="1077"/>
      <c r="E59" s="1077"/>
      <c r="F59" s="1077"/>
      <c r="G59" s="248">
        <v>3</v>
      </c>
      <c r="H59" s="1082" t="s">
        <v>72</v>
      </c>
      <c r="I59" s="1082"/>
      <c r="J59" s="1082"/>
      <c r="K59" s="1082"/>
      <c r="L59" s="1082"/>
      <c r="M59" s="1082"/>
      <c r="N59" s="1082"/>
      <c r="O59" s="1082"/>
      <c r="P59" s="1082"/>
      <c r="Q59" s="1082"/>
      <c r="R59" s="1082"/>
      <c r="S59" s="1082"/>
      <c r="T59" s="1082"/>
      <c r="U59" s="1082"/>
      <c r="V59" s="1082"/>
      <c r="W59" s="1082"/>
      <c r="X59" s="1082"/>
      <c r="Y59" s="1082"/>
      <c r="Z59" s="1082"/>
      <c r="AA59" s="1082"/>
      <c r="AB59" s="1082"/>
      <c r="AC59" s="1082"/>
      <c r="AD59" s="1083"/>
      <c r="AE59" s="241"/>
      <c r="AF59" s="241"/>
    </row>
    <row r="60" spans="1:33" ht="24" customHeight="1">
      <c r="A60" s="241"/>
      <c r="B60" s="1037" t="s">
        <v>242</v>
      </c>
      <c r="C60" s="1037"/>
      <c r="D60" s="1037"/>
      <c r="E60" s="1037"/>
      <c r="F60" s="1037"/>
      <c r="G60" s="1037"/>
      <c r="H60" s="1037"/>
      <c r="I60" s="1037"/>
      <c r="J60" s="1037"/>
      <c r="K60" s="1037"/>
      <c r="L60" s="1037"/>
      <c r="M60" s="1037"/>
      <c r="N60" s="1037"/>
      <c r="O60" s="1037"/>
      <c r="P60" s="1037"/>
      <c r="Q60" s="1037"/>
      <c r="R60" s="1037"/>
      <c r="S60" s="1037"/>
      <c r="T60" s="1037"/>
      <c r="U60" s="1037"/>
      <c r="V60" s="1037"/>
      <c r="W60" s="1037"/>
      <c r="X60" s="1037"/>
      <c r="Y60" s="1037"/>
      <c r="Z60" s="1037"/>
      <c r="AA60" s="1037"/>
      <c r="AB60" s="1037"/>
      <c r="AC60" s="1037"/>
      <c r="AD60" s="91"/>
      <c r="AE60" s="241"/>
      <c r="AF60" s="241"/>
    </row>
    <row r="61" spans="1:33" ht="15" customHeight="1">
      <c r="A61" s="241"/>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91"/>
      <c r="AE61" s="241"/>
      <c r="AF61" s="241"/>
    </row>
    <row r="62" spans="1:33" ht="24" customHeight="1" thickBot="1">
      <c r="A62" s="241"/>
      <c r="B62" s="94" t="s">
        <v>174</v>
      </c>
      <c r="C62" s="252"/>
      <c r="D62" s="252"/>
      <c r="E62" s="252"/>
      <c r="F62" s="252"/>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row>
    <row r="63" spans="1:33" ht="32.700000000000003" customHeight="1">
      <c r="A63" s="241"/>
      <c r="B63" s="1072" t="s">
        <v>29</v>
      </c>
      <c r="C63" s="1073"/>
      <c r="D63" s="1073"/>
      <c r="E63" s="1073"/>
      <c r="F63" s="1073"/>
      <c r="G63" s="1074" t="s">
        <v>89</v>
      </c>
      <c r="H63" s="1074"/>
      <c r="I63" s="1074"/>
      <c r="J63" s="1074"/>
      <c r="K63" s="1074"/>
      <c r="L63" s="1074"/>
      <c r="M63" s="1074"/>
      <c r="N63" s="1074"/>
      <c r="O63" s="1074"/>
      <c r="P63" s="1074"/>
      <c r="Q63" s="1074"/>
      <c r="R63" s="1074"/>
      <c r="S63" s="1074"/>
      <c r="T63" s="1074"/>
      <c r="U63" s="1074"/>
      <c r="V63" s="1074"/>
      <c r="W63" s="1074"/>
      <c r="X63" s="1074"/>
      <c r="Y63" s="1074"/>
      <c r="Z63" s="1074"/>
      <c r="AA63" s="1074"/>
      <c r="AB63" s="1074"/>
      <c r="AC63" s="1074"/>
      <c r="AD63" s="1075"/>
      <c r="AE63" s="241"/>
      <c r="AF63" s="241"/>
    </row>
    <row r="64" spans="1:33" ht="32.700000000000003" customHeight="1">
      <c r="A64" s="241"/>
      <c r="B64" s="1076"/>
      <c r="C64" s="1077"/>
      <c r="D64" s="1077"/>
      <c r="E64" s="1077"/>
      <c r="F64" s="1077"/>
      <c r="G64" s="418">
        <v>1</v>
      </c>
      <c r="H64" s="1078" t="s">
        <v>263</v>
      </c>
      <c r="I64" s="1078"/>
      <c r="J64" s="1078"/>
      <c r="K64" s="1078"/>
      <c r="L64" s="1078"/>
      <c r="M64" s="1078"/>
      <c r="N64" s="1078"/>
      <c r="O64" s="1078"/>
      <c r="P64" s="1078"/>
      <c r="Q64" s="1078"/>
      <c r="R64" s="1078"/>
      <c r="S64" s="1078"/>
      <c r="T64" s="1078"/>
      <c r="U64" s="1078"/>
      <c r="V64" s="1078"/>
      <c r="W64" s="1078"/>
      <c r="X64" s="1078"/>
      <c r="Y64" s="1078"/>
      <c r="Z64" s="1078"/>
      <c r="AA64" s="1078"/>
      <c r="AB64" s="1078"/>
      <c r="AC64" s="1078"/>
      <c r="AD64" s="1079"/>
      <c r="AE64" s="241"/>
      <c r="AF64" s="241"/>
    </row>
    <row r="65" spans="1:32" ht="32.700000000000003" customHeight="1" thickBot="1">
      <c r="A65" s="241"/>
      <c r="B65" s="1080"/>
      <c r="C65" s="1081"/>
      <c r="D65" s="1081"/>
      <c r="E65" s="1081"/>
      <c r="F65" s="1081"/>
      <c r="G65" s="248">
        <v>2</v>
      </c>
      <c r="H65" s="1082" t="s">
        <v>72</v>
      </c>
      <c r="I65" s="1082"/>
      <c r="J65" s="1082"/>
      <c r="K65" s="1082"/>
      <c r="L65" s="1082"/>
      <c r="M65" s="1082"/>
      <c r="N65" s="1082"/>
      <c r="O65" s="1082"/>
      <c r="P65" s="1082"/>
      <c r="Q65" s="1082"/>
      <c r="R65" s="1082"/>
      <c r="S65" s="1082"/>
      <c r="T65" s="1082"/>
      <c r="U65" s="1082"/>
      <c r="V65" s="1082"/>
      <c r="W65" s="1082"/>
      <c r="X65" s="1082"/>
      <c r="Y65" s="1082"/>
      <c r="Z65" s="1082"/>
      <c r="AA65" s="1082"/>
      <c r="AB65" s="1082"/>
      <c r="AC65" s="1082"/>
      <c r="AD65" s="1083"/>
      <c r="AE65" s="241"/>
      <c r="AF65" s="241"/>
    </row>
    <row r="66" spans="1:32" ht="24" customHeight="1">
      <c r="A66" s="241"/>
      <c r="B66" s="1013" t="s">
        <v>241</v>
      </c>
      <c r="C66" s="1013"/>
      <c r="D66" s="1013"/>
      <c r="E66" s="1013"/>
      <c r="F66" s="1013"/>
      <c r="G66" s="1013"/>
      <c r="H66" s="1013"/>
      <c r="I66" s="1013"/>
      <c r="J66" s="1013"/>
      <c r="K66" s="1013"/>
      <c r="L66" s="1013"/>
      <c r="M66" s="1013"/>
      <c r="N66" s="1013"/>
      <c r="O66" s="1013"/>
      <c r="P66" s="1013"/>
      <c r="Q66" s="1013"/>
      <c r="R66" s="1013"/>
      <c r="S66" s="1013"/>
      <c r="T66" s="1013"/>
      <c r="U66" s="1013"/>
      <c r="V66" s="1013"/>
      <c r="W66" s="1013"/>
      <c r="X66" s="1013"/>
      <c r="Y66" s="1013"/>
      <c r="Z66" s="1013"/>
      <c r="AA66" s="1013"/>
      <c r="AB66" s="1013"/>
      <c r="AC66" s="1013"/>
      <c r="AD66" s="1013"/>
      <c r="AE66" s="241"/>
      <c r="AF66" s="241"/>
    </row>
    <row r="67" spans="1:32" ht="15" customHeight="1">
      <c r="A67" s="241"/>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241"/>
      <c r="AF67" s="241"/>
    </row>
    <row r="68" spans="1:32" ht="32.700000000000003" customHeight="1" thickBot="1">
      <c r="A68" s="241"/>
      <c r="B68" s="1095" t="s">
        <v>175</v>
      </c>
      <c r="C68" s="1095"/>
      <c r="D68" s="1095"/>
      <c r="E68" s="1095"/>
      <c r="F68" s="1095"/>
      <c r="G68" s="1095"/>
      <c r="H68" s="1095"/>
      <c r="I68" s="1095"/>
      <c r="J68" s="1095"/>
      <c r="K68" s="1095"/>
      <c r="L68" s="1095"/>
      <c r="M68" s="1095"/>
      <c r="N68" s="1095"/>
      <c r="O68" s="1095"/>
      <c r="P68" s="1095"/>
      <c r="Q68" s="1095"/>
      <c r="R68" s="1095"/>
      <c r="S68" s="1095"/>
      <c r="T68" s="1095"/>
      <c r="U68" s="1095"/>
      <c r="V68" s="1095"/>
      <c r="W68" s="1095"/>
      <c r="X68" s="1095"/>
      <c r="Y68" s="1095"/>
      <c r="Z68" s="1095"/>
      <c r="AA68" s="1095"/>
      <c r="AB68" s="1095"/>
      <c r="AC68" s="1095"/>
      <c r="AD68" s="1095"/>
      <c r="AE68" s="241"/>
      <c r="AF68" s="241"/>
    </row>
    <row r="69" spans="1:32" ht="32.700000000000003" customHeight="1">
      <c r="A69" s="241"/>
      <c r="B69" s="1093" t="s">
        <v>121</v>
      </c>
      <c r="C69" s="996"/>
      <c r="D69" s="996"/>
      <c r="E69" s="996"/>
      <c r="F69" s="996"/>
      <c r="G69" s="1061" t="s">
        <v>122</v>
      </c>
      <c r="H69" s="1061"/>
      <c r="I69" s="1061"/>
      <c r="J69" s="1061"/>
      <c r="K69" s="1061"/>
      <c r="L69" s="1061"/>
      <c r="M69" s="1061"/>
      <c r="N69" s="1061"/>
      <c r="O69" s="1061"/>
      <c r="P69" s="1061"/>
      <c r="Q69" s="1061"/>
      <c r="R69" s="1061"/>
      <c r="S69" s="1061"/>
      <c r="T69" s="1061"/>
      <c r="U69" s="1061"/>
      <c r="V69" s="1061"/>
      <c r="W69" s="1061"/>
      <c r="X69" s="1061"/>
      <c r="Y69" s="1061"/>
      <c r="Z69" s="1061"/>
      <c r="AA69" s="1061"/>
      <c r="AB69" s="1061"/>
      <c r="AC69" s="1061"/>
      <c r="AD69" s="1062"/>
      <c r="AE69" s="241"/>
      <c r="AF69" s="241"/>
    </row>
    <row r="70" spans="1:32" ht="32.700000000000003" customHeight="1">
      <c r="A70" s="241"/>
      <c r="B70" s="1076"/>
      <c r="C70" s="1077"/>
      <c r="D70" s="1077"/>
      <c r="E70" s="1077"/>
      <c r="F70" s="1077"/>
      <c r="G70" s="92">
        <v>1</v>
      </c>
      <c r="H70" s="1086" t="s">
        <v>123</v>
      </c>
      <c r="I70" s="1086"/>
      <c r="J70" s="1086"/>
      <c r="K70" s="1086"/>
      <c r="L70" s="1086"/>
      <c r="M70" s="1086"/>
      <c r="N70" s="1086"/>
      <c r="O70" s="1086"/>
      <c r="P70" s="1086"/>
      <c r="Q70" s="1086"/>
      <c r="R70" s="1086"/>
      <c r="S70" s="1086"/>
      <c r="T70" s="1086"/>
      <c r="U70" s="1086"/>
      <c r="V70" s="1086"/>
      <c r="W70" s="1086"/>
      <c r="X70" s="1086"/>
      <c r="Y70" s="1086"/>
      <c r="Z70" s="1086"/>
      <c r="AA70" s="1086"/>
      <c r="AB70" s="1086"/>
      <c r="AC70" s="1086"/>
      <c r="AD70" s="1087"/>
      <c r="AE70" s="241"/>
      <c r="AF70" s="241"/>
    </row>
    <row r="71" spans="1:32" ht="32.700000000000003" customHeight="1" thickBot="1">
      <c r="A71" s="241"/>
      <c r="B71" s="1076"/>
      <c r="C71" s="1077"/>
      <c r="D71" s="1077"/>
      <c r="E71" s="1077"/>
      <c r="F71" s="1077"/>
      <c r="G71" s="93">
        <v>2</v>
      </c>
      <c r="H71" s="1031" t="s">
        <v>124</v>
      </c>
      <c r="I71" s="1031"/>
      <c r="J71" s="1031"/>
      <c r="K71" s="1031"/>
      <c r="L71" s="1031"/>
      <c r="M71" s="1031"/>
      <c r="N71" s="1031"/>
      <c r="O71" s="1031"/>
      <c r="P71" s="1031"/>
      <c r="Q71" s="1031"/>
      <c r="R71" s="1031"/>
      <c r="S71" s="1031"/>
      <c r="T71" s="1031"/>
      <c r="U71" s="1031"/>
      <c r="V71" s="1031"/>
      <c r="W71" s="1031"/>
      <c r="X71" s="1031"/>
      <c r="Y71" s="1031"/>
      <c r="Z71" s="1031"/>
      <c r="AA71" s="1031"/>
      <c r="AB71" s="1031"/>
      <c r="AC71" s="1031"/>
      <c r="AD71" s="1032"/>
      <c r="AE71" s="241"/>
      <c r="AF71" s="241"/>
    </row>
    <row r="72" spans="1:32" ht="24" customHeight="1">
      <c r="A72" s="241"/>
      <c r="B72" s="1037" t="s">
        <v>240</v>
      </c>
      <c r="C72" s="1037"/>
      <c r="D72" s="1037"/>
      <c r="E72" s="1037"/>
      <c r="F72" s="1037"/>
      <c r="G72" s="1037"/>
      <c r="H72" s="1037"/>
      <c r="I72" s="1037"/>
      <c r="J72" s="1037"/>
      <c r="K72" s="1037"/>
      <c r="L72" s="1037"/>
      <c r="M72" s="1037"/>
      <c r="N72" s="1037"/>
      <c r="O72" s="1037"/>
      <c r="P72" s="1037"/>
      <c r="Q72" s="1037"/>
      <c r="R72" s="1037"/>
      <c r="S72" s="1037"/>
      <c r="T72" s="1037"/>
      <c r="U72" s="1037"/>
      <c r="V72" s="1037"/>
      <c r="W72" s="1037"/>
      <c r="X72" s="1037"/>
      <c r="Y72" s="1037"/>
      <c r="Z72" s="1037"/>
      <c r="AA72" s="1037"/>
      <c r="AB72" s="1037"/>
      <c r="AC72" s="1037"/>
      <c r="AD72" s="1037"/>
      <c r="AE72" s="241"/>
      <c r="AF72" s="241"/>
    </row>
    <row r="73" spans="1:32" ht="37.5" customHeight="1">
      <c r="A73" s="241"/>
      <c r="B73" s="987" t="s">
        <v>243</v>
      </c>
      <c r="C73" s="987"/>
      <c r="D73" s="987"/>
      <c r="E73" s="987"/>
      <c r="F73" s="987"/>
      <c r="G73" s="987"/>
      <c r="H73" s="987"/>
      <c r="I73" s="987"/>
      <c r="J73" s="987"/>
      <c r="K73" s="987"/>
      <c r="L73" s="987"/>
      <c r="M73" s="987"/>
      <c r="N73" s="987"/>
      <c r="O73" s="987"/>
      <c r="P73" s="987"/>
      <c r="Q73" s="987"/>
      <c r="R73" s="987"/>
      <c r="S73" s="987"/>
      <c r="T73" s="987"/>
      <c r="U73" s="987"/>
      <c r="V73" s="987"/>
      <c r="W73" s="987"/>
      <c r="X73" s="987"/>
      <c r="Y73" s="987"/>
      <c r="Z73" s="987"/>
      <c r="AA73" s="987"/>
      <c r="AB73" s="987"/>
      <c r="AC73" s="987"/>
      <c r="AD73" s="987"/>
      <c r="AE73" s="241"/>
      <c r="AF73" s="241"/>
    </row>
    <row r="74" spans="1:32" ht="37.5" customHeight="1">
      <c r="A74" s="241"/>
      <c r="B74" s="987" t="s">
        <v>272</v>
      </c>
      <c r="C74" s="987"/>
      <c r="D74" s="987"/>
      <c r="E74" s="987"/>
      <c r="F74" s="987"/>
      <c r="G74" s="987"/>
      <c r="H74" s="987"/>
      <c r="I74" s="987"/>
      <c r="J74" s="987"/>
      <c r="K74" s="987"/>
      <c r="L74" s="987"/>
      <c r="M74" s="987"/>
      <c r="N74" s="987"/>
      <c r="O74" s="987"/>
      <c r="P74" s="987"/>
      <c r="Q74" s="987"/>
      <c r="R74" s="987"/>
      <c r="S74" s="987"/>
      <c r="T74" s="987"/>
      <c r="U74" s="987"/>
      <c r="V74" s="987"/>
      <c r="W74" s="987"/>
      <c r="X74" s="987"/>
      <c r="Y74" s="987"/>
      <c r="Z74" s="987"/>
      <c r="AA74" s="987"/>
      <c r="AB74" s="987"/>
      <c r="AC74" s="987"/>
      <c r="AD74" s="987"/>
      <c r="AE74" s="241"/>
      <c r="AF74" s="241"/>
    </row>
    <row r="75" spans="1:32" ht="15" customHeight="1">
      <c r="A75" s="241"/>
      <c r="B75" s="415"/>
      <c r="C75" s="415"/>
      <c r="D75" s="415"/>
      <c r="E75" s="415"/>
      <c r="F75" s="415"/>
      <c r="G75" s="415"/>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241"/>
      <c r="AF75" s="241"/>
    </row>
    <row r="76" spans="1:32" ht="32.700000000000003" customHeight="1" thickBot="1">
      <c r="A76" s="241"/>
      <c r="B76" s="1020" t="s">
        <v>244</v>
      </c>
      <c r="C76" s="1020"/>
      <c r="D76" s="1020"/>
      <c r="E76" s="1020"/>
      <c r="F76" s="1020"/>
      <c r="G76" s="1020"/>
      <c r="H76" s="1020"/>
      <c r="I76" s="1020"/>
      <c r="J76" s="1020"/>
      <c r="K76" s="1020"/>
      <c r="L76" s="1020"/>
      <c r="M76" s="1020"/>
      <c r="N76" s="1020"/>
      <c r="O76" s="1020"/>
      <c r="P76" s="1020"/>
      <c r="Q76" s="1020"/>
      <c r="R76" s="1020"/>
      <c r="S76" s="1020"/>
      <c r="T76" s="1020"/>
      <c r="U76" s="1020"/>
      <c r="V76" s="1020"/>
      <c r="W76" s="1020"/>
      <c r="X76" s="1020"/>
      <c r="Y76" s="1020"/>
      <c r="Z76" s="1020"/>
      <c r="AA76" s="1020"/>
      <c r="AB76" s="1020"/>
      <c r="AC76" s="1020"/>
      <c r="AD76" s="1020"/>
      <c r="AE76" s="241"/>
      <c r="AF76" s="241"/>
    </row>
    <row r="77" spans="1:32" ht="78" customHeight="1" thickBot="1">
      <c r="A77" s="241"/>
      <c r="B77" s="1068"/>
      <c r="C77" s="1069"/>
      <c r="D77" s="1069"/>
      <c r="E77" s="1069"/>
      <c r="F77" s="1069"/>
      <c r="G77" s="1069"/>
      <c r="H77" s="1069"/>
      <c r="I77" s="1069"/>
      <c r="J77" s="1069"/>
      <c r="K77" s="1069"/>
      <c r="L77" s="1069"/>
      <c r="M77" s="1069"/>
      <c r="N77" s="1069"/>
      <c r="O77" s="1069"/>
      <c r="P77" s="1069"/>
      <c r="Q77" s="1069"/>
      <c r="R77" s="1069"/>
      <c r="S77" s="1069"/>
      <c r="T77" s="1069"/>
      <c r="U77" s="1069"/>
      <c r="V77" s="1069"/>
      <c r="W77" s="1069"/>
      <c r="X77" s="1069"/>
      <c r="Y77" s="1069"/>
      <c r="Z77" s="1069"/>
      <c r="AA77" s="1069"/>
      <c r="AB77" s="1069"/>
      <c r="AC77" s="1069"/>
      <c r="AD77" s="1070"/>
      <c r="AE77" s="241"/>
      <c r="AF77" s="241"/>
    </row>
    <row r="78" spans="1:32" ht="24" customHeight="1">
      <c r="A78" s="241"/>
      <c r="B78" s="1071" t="s">
        <v>201</v>
      </c>
      <c r="C78" s="1071"/>
      <c r="D78" s="1071"/>
      <c r="E78" s="1071"/>
      <c r="F78" s="1071"/>
      <c r="G78" s="1071"/>
      <c r="H78" s="1071"/>
      <c r="I78" s="1071"/>
      <c r="J78" s="1071"/>
      <c r="K78" s="1071"/>
      <c r="L78" s="1071"/>
      <c r="M78" s="1071"/>
      <c r="N78" s="1071"/>
      <c r="O78" s="1071"/>
      <c r="P78" s="1071"/>
      <c r="Q78" s="1071"/>
      <c r="R78" s="1071"/>
      <c r="S78" s="1071"/>
      <c r="T78" s="1071"/>
      <c r="U78" s="1071"/>
      <c r="V78" s="1071"/>
      <c r="W78" s="1071"/>
      <c r="X78" s="1071"/>
      <c r="Y78" s="1071"/>
      <c r="Z78" s="1071"/>
      <c r="AA78" s="1071"/>
      <c r="AB78" s="1071"/>
      <c r="AC78" s="1071"/>
      <c r="AD78" s="1071"/>
      <c r="AE78" s="241"/>
      <c r="AF78" s="241"/>
    </row>
    <row r="79" spans="1:32" ht="15" customHeight="1">
      <c r="A79" s="241"/>
      <c r="B79" s="422"/>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241"/>
      <c r="AF79" s="241"/>
    </row>
    <row r="80" spans="1:32" ht="32.700000000000003" customHeight="1" thickBot="1">
      <c r="A80" s="241"/>
      <c r="B80" s="1044" t="s">
        <v>250</v>
      </c>
      <c r="C80" s="1044"/>
      <c r="D80" s="1044"/>
      <c r="E80" s="1044"/>
      <c r="F80" s="1044"/>
      <c r="G80" s="1044"/>
      <c r="H80" s="1044"/>
      <c r="I80" s="1044"/>
      <c r="J80" s="1044"/>
      <c r="K80" s="1044"/>
      <c r="L80" s="1044"/>
      <c r="M80" s="1044"/>
      <c r="N80" s="1044"/>
      <c r="O80" s="1044"/>
      <c r="P80" s="1044"/>
      <c r="Q80" s="1044"/>
      <c r="R80" s="1044"/>
      <c r="S80" s="1044"/>
      <c r="T80" s="1044"/>
      <c r="U80" s="1044"/>
      <c r="V80" s="1044"/>
      <c r="W80" s="1044"/>
      <c r="X80" s="1044"/>
      <c r="Y80" s="1044"/>
      <c r="Z80" s="1044"/>
      <c r="AA80" s="1044"/>
      <c r="AB80" s="1044"/>
      <c r="AC80" s="1044"/>
      <c r="AD80" s="1044"/>
      <c r="AE80" s="241"/>
      <c r="AF80" s="241"/>
    </row>
    <row r="81" spans="1:34" ht="78" customHeight="1" thickBot="1">
      <c r="A81" s="241"/>
      <c r="B81" s="1033"/>
      <c r="C81" s="1034"/>
      <c r="D81" s="1034"/>
      <c r="E81" s="1034"/>
      <c r="F81" s="1034"/>
      <c r="G81" s="1034"/>
      <c r="H81" s="1034"/>
      <c r="I81" s="1034"/>
      <c r="J81" s="1034"/>
      <c r="K81" s="1034"/>
      <c r="L81" s="1034"/>
      <c r="M81" s="1034"/>
      <c r="N81" s="1034"/>
      <c r="O81" s="1034"/>
      <c r="P81" s="1034"/>
      <c r="Q81" s="1034"/>
      <c r="R81" s="1034"/>
      <c r="S81" s="1034"/>
      <c r="T81" s="1034"/>
      <c r="U81" s="1034"/>
      <c r="V81" s="1034"/>
      <c r="W81" s="1034"/>
      <c r="X81" s="1034"/>
      <c r="Y81" s="1034"/>
      <c r="Z81" s="1034"/>
      <c r="AA81" s="1034"/>
      <c r="AB81" s="1034"/>
      <c r="AC81" s="1034"/>
      <c r="AD81" s="1035"/>
      <c r="AE81" s="241"/>
      <c r="AF81" s="241"/>
    </row>
    <row r="82" spans="1:34" s="174" customFormat="1" ht="46.95" customHeight="1">
      <c r="A82" s="253"/>
      <c r="B82" s="1037" t="s">
        <v>251</v>
      </c>
      <c r="C82" s="1037"/>
      <c r="D82" s="1037"/>
      <c r="E82" s="1037"/>
      <c r="F82" s="1037"/>
      <c r="G82" s="1037"/>
      <c r="H82" s="1037"/>
      <c r="I82" s="1037"/>
      <c r="J82" s="1037"/>
      <c r="K82" s="1037"/>
      <c r="L82" s="1037"/>
      <c r="M82" s="1037"/>
      <c r="N82" s="1037"/>
      <c r="O82" s="1037"/>
      <c r="P82" s="1037"/>
      <c r="Q82" s="1037"/>
      <c r="R82" s="1037"/>
      <c r="S82" s="1037"/>
      <c r="T82" s="1037"/>
      <c r="U82" s="1037"/>
      <c r="V82" s="1037"/>
      <c r="W82" s="1037"/>
      <c r="X82" s="1037"/>
      <c r="Y82" s="1037"/>
      <c r="Z82" s="1037"/>
      <c r="AA82" s="1037"/>
      <c r="AB82" s="1037"/>
      <c r="AC82" s="1037"/>
      <c r="AD82" s="1037"/>
      <c r="AE82" s="253"/>
      <c r="AF82" s="253"/>
    </row>
    <row r="83" spans="1:34" s="174" customFormat="1" ht="17.7" customHeight="1">
      <c r="A83" s="253"/>
      <c r="B83" s="415"/>
      <c r="C83" s="415"/>
      <c r="D83" s="415"/>
      <c r="E83" s="415"/>
      <c r="F83" s="415"/>
      <c r="G83" s="415"/>
      <c r="H83" s="415"/>
      <c r="I83" s="415"/>
      <c r="J83" s="415"/>
      <c r="K83" s="415"/>
      <c r="L83" s="415"/>
      <c r="M83" s="415"/>
      <c r="N83" s="415"/>
      <c r="O83" s="415"/>
      <c r="P83" s="415"/>
      <c r="Q83" s="415"/>
      <c r="R83" s="415"/>
      <c r="S83" s="415"/>
      <c r="T83" s="415"/>
      <c r="U83" s="415"/>
      <c r="V83" s="415"/>
      <c r="W83" s="415"/>
      <c r="X83" s="415"/>
      <c r="Y83" s="415"/>
      <c r="Z83" s="415"/>
      <c r="AA83" s="415"/>
      <c r="AB83" s="415"/>
      <c r="AC83" s="415"/>
      <c r="AD83" s="415"/>
      <c r="AE83" s="253"/>
      <c r="AF83" s="253"/>
    </row>
    <row r="84" spans="1:34" ht="20.7" customHeight="1" thickBot="1">
      <c r="A84" s="174"/>
      <c r="B84" s="100" t="s">
        <v>632</v>
      </c>
      <c r="C84" s="193"/>
      <c r="D84" s="193"/>
      <c r="E84" s="193"/>
      <c r="F84" s="193"/>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row>
    <row r="85" spans="1:34" ht="18.600000000000001" customHeight="1" thickBot="1">
      <c r="A85" s="174"/>
      <c r="B85" s="932" t="s">
        <v>548</v>
      </c>
      <c r="C85" s="933"/>
      <c r="D85" s="933"/>
      <c r="E85" s="933"/>
      <c r="F85" s="933"/>
      <c r="G85" s="933"/>
      <c r="H85" s="933"/>
      <c r="I85" s="933"/>
      <c r="J85" s="933"/>
      <c r="K85" s="933"/>
      <c r="L85" s="933"/>
      <c r="M85" s="933"/>
      <c r="N85" s="933"/>
      <c r="O85" s="933"/>
      <c r="P85" s="934"/>
      <c r="Q85" s="197"/>
      <c r="R85" s="957" t="s">
        <v>586</v>
      </c>
      <c r="S85" s="958"/>
      <c r="T85" s="958"/>
      <c r="U85" s="958"/>
      <c r="V85" s="958"/>
      <c r="W85" s="958"/>
      <c r="X85" s="958"/>
      <c r="Y85" s="958"/>
      <c r="Z85" s="958"/>
      <c r="AA85" s="958"/>
      <c r="AB85" s="959"/>
      <c r="AC85" s="197"/>
      <c r="AD85" s="197"/>
    </row>
    <row r="86" spans="1:34" ht="20.7" customHeight="1">
      <c r="A86" s="174"/>
      <c r="B86" s="945">
        <f>基礎情報!D13</f>
        <v>0</v>
      </c>
      <c r="C86" s="946"/>
      <c r="D86" s="946"/>
      <c r="E86" s="946"/>
      <c r="F86" s="946"/>
      <c r="G86" s="946"/>
      <c r="H86" s="946"/>
      <c r="I86" s="946"/>
      <c r="J86" s="946"/>
      <c r="K86" s="947"/>
      <c r="L86" s="945" t="str">
        <f>基礎情報!D14</f>
        <v>〇階建て</v>
      </c>
      <c r="M86" s="946"/>
      <c r="N86" s="946"/>
      <c r="O86" s="946"/>
      <c r="P86" s="947"/>
      <c r="Q86" s="446"/>
      <c r="R86" s="951"/>
      <c r="S86" s="952"/>
      <c r="T86" s="952"/>
      <c r="U86" s="952"/>
      <c r="V86" s="952"/>
      <c r="W86" s="952"/>
      <c r="X86" s="952"/>
      <c r="Y86" s="952"/>
      <c r="Z86" s="952"/>
      <c r="AA86" s="952"/>
      <c r="AB86" s="953"/>
      <c r="AC86" s="446"/>
      <c r="AD86" s="446"/>
    </row>
    <row r="87" spans="1:34" ht="18.600000000000001" customHeight="1" thickBot="1">
      <c r="A87" s="174"/>
      <c r="B87" s="948"/>
      <c r="C87" s="949"/>
      <c r="D87" s="949"/>
      <c r="E87" s="949"/>
      <c r="F87" s="949"/>
      <c r="G87" s="949"/>
      <c r="H87" s="949"/>
      <c r="I87" s="949"/>
      <c r="J87" s="949"/>
      <c r="K87" s="950"/>
      <c r="L87" s="948"/>
      <c r="M87" s="949"/>
      <c r="N87" s="949"/>
      <c r="O87" s="949"/>
      <c r="P87" s="950"/>
      <c r="Q87" s="446"/>
      <c r="R87" s="954"/>
      <c r="S87" s="955"/>
      <c r="T87" s="955"/>
      <c r="U87" s="955"/>
      <c r="V87" s="955"/>
      <c r="W87" s="955"/>
      <c r="X87" s="955"/>
      <c r="Y87" s="955"/>
      <c r="Z87" s="955"/>
      <c r="AA87" s="955"/>
      <c r="AB87" s="956"/>
      <c r="AC87" s="446"/>
      <c r="AD87" s="446"/>
    </row>
    <row r="88" spans="1:34" ht="15" customHeight="1">
      <c r="A88" s="241"/>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41"/>
      <c r="AF88" s="241"/>
    </row>
    <row r="89" spans="1:34" ht="15" customHeight="1">
      <c r="A89" s="241"/>
      <c r="B89" s="1126" t="s">
        <v>633</v>
      </c>
      <c r="C89" s="1126"/>
      <c r="D89" s="1126"/>
      <c r="E89" s="1126"/>
      <c r="F89" s="1126"/>
      <c r="G89" s="1126"/>
      <c r="H89" s="1126"/>
      <c r="I89" s="1126"/>
      <c r="J89" s="1126"/>
      <c r="K89" s="1126"/>
      <c r="L89" s="1126"/>
      <c r="M89" s="1126"/>
      <c r="N89" s="1126"/>
      <c r="O89" s="1126"/>
      <c r="P89" s="1126"/>
      <c r="Q89" s="1126"/>
      <c r="R89" s="1126"/>
      <c r="S89" s="1126"/>
      <c r="T89" s="1126"/>
      <c r="U89" s="1126"/>
      <c r="V89" s="1126"/>
      <c r="W89" s="1126"/>
      <c r="X89" s="1126"/>
      <c r="Y89" s="1126"/>
      <c r="Z89" s="1126"/>
      <c r="AA89" s="1126"/>
      <c r="AB89" s="1126"/>
      <c r="AC89" s="1126"/>
      <c r="AD89" s="1126"/>
      <c r="AE89" s="255"/>
      <c r="AF89" s="241"/>
    </row>
    <row r="90" spans="1:34" ht="24" hidden="1" customHeight="1" outlineLevel="1" thickBot="1">
      <c r="A90" s="241"/>
      <c r="B90" s="1127" t="s">
        <v>77</v>
      </c>
      <c r="C90" s="1127"/>
      <c r="D90" s="1127"/>
      <c r="E90" s="1127"/>
      <c r="F90" s="256"/>
      <c r="G90" s="256"/>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41"/>
      <c r="AG90" s="165" t="s">
        <v>155</v>
      </c>
      <c r="AH90" s="205">
        <f>B93-N93-H93</f>
        <v>0</v>
      </c>
    </row>
    <row r="91" spans="1:34" ht="32.700000000000003" hidden="1" customHeight="1" outlineLevel="1" thickBot="1">
      <c r="A91" s="241"/>
      <c r="B91" s="970"/>
      <c r="C91" s="971"/>
      <c r="D91" s="971"/>
      <c r="E91" s="972"/>
      <c r="F91" s="257" t="s">
        <v>1</v>
      </c>
      <c r="G91" s="256"/>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41"/>
      <c r="AG91" s="165" t="s">
        <v>154</v>
      </c>
      <c r="AH91" s="204">
        <f>B93-H93</f>
        <v>0</v>
      </c>
    </row>
    <row r="92" spans="1:34" ht="32.700000000000003" customHeight="1" collapsed="1" thickBot="1">
      <c r="A92" s="241"/>
      <c r="B92" s="1036" t="s">
        <v>215</v>
      </c>
      <c r="C92" s="1036"/>
      <c r="D92" s="1036"/>
      <c r="E92" s="1036"/>
      <c r="F92" s="258"/>
      <c r="G92" s="415"/>
      <c r="H92" s="1040" t="s">
        <v>246</v>
      </c>
      <c r="I92" s="1040"/>
      <c r="J92" s="1040"/>
      <c r="K92" s="1040"/>
      <c r="L92" s="1040"/>
      <c r="M92" s="422"/>
      <c r="N92" s="1036" t="s">
        <v>247</v>
      </c>
      <c r="O92" s="1036"/>
      <c r="P92" s="1036"/>
      <c r="Q92" s="1036"/>
      <c r="R92" s="1036"/>
      <c r="S92" s="259"/>
      <c r="T92" s="1054" t="s">
        <v>216</v>
      </c>
      <c r="U92" s="1054"/>
      <c r="V92" s="1054"/>
      <c r="W92" s="1054"/>
      <c r="X92" s="1054"/>
      <c r="Y92" s="258"/>
      <c r="Z92" s="258"/>
      <c r="AA92" s="1036" t="s">
        <v>209</v>
      </c>
      <c r="AB92" s="1036"/>
      <c r="AC92" s="1036"/>
      <c r="AD92" s="1036"/>
      <c r="AE92" s="91"/>
      <c r="AF92" s="241"/>
      <c r="AG92" s="165" t="s">
        <v>378</v>
      </c>
      <c r="AH92" s="205">
        <f>B93-N93</f>
        <v>0</v>
      </c>
    </row>
    <row r="93" spans="1:34" ht="32.700000000000003" customHeight="1" thickBot="1">
      <c r="A93" s="241"/>
      <c r="B93" s="866"/>
      <c r="C93" s="867"/>
      <c r="D93" s="867"/>
      <c r="E93" s="868"/>
      <c r="F93" s="258" t="s">
        <v>157</v>
      </c>
      <c r="G93" s="260"/>
      <c r="H93" s="878"/>
      <c r="I93" s="879"/>
      <c r="J93" s="879"/>
      <c r="K93" s="879"/>
      <c r="L93" s="880"/>
      <c r="M93" s="259" t="s">
        <v>157</v>
      </c>
      <c r="N93" s="866"/>
      <c r="O93" s="867"/>
      <c r="P93" s="867"/>
      <c r="Q93" s="868"/>
      <c r="R93" s="255" t="s">
        <v>157</v>
      </c>
      <c r="S93" s="261"/>
      <c r="T93" s="866"/>
      <c r="U93" s="867"/>
      <c r="V93" s="867"/>
      <c r="W93" s="868"/>
      <c r="X93" s="258" t="s">
        <v>157</v>
      </c>
      <c r="Y93" s="241"/>
      <c r="Z93" s="262"/>
      <c r="AA93" s="1063"/>
      <c r="AB93" s="1064"/>
      <c r="AC93" s="1065"/>
      <c r="AD93" s="255" t="s">
        <v>60</v>
      </c>
      <c r="AE93" s="260"/>
      <c r="AF93" s="241"/>
      <c r="AG93" s="165" t="s">
        <v>116</v>
      </c>
      <c r="AH93" s="209">
        <v>484000</v>
      </c>
    </row>
    <row r="94" spans="1:34" ht="59.7" customHeight="1" thickBot="1">
      <c r="A94" s="421"/>
      <c r="B94" s="1040" t="s">
        <v>382</v>
      </c>
      <c r="C94" s="1040"/>
      <c r="D94" s="1040"/>
      <c r="E94" s="1040"/>
      <c r="F94" s="425"/>
      <c r="G94" s="91"/>
      <c r="H94" s="91"/>
      <c r="I94" s="91"/>
      <c r="J94" s="91"/>
      <c r="K94" s="91"/>
      <c r="L94" s="91"/>
      <c r="M94" s="241"/>
      <c r="N94" s="241"/>
      <c r="O94" s="241"/>
      <c r="P94" s="241"/>
      <c r="Q94" s="241"/>
      <c r="R94" s="241"/>
      <c r="S94" s="241"/>
      <c r="T94" s="425"/>
      <c r="U94" s="425"/>
      <c r="V94" s="241"/>
      <c r="W94" s="241"/>
      <c r="X94" s="241"/>
      <c r="Y94" s="241"/>
      <c r="Z94" s="241"/>
      <c r="AA94" s="241"/>
      <c r="AB94" s="263"/>
      <c r="AC94" s="425"/>
      <c r="AD94" s="425"/>
      <c r="AE94" s="264"/>
      <c r="AF94" s="241"/>
      <c r="AH94" s="209"/>
    </row>
    <row r="95" spans="1:34" ht="32.700000000000003" customHeight="1" thickBot="1">
      <c r="A95" s="421"/>
      <c r="B95" s="1041">
        <f>B93-H93</f>
        <v>0</v>
      </c>
      <c r="C95" s="1042"/>
      <c r="D95" s="1042"/>
      <c r="E95" s="1043"/>
      <c r="F95" s="415" t="s">
        <v>1</v>
      </c>
      <c r="G95" s="91"/>
      <c r="H95" s="91"/>
      <c r="I95" s="91"/>
      <c r="J95" s="91"/>
      <c r="K95" s="91"/>
      <c r="L95" s="425"/>
      <c r="M95" s="241"/>
      <c r="N95" s="241"/>
      <c r="O95" s="241"/>
      <c r="P95" s="241"/>
      <c r="Q95" s="241"/>
      <c r="R95" s="241"/>
      <c r="S95" s="241"/>
      <c r="T95" s="425"/>
      <c r="U95" s="425"/>
      <c r="V95" s="241"/>
      <c r="W95" s="241"/>
      <c r="X95" s="241"/>
      <c r="Y95" s="241"/>
      <c r="Z95" s="241"/>
      <c r="AA95" s="241"/>
      <c r="AB95" s="425"/>
      <c r="AC95" s="425"/>
      <c r="AD95" s="425"/>
      <c r="AE95" s="264"/>
      <c r="AF95" s="241"/>
      <c r="AH95" s="209"/>
    </row>
    <row r="96" spans="1:34" ht="32.700000000000003" customHeight="1">
      <c r="A96" s="421"/>
      <c r="B96" s="265" t="s">
        <v>383</v>
      </c>
      <c r="C96" s="266"/>
      <c r="D96" s="266"/>
      <c r="E96" s="266"/>
      <c r="F96" s="415"/>
      <c r="G96" s="260"/>
      <c r="H96" s="91"/>
      <c r="I96" s="91"/>
      <c r="J96" s="91"/>
      <c r="K96" s="91"/>
      <c r="L96" s="425"/>
      <c r="M96" s="241"/>
      <c r="N96" s="241"/>
      <c r="O96" s="241"/>
      <c r="P96" s="241"/>
      <c r="Q96" s="241"/>
      <c r="R96" s="241"/>
      <c r="S96" s="241"/>
      <c r="T96" s="425"/>
      <c r="U96" s="425"/>
      <c r="V96" s="241"/>
      <c r="W96" s="241"/>
      <c r="X96" s="241"/>
      <c r="Y96" s="241"/>
      <c r="Z96" s="241"/>
      <c r="AA96" s="241"/>
      <c r="AB96" s="425"/>
      <c r="AC96" s="425"/>
      <c r="AD96" s="425"/>
      <c r="AE96" s="264"/>
      <c r="AF96" s="241"/>
      <c r="AH96" s="209"/>
    </row>
    <row r="97" spans="1:34" ht="32.700000000000003" customHeight="1">
      <c r="A97" s="241"/>
      <c r="B97" s="987" t="s">
        <v>287</v>
      </c>
      <c r="C97" s="987"/>
      <c r="D97" s="987"/>
      <c r="E97" s="987"/>
      <c r="F97" s="987"/>
      <c r="G97" s="987"/>
      <c r="H97" s="987"/>
      <c r="I97" s="987"/>
      <c r="J97" s="987"/>
      <c r="K97" s="987"/>
      <c r="L97" s="987"/>
      <c r="M97" s="987"/>
      <c r="N97" s="987"/>
      <c r="O97" s="987"/>
      <c r="P97" s="987"/>
      <c r="Q97" s="987"/>
      <c r="R97" s="987"/>
      <c r="S97" s="987"/>
      <c r="T97" s="987"/>
      <c r="U97" s="987"/>
      <c r="V97" s="987"/>
      <c r="W97" s="987"/>
      <c r="X97" s="987"/>
      <c r="Y97" s="987"/>
      <c r="Z97" s="987"/>
      <c r="AA97" s="987"/>
      <c r="AB97" s="91"/>
      <c r="AC97" s="91"/>
      <c r="AD97" s="91"/>
      <c r="AE97" s="91"/>
      <c r="AF97" s="241"/>
    </row>
    <row r="98" spans="1:34" ht="15" customHeight="1">
      <c r="A98" s="253"/>
      <c r="B98" s="241"/>
      <c r="C98" s="241"/>
      <c r="D98" s="241"/>
      <c r="E98" s="241"/>
      <c r="F98" s="241"/>
      <c r="G98" s="241"/>
      <c r="H98" s="261"/>
      <c r="I98" s="261"/>
      <c r="J98" s="261"/>
      <c r="K98" s="261"/>
      <c r="L98" s="261"/>
      <c r="M98" s="241"/>
      <c r="N98" s="254"/>
      <c r="O98" s="254"/>
      <c r="P98" s="254"/>
      <c r="Q98" s="254"/>
      <c r="R98" s="253"/>
      <c r="S98" s="253"/>
      <c r="T98" s="253"/>
      <c r="U98" s="253"/>
      <c r="V98" s="254"/>
      <c r="W98" s="254"/>
      <c r="X98" s="254"/>
      <c r="Y98" s="254"/>
      <c r="Z98" s="254"/>
      <c r="AA98" s="255"/>
      <c r="AB98" s="267"/>
      <c r="AC98" s="241"/>
      <c r="AD98" s="241"/>
      <c r="AE98" s="241"/>
      <c r="AF98" s="241"/>
    </row>
    <row r="99" spans="1:34" ht="24" customHeight="1" thickBot="1">
      <c r="A99" s="268"/>
      <c r="B99" s="420" t="s">
        <v>634</v>
      </c>
      <c r="C99" s="254"/>
      <c r="D99" s="254"/>
      <c r="E99" s="254"/>
      <c r="F99" s="254"/>
      <c r="G99" s="261"/>
      <c r="H99" s="261"/>
      <c r="I99" s="261"/>
      <c r="J99" s="261"/>
      <c r="K99" s="261"/>
      <c r="L99" s="261"/>
      <c r="M99" s="261"/>
      <c r="N99" s="254"/>
      <c r="O99" s="254"/>
      <c r="P99" s="254"/>
      <c r="Q99" s="254"/>
      <c r="R99" s="254"/>
      <c r="S99" s="254"/>
      <c r="T99" s="254"/>
      <c r="U99" s="254"/>
      <c r="V99" s="254"/>
      <c r="W99" s="254"/>
      <c r="X99" s="254"/>
      <c r="Y99" s="254"/>
      <c r="Z99" s="254"/>
      <c r="AA99" s="254"/>
      <c r="AB99" s="254"/>
      <c r="AC99" s="254"/>
      <c r="AD99" s="254"/>
      <c r="AE99" s="269"/>
      <c r="AF99" s="268"/>
      <c r="AH99" s="209"/>
    </row>
    <row r="100" spans="1:34" ht="32.700000000000003" customHeight="1">
      <c r="A100" s="258"/>
      <c r="B100" s="270" t="s">
        <v>188</v>
      </c>
      <c r="C100" s="1098" t="s">
        <v>187</v>
      </c>
      <c r="D100" s="1099"/>
      <c r="E100" s="1099"/>
      <c r="F100" s="1099"/>
      <c r="G100" s="1099"/>
      <c r="H100" s="1099"/>
      <c r="I100" s="1099"/>
      <c r="J100" s="1099"/>
      <c r="K100" s="1099"/>
      <c r="L100" s="1099"/>
      <c r="M100" s="1099"/>
      <c r="N100" s="1099"/>
      <c r="O100" s="1099"/>
      <c r="P100" s="1099"/>
      <c r="Q100" s="1099"/>
      <c r="R100" s="1099"/>
      <c r="S100" s="1022" t="s">
        <v>199</v>
      </c>
      <c r="T100" s="1022"/>
      <c r="U100" s="1022"/>
      <c r="V100" s="1022"/>
      <c r="W100" s="1022"/>
      <c r="X100" s="1022"/>
      <c r="Y100" s="1022"/>
      <c r="Z100" s="1022"/>
      <c r="AA100" s="1057"/>
      <c r="AB100" s="255"/>
      <c r="AC100" s="255"/>
      <c r="AD100" s="255"/>
      <c r="AE100" s="269"/>
      <c r="AF100" s="258"/>
      <c r="AH100" s="209"/>
    </row>
    <row r="101" spans="1:34" ht="32.700000000000003" customHeight="1">
      <c r="A101" s="258"/>
      <c r="B101" s="271">
        <v>1</v>
      </c>
      <c r="C101" s="1045"/>
      <c r="D101" s="1046"/>
      <c r="E101" s="1046"/>
      <c r="F101" s="1046"/>
      <c r="G101" s="1046"/>
      <c r="H101" s="1046"/>
      <c r="I101" s="1046"/>
      <c r="J101" s="1046"/>
      <c r="K101" s="1046"/>
      <c r="L101" s="1046"/>
      <c r="M101" s="1046"/>
      <c r="N101" s="1046"/>
      <c r="O101" s="1046"/>
      <c r="P101" s="1046"/>
      <c r="Q101" s="1046"/>
      <c r="R101" s="1046"/>
      <c r="S101" s="801"/>
      <c r="T101" s="801"/>
      <c r="U101" s="801"/>
      <c r="V101" s="801"/>
      <c r="W101" s="801"/>
      <c r="X101" s="801"/>
      <c r="Y101" s="801"/>
      <c r="Z101" s="801"/>
      <c r="AA101" s="802"/>
      <c r="AB101" s="255"/>
      <c r="AC101" s="255"/>
      <c r="AD101" s="255"/>
      <c r="AE101" s="269"/>
      <c r="AF101" s="258"/>
      <c r="AH101" s="209"/>
    </row>
    <row r="102" spans="1:34" ht="32.700000000000003" customHeight="1">
      <c r="A102" s="258"/>
      <c r="B102" s="271">
        <v>2</v>
      </c>
      <c r="C102" s="1045"/>
      <c r="D102" s="1046"/>
      <c r="E102" s="1046"/>
      <c r="F102" s="1046"/>
      <c r="G102" s="1046"/>
      <c r="H102" s="1046"/>
      <c r="I102" s="1046"/>
      <c r="J102" s="1046"/>
      <c r="K102" s="1046"/>
      <c r="L102" s="1046"/>
      <c r="M102" s="1046"/>
      <c r="N102" s="1046"/>
      <c r="O102" s="1046"/>
      <c r="P102" s="1046"/>
      <c r="Q102" s="1046"/>
      <c r="R102" s="1046"/>
      <c r="S102" s="801"/>
      <c r="T102" s="801"/>
      <c r="U102" s="801"/>
      <c r="V102" s="801"/>
      <c r="W102" s="801"/>
      <c r="X102" s="801"/>
      <c r="Y102" s="801"/>
      <c r="Z102" s="801"/>
      <c r="AA102" s="802"/>
      <c r="AB102" s="255"/>
      <c r="AC102" s="255"/>
      <c r="AD102" s="255"/>
      <c r="AE102" s="269"/>
      <c r="AF102" s="258"/>
      <c r="AH102" s="209"/>
    </row>
    <row r="103" spans="1:34" ht="32.700000000000003" customHeight="1">
      <c r="A103" s="258"/>
      <c r="B103" s="271">
        <v>3</v>
      </c>
      <c r="C103" s="1045"/>
      <c r="D103" s="1046"/>
      <c r="E103" s="1046"/>
      <c r="F103" s="1046"/>
      <c r="G103" s="1046"/>
      <c r="H103" s="1046"/>
      <c r="I103" s="1046"/>
      <c r="J103" s="1046"/>
      <c r="K103" s="1046"/>
      <c r="L103" s="1046"/>
      <c r="M103" s="1046"/>
      <c r="N103" s="1046"/>
      <c r="O103" s="1046"/>
      <c r="P103" s="1046"/>
      <c r="Q103" s="1046"/>
      <c r="R103" s="1046"/>
      <c r="S103" s="801"/>
      <c r="T103" s="801"/>
      <c r="U103" s="801"/>
      <c r="V103" s="801"/>
      <c r="W103" s="801"/>
      <c r="X103" s="801"/>
      <c r="Y103" s="801"/>
      <c r="Z103" s="801"/>
      <c r="AA103" s="802"/>
      <c r="AB103" s="255"/>
      <c r="AC103" s="255"/>
      <c r="AD103" s="255"/>
      <c r="AE103" s="269"/>
      <c r="AF103" s="258"/>
      <c r="AH103" s="209"/>
    </row>
    <row r="104" spans="1:34" ht="32.700000000000003" customHeight="1">
      <c r="A104" s="258"/>
      <c r="B104" s="271">
        <v>4</v>
      </c>
      <c r="C104" s="1045"/>
      <c r="D104" s="1046"/>
      <c r="E104" s="1046"/>
      <c r="F104" s="1046"/>
      <c r="G104" s="1046"/>
      <c r="H104" s="1046"/>
      <c r="I104" s="1046"/>
      <c r="J104" s="1046"/>
      <c r="K104" s="1046"/>
      <c r="L104" s="1046"/>
      <c r="M104" s="1046"/>
      <c r="N104" s="1046"/>
      <c r="O104" s="1046"/>
      <c r="P104" s="1046"/>
      <c r="Q104" s="1046"/>
      <c r="R104" s="1046"/>
      <c r="S104" s="801"/>
      <c r="T104" s="801"/>
      <c r="U104" s="801"/>
      <c r="V104" s="801"/>
      <c r="W104" s="801"/>
      <c r="X104" s="801"/>
      <c r="Y104" s="801"/>
      <c r="Z104" s="801"/>
      <c r="AA104" s="802"/>
      <c r="AB104" s="255"/>
      <c r="AC104" s="255"/>
      <c r="AD104" s="255"/>
      <c r="AE104" s="269"/>
      <c r="AF104" s="258"/>
      <c r="AH104" s="209"/>
    </row>
    <row r="105" spans="1:34" ht="32.700000000000003" customHeight="1">
      <c r="A105" s="258"/>
      <c r="B105" s="271">
        <v>5</v>
      </c>
      <c r="C105" s="1045"/>
      <c r="D105" s="1046"/>
      <c r="E105" s="1046"/>
      <c r="F105" s="1046"/>
      <c r="G105" s="1046"/>
      <c r="H105" s="1046"/>
      <c r="I105" s="1046"/>
      <c r="J105" s="1046"/>
      <c r="K105" s="1046"/>
      <c r="L105" s="1046"/>
      <c r="M105" s="1046"/>
      <c r="N105" s="1046"/>
      <c r="O105" s="1046"/>
      <c r="P105" s="1046"/>
      <c r="Q105" s="1046"/>
      <c r="R105" s="1046"/>
      <c r="S105" s="801"/>
      <c r="T105" s="801"/>
      <c r="U105" s="801"/>
      <c r="V105" s="801"/>
      <c r="W105" s="801"/>
      <c r="X105" s="801"/>
      <c r="Y105" s="801"/>
      <c r="Z105" s="801"/>
      <c r="AA105" s="802"/>
      <c r="AB105" s="255"/>
      <c r="AC105" s="255"/>
      <c r="AD105" s="255"/>
      <c r="AE105" s="269"/>
      <c r="AF105" s="258"/>
      <c r="AH105" s="209"/>
    </row>
    <row r="106" spans="1:34" ht="32.700000000000003" customHeight="1" thickBot="1">
      <c r="A106" s="258"/>
      <c r="B106" s="272">
        <v>6</v>
      </c>
      <c r="C106" s="1047"/>
      <c r="D106" s="1048"/>
      <c r="E106" s="1048"/>
      <c r="F106" s="1048"/>
      <c r="G106" s="1048"/>
      <c r="H106" s="1048"/>
      <c r="I106" s="1048"/>
      <c r="J106" s="1048"/>
      <c r="K106" s="1048"/>
      <c r="L106" s="1048"/>
      <c r="M106" s="1048"/>
      <c r="N106" s="1048"/>
      <c r="O106" s="1048"/>
      <c r="P106" s="1048"/>
      <c r="Q106" s="1048"/>
      <c r="R106" s="1048"/>
      <c r="S106" s="803"/>
      <c r="T106" s="803"/>
      <c r="U106" s="803"/>
      <c r="V106" s="803"/>
      <c r="W106" s="803"/>
      <c r="X106" s="803"/>
      <c r="Y106" s="803"/>
      <c r="Z106" s="803"/>
      <c r="AA106" s="804"/>
      <c r="AB106" s="222" t="s">
        <v>228</v>
      </c>
      <c r="AC106" s="222"/>
      <c r="AD106" s="222"/>
      <c r="AE106" s="223"/>
      <c r="AF106" s="224"/>
      <c r="AH106" s="209"/>
    </row>
    <row r="107" spans="1:34" ht="32.700000000000003" hidden="1" customHeight="1" outlineLevel="1">
      <c r="A107" s="258"/>
      <c r="B107" s="273">
        <v>7</v>
      </c>
      <c r="C107" s="1052"/>
      <c r="D107" s="1053"/>
      <c r="E107" s="1053"/>
      <c r="F107" s="1053"/>
      <c r="G107" s="1053"/>
      <c r="H107" s="1053"/>
      <c r="I107" s="1053"/>
      <c r="J107" s="1053"/>
      <c r="K107" s="1053"/>
      <c r="L107" s="1053"/>
      <c r="M107" s="1053"/>
      <c r="N107" s="1053"/>
      <c r="O107" s="1053"/>
      <c r="P107" s="1053"/>
      <c r="Q107" s="1053"/>
      <c r="R107" s="1053"/>
      <c r="S107" s="808"/>
      <c r="T107" s="808"/>
      <c r="U107" s="808"/>
      <c r="V107" s="808"/>
      <c r="W107" s="808"/>
      <c r="X107" s="808"/>
      <c r="Y107" s="808"/>
      <c r="Z107" s="808"/>
      <c r="AA107" s="809"/>
      <c r="AB107" s="222"/>
      <c r="AC107" s="222"/>
      <c r="AD107" s="222"/>
      <c r="AE107" s="223"/>
      <c r="AF107" s="224"/>
      <c r="AH107" s="209"/>
    </row>
    <row r="108" spans="1:34" ht="32.700000000000003" hidden="1" customHeight="1" outlineLevel="1">
      <c r="A108" s="258"/>
      <c r="B108" s="271">
        <v>8</v>
      </c>
      <c r="C108" s="1055"/>
      <c r="D108" s="1056"/>
      <c r="E108" s="1056"/>
      <c r="F108" s="1056"/>
      <c r="G108" s="1056"/>
      <c r="H108" s="1056"/>
      <c r="I108" s="1056"/>
      <c r="J108" s="1056"/>
      <c r="K108" s="1056"/>
      <c r="L108" s="1056"/>
      <c r="M108" s="1056"/>
      <c r="N108" s="1056"/>
      <c r="O108" s="1056"/>
      <c r="P108" s="1056"/>
      <c r="Q108" s="1056"/>
      <c r="R108" s="1056"/>
      <c r="S108" s="813"/>
      <c r="T108" s="813"/>
      <c r="U108" s="813"/>
      <c r="V108" s="813"/>
      <c r="W108" s="813"/>
      <c r="X108" s="813"/>
      <c r="Y108" s="813"/>
      <c r="Z108" s="813"/>
      <c r="AA108" s="814"/>
      <c r="AB108" s="222"/>
      <c r="AC108" s="222"/>
      <c r="AD108" s="222"/>
      <c r="AE108" s="223"/>
      <c r="AF108" s="224"/>
      <c r="AH108" s="209"/>
    </row>
    <row r="109" spans="1:34" ht="32.700000000000003" hidden="1" customHeight="1" outlineLevel="1">
      <c r="A109" s="258"/>
      <c r="B109" s="271">
        <v>9</v>
      </c>
      <c r="C109" s="1055"/>
      <c r="D109" s="1056"/>
      <c r="E109" s="1056"/>
      <c r="F109" s="1056"/>
      <c r="G109" s="1056"/>
      <c r="H109" s="1056"/>
      <c r="I109" s="1056"/>
      <c r="J109" s="1056"/>
      <c r="K109" s="1056"/>
      <c r="L109" s="1056"/>
      <c r="M109" s="1056"/>
      <c r="N109" s="1056"/>
      <c r="O109" s="1056"/>
      <c r="P109" s="1056"/>
      <c r="Q109" s="1056"/>
      <c r="R109" s="1056"/>
      <c r="S109" s="813"/>
      <c r="T109" s="813"/>
      <c r="U109" s="813"/>
      <c r="V109" s="813"/>
      <c r="W109" s="813"/>
      <c r="X109" s="813"/>
      <c r="Y109" s="813"/>
      <c r="Z109" s="813"/>
      <c r="AA109" s="814"/>
      <c r="AB109" s="222"/>
      <c r="AC109" s="222"/>
      <c r="AD109" s="222"/>
      <c r="AE109" s="223"/>
      <c r="AF109" s="224"/>
      <c r="AH109" s="209"/>
    </row>
    <row r="110" spans="1:34" ht="32.700000000000003" hidden="1" customHeight="1" outlineLevel="1">
      <c r="A110" s="258"/>
      <c r="B110" s="274">
        <v>10</v>
      </c>
      <c r="C110" s="1055"/>
      <c r="D110" s="1056"/>
      <c r="E110" s="1056"/>
      <c r="F110" s="1056"/>
      <c r="G110" s="1056"/>
      <c r="H110" s="1056"/>
      <c r="I110" s="1056"/>
      <c r="J110" s="1056"/>
      <c r="K110" s="1056"/>
      <c r="L110" s="1056"/>
      <c r="M110" s="1056"/>
      <c r="N110" s="1056"/>
      <c r="O110" s="1056"/>
      <c r="P110" s="1056"/>
      <c r="Q110" s="1056"/>
      <c r="R110" s="1056"/>
      <c r="S110" s="813"/>
      <c r="T110" s="813"/>
      <c r="U110" s="813"/>
      <c r="V110" s="813"/>
      <c r="W110" s="813"/>
      <c r="X110" s="813"/>
      <c r="Y110" s="813"/>
      <c r="Z110" s="813"/>
      <c r="AA110" s="814"/>
      <c r="AB110" s="222"/>
      <c r="AC110" s="222"/>
      <c r="AD110" s="222"/>
      <c r="AE110" s="223"/>
      <c r="AF110" s="224"/>
      <c r="AH110" s="209"/>
    </row>
    <row r="111" spans="1:34" ht="32.700000000000003" hidden="1" customHeight="1" outlineLevel="1">
      <c r="A111" s="258"/>
      <c r="B111" s="274">
        <v>11</v>
      </c>
      <c r="C111" s="1055"/>
      <c r="D111" s="1056"/>
      <c r="E111" s="1056"/>
      <c r="F111" s="1056"/>
      <c r="G111" s="1056"/>
      <c r="H111" s="1056"/>
      <c r="I111" s="1056"/>
      <c r="J111" s="1056"/>
      <c r="K111" s="1056"/>
      <c r="L111" s="1056"/>
      <c r="M111" s="1056"/>
      <c r="N111" s="1056"/>
      <c r="O111" s="1056"/>
      <c r="P111" s="1056"/>
      <c r="Q111" s="1056"/>
      <c r="R111" s="1056"/>
      <c r="S111" s="813"/>
      <c r="T111" s="813"/>
      <c r="U111" s="813"/>
      <c r="V111" s="813"/>
      <c r="W111" s="813"/>
      <c r="X111" s="813"/>
      <c r="Y111" s="813"/>
      <c r="Z111" s="813"/>
      <c r="AA111" s="814"/>
      <c r="AB111" s="222"/>
      <c r="AC111" s="222"/>
      <c r="AD111" s="222"/>
      <c r="AE111" s="223"/>
      <c r="AF111" s="224"/>
      <c r="AH111" s="209"/>
    </row>
    <row r="112" spans="1:34" ht="32.700000000000003" hidden="1" customHeight="1" outlineLevel="1" thickBot="1">
      <c r="A112" s="258"/>
      <c r="B112" s="275">
        <v>12</v>
      </c>
      <c r="C112" s="1142"/>
      <c r="D112" s="1143"/>
      <c r="E112" s="1143"/>
      <c r="F112" s="1143"/>
      <c r="G112" s="1143"/>
      <c r="H112" s="1143"/>
      <c r="I112" s="1143"/>
      <c r="J112" s="1143"/>
      <c r="K112" s="1143"/>
      <c r="L112" s="1143"/>
      <c r="M112" s="1143"/>
      <c r="N112" s="1143"/>
      <c r="O112" s="1143"/>
      <c r="P112" s="1143"/>
      <c r="Q112" s="1143"/>
      <c r="R112" s="1143"/>
      <c r="S112" s="962"/>
      <c r="T112" s="962"/>
      <c r="U112" s="962"/>
      <c r="V112" s="962"/>
      <c r="W112" s="962"/>
      <c r="X112" s="962"/>
      <c r="Y112" s="962"/>
      <c r="Z112" s="962"/>
      <c r="AA112" s="963"/>
      <c r="AB112" s="222" t="s">
        <v>228</v>
      </c>
      <c r="AC112" s="222"/>
      <c r="AD112" s="222"/>
      <c r="AE112" s="223"/>
      <c r="AF112" s="224"/>
      <c r="AH112" s="209"/>
    </row>
    <row r="113" spans="1:34" ht="32.700000000000003" customHeight="1" collapsed="1" thickBot="1">
      <c r="A113" s="258"/>
      <c r="B113" s="255"/>
      <c r="C113" s="254"/>
      <c r="D113" s="254"/>
      <c r="E113" s="254"/>
      <c r="F113" s="254"/>
      <c r="G113" s="254"/>
      <c r="H113" s="254"/>
      <c r="I113" s="254"/>
      <c r="J113" s="254"/>
      <c r="K113" s="261"/>
      <c r="L113" s="261"/>
      <c r="M113" s="261"/>
      <c r="N113" s="261"/>
      <c r="O113" s="261"/>
      <c r="P113" s="1030" t="s">
        <v>189</v>
      </c>
      <c r="Q113" s="1030"/>
      <c r="R113" s="1030"/>
      <c r="S113" s="1049">
        <f>SUM(S101:AA112)</f>
        <v>0</v>
      </c>
      <c r="T113" s="1050"/>
      <c r="U113" s="1050"/>
      <c r="V113" s="1050"/>
      <c r="W113" s="1050"/>
      <c r="X113" s="1050"/>
      <c r="Y113" s="1050"/>
      <c r="Z113" s="1050"/>
      <c r="AA113" s="1051"/>
      <c r="AB113" s="815" t="str">
        <f>IF($H$93=$S$113,"一致","不一致")</f>
        <v>一致</v>
      </c>
      <c r="AC113" s="816"/>
      <c r="AD113" s="816"/>
      <c r="AE113" s="816"/>
      <c r="AF113" s="816"/>
      <c r="AG113" s="228" t="s">
        <v>637</v>
      </c>
      <c r="AH113" s="209"/>
    </row>
    <row r="114" spans="1:34" ht="24" customHeight="1">
      <c r="A114" s="258"/>
      <c r="B114" s="987" t="s">
        <v>635</v>
      </c>
      <c r="C114" s="987"/>
      <c r="D114" s="987"/>
      <c r="E114" s="987"/>
      <c r="F114" s="987"/>
      <c r="G114" s="987"/>
      <c r="H114" s="987"/>
      <c r="I114" s="987"/>
      <c r="J114" s="987"/>
      <c r="K114" s="987"/>
      <c r="L114" s="987"/>
      <c r="M114" s="987"/>
      <c r="N114" s="987"/>
      <c r="O114" s="987"/>
      <c r="P114" s="987"/>
      <c r="Q114" s="987"/>
      <c r="R114" s="987"/>
      <c r="S114" s="987"/>
      <c r="T114" s="987"/>
      <c r="U114" s="987"/>
      <c r="V114" s="987"/>
      <c r="W114" s="987"/>
      <c r="X114" s="987"/>
      <c r="Y114" s="987"/>
      <c r="Z114" s="987"/>
      <c r="AA114" s="987"/>
      <c r="AB114" s="987"/>
      <c r="AC114" s="987"/>
      <c r="AD114" s="987"/>
      <c r="AE114" s="987"/>
      <c r="AF114" s="276"/>
      <c r="AH114" s="209"/>
    </row>
    <row r="115" spans="1:34" ht="15" customHeight="1">
      <c r="A115" s="258"/>
      <c r="B115" s="415"/>
      <c r="C115" s="415"/>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276"/>
      <c r="AH115" s="209"/>
    </row>
    <row r="116" spans="1:34" ht="24" customHeight="1" thickBot="1">
      <c r="A116" s="268"/>
      <c r="B116" s="420" t="s">
        <v>636</v>
      </c>
      <c r="C116" s="254"/>
      <c r="D116" s="254"/>
      <c r="E116" s="254"/>
      <c r="F116" s="254"/>
      <c r="G116" s="261"/>
      <c r="H116" s="261"/>
      <c r="I116" s="261"/>
      <c r="J116" s="261"/>
      <c r="K116" s="261"/>
      <c r="L116" s="261"/>
      <c r="M116" s="261"/>
      <c r="N116" s="254"/>
      <c r="O116" s="254"/>
      <c r="P116" s="254"/>
      <c r="Q116" s="254"/>
      <c r="R116" s="254"/>
      <c r="S116" s="254"/>
      <c r="T116" s="254"/>
      <c r="U116" s="254"/>
      <c r="V116" s="254"/>
      <c r="W116" s="254"/>
      <c r="X116" s="254"/>
      <c r="Y116" s="254"/>
      <c r="Z116" s="254"/>
      <c r="AA116" s="254"/>
      <c r="AB116" s="254"/>
      <c r="AC116" s="254"/>
      <c r="AD116" s="254"/>
      <c r="AE116" s="269"/>
      <c r="AF116" s="268"/>
      <c r="AH116" s="209"/>
    </row>
    <row r="117" spans="1:34" ht="32.700000000000003" customHeight="1">
      <c r="A117" s="258"/>
      <c r="B117" s="270" t="s">
        <v>188</v>
      </c>
      <c r="C117" s="1098" t="s">
        <v>190</v>
      </c>
      <c r="D117" s="1099"/>
      <c r="E117" s="1099"/>
      <c r="F117" s="1099"/>
      <c r="G117" s="1099"/>
      <c r="H117" s="1099"/>
      <c r="I117" s="1099"/>
      <c r="J117" s="1099"/>
      <c r="K117" s="1099"/>
      <c r="L117" s="1099"/>
      <c r="M117" s="1099"/>
      <c r="N117" s="1099"/>
      <c r="O117" s="1099"/>
      <c r="P117" s="1099"/>
      <c r="Q117" s="1099"/>
      <c r="R117" s="1099"/>
      <c r="S117" s="1022" t="s">
        <v>199</v>
      </c>
      <c r="T117" s="1022"/>
      <c r="U117" s="1022"/>
      <c r="V117" s="1022"/>
      <c r="W117" s="1022"/>
      <c r="X117" s="1022"/>
      <c r="Y117" s="1022"/>
      <c r="Z117" s="1022"/>
      <c r="AA117" s="1023"/>
      <c r="AB117" s="351"/>
      <c r="AC117" s="260"/>
      <c r="AD117" s="260"/>
      <c r="AE117" s="269"/>
      <c r="AF117" s="258"/>
      <c r="AH117" s="209"/>
    </row>
    <row r="118" spans="1:34" ht="32.700000000000003" customHeight="1">
      <c r="A118" s="258"/>
      <c r="B118" s="274">
        <v>1</v>
      </c>
      <c r="C118" s="1045"/>
      <c r="D118" s="1046"/>
      <c r="E118" s="1046"/>
      <c r="F118" s="1046"/>
      <c r="G118" s="1046"/>
      <c r="H118" s="1046"/>
      <c r="I118" s="1046"/>
      <c r="J118" s="1046"/>
      <c r="K118" s="1046"/>
      <c r="L118" s="1046"/>
      <c r="M118" s="1046"/>
      <c r="N118" s="1046"/>
      <c r="O118" s="1046"/>
      <c r="P118" s="1046"/>
      <c r="Q118" s="1046"/>
      <c r="R118" s="1046"/>
      <c r="S118" s="801"/>
      <c r="T118" s="801"/>
      <c r="U118" s="801"/>
      <c r="V118" s="801"/>
      <c r="W118" s="801"/>
      <c r="X118" s="801"/>
      <c r="Y118" s="801"/>
      <c r="Z118" s="801"/>
      <c r="AA118" s="1128"/>
      <c r="AB118" s="448"/>
      <c r="AC118" s="449"/>
      <c r="AD118" s="449"/>
      <c r="AE118" s="269"/>
      <c r="AF118" s="258"/>
      <c r="AH118" s="209"/>
    </row>
    <row r="119" spans="1:34" ht="32.700000000000003" customHeight="1">
      <c r="A119" s="258"/>
      <c r="B119" s="274">
        <v>2</v>
      </c>
      <c r="C119" s="1045"/>
      <c r="D119" s="1046"/>
      <c r="E119" s="1046"/>
      <c r="F119" s="1046"/>
      <c r="G119" s="1046"/>
      <c r="H119" s="1046"/>
      <c r="I119" s="1046"/>
      <c r="J119" s="1046"/>
      <c r="K119" s="1046"/>
      <c r="L119" s="1046"/>
      <c r="M119" s="1046"/>
      <c r="N119" s="1046"/>
      <c r="O119" s="1046"/>
      <c r="P119" s="1046"/>
      <c r="Q119" s="1046"/>
      <c r="R119" s="1046"/>
      <c r="S119" s="801"/>
      <c r="T119" s="801"/>
      <c r="U119" s="801"/>
      <c r="V119" s="801"/>
      <c r="W119" s="801"/>
      <c r="X119" s="801"/>
      <c r="Y119" s="801"/>
      <c r="Z119" s="801"/>
      <c r="AA119" s="1128"/>
      <c r="AB119" s="448"/>
      <c r="AC119" s="449"/>
      <c r="AD119" s="449"/>
      <c r="AE119" s="269"/>
      <c r="AF119" s="258"/>
      <c r="AH119" s="209"/>
    </row>
    <row r="120" spans="1:34" ht="32.700000000000003" customHeight="1">
      <c r="A120" s="258"/>
      <c r="B120" s="274">
        <v>3</v>
      </c>
      <c r="C120" s="1045"/>
      <c r="D120" s="1046"/>
      <c r="E120" s="1046"/>
      <c r="F120" s="1046"/>
      <c r="G120" s="1046"/>
      <c r="H120" s="1046"/>
      <c r="I120" s="1046"/>
      <c r="J120" s="1046"/>
      <c r="K120" s="1046"/>
      <c r="L120" s="1046"/>
      <c r="M120" s="1046"/>
      <c r="N120" s="1046"/>
      <c r="O120" s="1046"/>
      <c r="P120" s="1046"/>
      <c r="Q120" s="1046"/>
      <c r="R120" s="1046"/>
      <c r="S120" s="801"/>
      <c r="T120" s="801"/>
      <c r="U120" s="801"/>
      <c r="V120" s="801"/>
      <c r="W120" s="801"/>
      <c r="X120" s="801"/>
      <c r="Y120" s="801"/>
      <c r="Z120" s="801"/>
      <c r="AA120" s="1128"/>
      <c r="AB120" s="448"/>
      <c r="AC120" s="449"/>
      <c r="AD120" s="449"/>
      <c r="AE120" s="269"/>
      <c r="AF120" s="258"/>
      <c r="AH120" s="209"/>
    </row>
    <row r="121" spans="1:34" ht="32.700000000000003" customHeight="1">
      <c r="A121" s="258"/>
      <c r="B121" s="274">
        <v>4</v>
      </c>
      <c r="C121" s="1045"/>
      <c r="D121" s="1046"/>
      <c r="E121" s="1046"/>
      <c r="F121" s="1046"/>
      <c r="G121" s="1046"/>
      <c r="H121" s="1046"/>
      <c r="I121" s="1046"/>
      <c r="J121" s="1046"/>
      <c r="K121" s="1046"/>
      <c r="L121" s="1046"/>
      <c r="M121" s="1046"/>
      <c r="N121" s="1046"/>
      <c r="O121" s="1046"/>
      <c r="P121" s="1046"/>
      <c r="Q121" s="1046"/>
      <c r="R121" s="1046"/>
      <c r="S121" s="801"/>
      <c r="T121" s="801"/>
      <c r="U121" s="801"/>
      <c r="V121" s="801"/>
      <c r="W121" s="801"/>
      <c r="X121" s="801"/>
      <c r="Y121" s="801"/>
      <c r="Z121" s="801"/>
      <c r="AA121" s="1128"/>
      <c r="AB121" s="448"/>
      <c r="AC121" s="449"/>
      <c r="AD121" s="449"/>
      <c r="AE121" s="269"/>
      <c r="AF121" s="258"/>
      <c r="AH121" s="209"/>
    </row>
    <row r="122" spans="1:34" ht="32.700000000000003" customHeight="1">
      <c r="A122" s="258"/>
      <c r="B122" s="274">
        <v>5</v>
      </c>
      <c r="C122" s="1045"/>
      <c r="D122" s="1046"/>
      <c r="E122" s="1046"/>
      <c r="F122" s="1046"/>
      <c r="G122" s="1046"/>
      <c r="H122" s="1046"/>
      <c r="I122" s="1046"/>
      <c r="J122" s="1046"/>
      <c r="K122" s="1046"/>
      <c r="L122" s="1046"/>
      <c r="M122" s="1046"/>
      <c r="N122" s="1046"/>
      <c r="O122" s="1046"/>
      <c r="P122" s="1046"/>
      <c r="Q122" s="1046"/>
      <c r="R122" s="1046"/>
      <c r="S122" s="801"/>
      <c r="T122" s="801"/>
      <c r="U122" s="801"/>
      <c r="V122" s="801"/>
      <c r="W122" s="801"/>
      <c r="X122" s="801"/>
      <c r="Y122" s="801"/>
      <c r="Z122" s="801"/>
      <c r="AA122" s="1128"/>
      <c r="AB122" s="448"/>
      <c r="AC122" s="449"/>
      <c r="AD122" s="449"/>
      <c r="AE122" s="269"/>
      <c r="AF122" s="258"/>
      <c r="AH122" s="209"/>
    </row>
    <row r="123" spans="1:34" ht="32.700000000000003" customHeight="1" thickBot="1">
      <c r="A123" s="258"/>
      <c r="B123" s="275">
        <v>6</v>
      </c>
      <c r="C123" s="1047"/>
      <c r="D123" s="1048"/>
      <c r="E123" s="1048"/>
      <c r="F123" s="1048"/>
      <c r="G123" s="1048"/>
      <c r="H123" s="1048"/>
      <c r="I123" s="1048"/>
      <c r="J123" s="1048"/>
      <c r="K123" s="1048"/>
      <c r="L123" s="1048"/>
      <c r="M123" s="1048"/>
      <c r="N123" s="1048"/>
      <c r="O123" s="1048"/>
      <c r="P123" s="1048"/>
      <c r="Q123" s="1048"/>
      <c r="R123" s="1048"/>
      <c r="S123" s="803"/>
      <c r="T123" s="803"/>
      <c r="U123" s="803"/>
      <c r="V123" s="803"/>
      <c r="W123" s="803"/>
      <c r="X123" s="803"/>
      <c r="Y123" s="803"/>
      <c r="Z123" s="803"/>
      <c r="AA123" s="1024"/>
      <c r="AB123" s="353" t="s">
        <v>379</v>
      </c>
      <c r="AC123" s="354"/>
      <c r="AD123" s="450"/>
      <c r="AE123" s="352"/>
      <c r="AF123" s="352"/>
      <c r="AH123" s="209"/>
    </row>
    <row r="124" spans="1:34" ht="32.700000000000003" hidden="1" customHeight="1" outlineLevel="1">
      <c r="A124" s="258"/>
      <c r="B124" s="277">
        <v>7</v>
      </c>
      <c r="C124" s="1052"/>
      <c r="D124" s="1053"/>
      <c r="E124" s="1053"/>
      <c r="F124" s="1053"/>
      <c r="G124" s="1053"/>
      <c r="H124" s="1053"/>
      <c r="I124" s="1053"/>
      <c r="J124" s="1053"/>
      <c r="K124" s="1053"/>
      <c r="L124" s="1053"/>
      <c r="M124" s="1053"/>
      <c r="N124" s="1053"/>
      <c r="O124" s="1053"/>
      <c r="P124" s="1053"/>
      <c r="Q124" s="1053"/>
      <c r="R124" s="1053"/>
      <c r="S124" s="808"/>
      <c r="T124" s="808"/>
      <c r="U124" s="808"/>
      <c r="V124" s="808"/>
      <c r="W124" s="808"/>
      <c r="X124" s="808"/>
      <c r="Y124" s="808"/>
      <c r="Z124" s="808"/>
      <c r="AA124" s="1145"/>
      <c r="AB124" s="448"/>
      <c r="AC124" s="449"/>
      <c r="AD124" s="449"/>
      <c r="AE124" s="223"/>
      <c r="AF124" s="224"/>
      <c r="AH124" s="209"/>
    </row>
    <row r="125" spans="1:34" ht="32.700000000000003" hidden="1" customHeight="1" outlineLevel="1">
      <c r="A125" s="258"/>
      <c r="B125" s="274">
        <v>8</v>
      </c>
      <c r="C125" s="1055"/>
      <c r="D125" s="1056"/>
      <c r="E125" s="1056"/>
      <c r="F125" s="1056"/>
      <c r="G125" s="1056"/>
      <c r="H125" s="1056"/>
      <c r="I125" s="1056"/>
      <c r="J125" s="1056"/>
      <c r="K125" s="1056"/>
      <c r="L125" s="1056"/>
      <c r="M125" s="1056"/>
      <c r="N125" s="1056"/>
      <c r="O125" s="1056"/>
      <c r="P125" s="1056"/>
      <c r="Q125" s="1056"/>
      <c r="R125" s="1056"/>
      <c r="S125" s="813"/>
      <c r="T125" s="813"/>
      <c r="U125" s="813"/>
      <c r="V125" s="813"/>
      <c r="W125" s="813"/>
      <c r="X125" s="813"/>
      <c r="Y125" s="813"/>
      <c r="Z125" s="813"/>
      <c r="AA125" s="1104"/>
      <c r="AB125" s="448"/>
      <c r="AC125" s="449"/>
      <c r="AD125" s="449"/>
      <c r="AE125" s="223"/>
      <c r="AF125" s="224"/>
      <c r="AH125" s="209"/>
    </row>
    <row r="126" spans="1:34" ht="32.700000000000003" hidden="1" customHeight="1" outlineLevel="1">
      <c r="A126" s="258"/>
      <c r="B126" s="274">
        <v>9</v>
      </c>
      <c r="C126" s="1055"/>
      <c r="D126" s="1056"/>
      <c r="E126" s="1056"/>
      <c r="F126" s="1056"/>
      <c r="G126" s="1056"/>
      <c r="H126" s="1056"/>
      <c r="I126" s="1056"/>
      <c r="J126" s="1056"/>
      <c r="K126" s="1056"/>
      <c r="L126" s="1056"/>
      <c r="M126" s="1056"/>
      <c r="N126" s="1056"/>
      <c r="O126" s="1056"/>
      <c r="P126" s="1056"/>
      <c r="Q126" s="1056"/>
      <c r="R126" s="1056"/>
      <c r="S126" s="813"/>
      <c r="T126" s="813"/>
      <c r="U126" s="813"/>
      <c r="V126" s="813"/>
      <c r="W126" s="813"/>
      <c r="X126" s="813"/>
      <c r="Y126" s="813"/>
      <c r="Z126" s="813"/>
      <c r="AA126" s="1104"/>
      <c r="AB126" s="448"/>
      <c r="AC126" s="449"/>
      <c r="AD126" s="449"/>
      <c r="AE126" s="223"/>
      <c r="AF126" s="224"/>
      <c r="AH126" s="209"/>
    </row>
    <row r="127" spans="1:34" ht="32.700000000000003" hidden="1" customHeight="1" outlineLevel="1">
      <c r="A127" s="258"/>
      <c r="B127" s="274">
        <v>10</v>
      </c>
      <c r="C127" s="1055"/>
      <c r="D127" s="1056"/>
      <c r="E127" s="1056"/>
      <c r="F127" s="1056"/>
      <c r="G127" s="1056"/>
      <c r="H127" s="1056"/>
      <c r="I127" s="1056"/>
      <c r="J127" s="1056"/>
      <c r="K127" s="1056"/>
      <c r="L127" s="1056"/>
      <c r="M127" s="1056"/>
      <c r="N127" s="1056"/>
      <c r="O127" s="1056"/>
      <c r="P127" s="1056"/>
      <c r="Q127" s="1056"/>
      <c r="R127" s="1056"/>
      <c r="S127" s="813"/>
      <c r="T127" s="813"/>
      <c r="U127" s="813"/>
      <c r="V127" s="813"/>
      <c r="W127" s="813"/>
      <c r="X127" s="813"/>
      <c r="Y127" s="813"/>
      <c r="Z127" s="813"/>
      <c r="AA127" s="1104"/>
      <c r="AB127" s="448"/>
      <c r="AC127" s="449"/>
      <c r="AD127" s="449"/>
      <c r="AE127" s="223"/>
      <c r="AF127" s="224"/>
      <c r="AH127" s="209"/>
    </row>
    <row r="128" spans="1:34" ht="32.700000000000003" hidden="1" customHeight="1" outlineLevel="1">
      <c r="A128" s="258"/>
      <c r="B128" s="274">
        <v>11</v>
      </c>
      <c r="C128" s="1055"/>
      <c r="D128" s="1056"/>
      <c r="E128" s="1056"/>
      <c r="F128" s="1056"/>
      <c r="G128" s="1056"/>
      <c r="H128" s="1056"/>
      <c r="I128" s="1056"/>
      <c r="J128" s="1056"/>
      <c r="K128" s="1056"/>
      <c r="L128" s="1056"/>
      <c r="M128" s="1056"/>
      <c r="N128" s="1056"/>
      <c r="O128" s="1056"/>
      <c r="P128" s="1056"/>
      <c r="Q128" s="1056"/>
      <c r="R128" s="1056"/>
      <c r="S128" s="813"/>
      <c r="T128" s="813"/>
      <c r="U128" s="813"/>
      <c r="V128" s="813"/>
      <c r="W128" s="813"/>
      <c r="X128" s="813"/>
      <c r="Y128" s="813"/>
      <c r="Z128" s="813"/>
      <c r="AA128" s="1104"/>
      <c r="AB128" s="448"/>
      <c r="AC128" s="449"/>
      <c r="AD128" s="449"/>
      <c r="AE128" s="223"/>
      <c r="AF128" s="224"/>
      <c r="AH128" s="209"/>
    </row>
    <row r="129" spans="1:34" ht="32.700000000000003" hidden="1" customHeight="1" outlineLevel="1" thickBot="1">
      <c r="A129" s="258"/>
      <c r="B129" s="275">
        <v>12</v>
      </c>
      <c r="C129" s="1142"/>
      <c r="D129" s="1143"/>
      <c r="E129" s="1143"/>
      <c r="F129" s="1143"/>
      <c r="G129" s="1143"/>
      <c r="H129" s="1143"/>
      <c r="I129" s="1143"/>
      <c r="J129" s="1143"/>
      <c r="K129" s="1143"/>
      <c r="L129" s="1143"/>
      <c r="M129" s="1143"/>
      <c r="N129" s="1143"/>
      <c r="O129" s="1143"/>
      <c r="P129" s="1143"/>
      <c r="Q129" s="1143"/>
      <c r="R129" s="1143"/>
      <c r="S129" s="962"/>
      <c r="T129" s="962"/>
      <c r="U129" s="962"/>
      <c r="V129" s="962"/>
      <c r="W129" s="962"/>
      <c r="X129" s="962"/>
      <c r="Y129" s="962"/>
      <c r="Z129" s="962"/>
      <c r="AA129" s="1144"/>
      <c r="AB129" s="353" t="s">
        <v>379</v>
      </c>
      <c r="AC129" s="450"/>
      <c r="AD129" s="450"/>
      <c r="AE129" s="354"/>
      <c r="AF129" s="354"/>
      <c r="AH129" s="209"/>
    </row>
    <row r="130" spans="1:34" ht="31.95" customHeight="1" collapsed="1" thickBot="1">
      <c r="A130" s="258"/>
      <c r="B130" s="255"/>
      <c r="C130" s="254"/>
      <c r="D130" s="254"/>
      <c r="E130" s="254"/>
      <c r="F130" s="254"/>
      <c r="G130" s="254"/>
      <c r="H130" s="254"/>
      <c r="I130" s="254"/>
      <c r="J130" s="254"/>
      <c r="K130" s="261"/>
      <c r="L130" s="261"/>
      <c r="M130" s="261"/>
      <c r="N130" s="261"/>
      <c r="O130" s="261"/>
      <c r="P130" s="1030" t="s">
        <v>189</v>
      </c>
      <c r="Q130" s="1030"/>
      <c r="R130" s="1030"/>
      <c r="S130" s="1049">
        <f>SUM(S118:AA129)</f>
        <v>0</v>
      </c>
      <c r="T130" s="1050"/>
      <c r="U130" s="1050"/>
      <c r="V130" s="1050"/>
      <c r="W130" s="1050"/>
      <c r="X130" s="1050"/>
      <c r="Y130" s="1050"/>
      <c r="Z130" s="1050"/>
      <c r="AA130" s="1050"/>
      <c r="AB130" s="815" t="str">
        <f>IF($N$93=$S$130,"一致","不一致")</f>
        <v>一致</v>
      </c>
      <c r="AC130" s="816"/>
      <c r="AD130" s="816"/>
      <c r="AE130" s="816"/>
      <c r="AF130" s="816"/>
      <c r="AG130" s="228" t="s">
        <v>638</v>
      </c>
      <c r="AH130" s="209"/>
    </row>
    <row r="131" spans="1:34" ht="24" customHeight="1">
      <c r="A131" s="241"/>
      <c r="B131" s="987" t="s">
        <v>639</v>
      </c>
      <c r="C131" s="987"/>
      <c r="D131" s="987"/>
      <c r="E131" s="987"/>
      <c r="F131" s="987"/>
      <c r="G131" s="987"/>
      <c r="H131" s="987"/>
      <c r="I131" s="987"/>
      <c r="J131" s="987"/>
      <c r="K131" s="987"/>
      <c r="L131" s="987"/>
      <c r="M131" s="987"/>
      <c r="N131" s="987"/>
      <c r="O131" s="987"/>
      <c r="P131" s="987"/>
      <c r="Q131" s="987"/>
      <c r="R131" s="987"/>
      <c r="S131" s="987"/>
      <c r="T131" s="987"/>
      <c r="U131" s="987"/>
      <c r="V131" s="987"/>
      <c r="W131" s="987"/>
      <c r="X131" s="987"/>
      <c r="Y131" s="987"/>
      <c r="Z131" s="987"/>
      <c r="AA131" s="987"/>
      <c r="AB131" s="91"/>
      <c r="AC131" s="91"/>
      <c r="AD131" s="91"/>
      <c r="AE131" s="91"/>
      <c r="AF131" s="241"/>
      <c r="AH131" s="209"/>
    </row>
    <row r="132" spans="1:34" ht="15" customHeight="1">
      <c r="A132" s="241"/>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241"/>
    </row>
    <row r="133" spans="1:34" ht="32.700000000000003" customHeight="1" thickBot="1">
      <c r="A133" s="241"/>
      <c r="B133" s="1044" t="s">
        <v>640</v>
      </c>
      <c r="C133" s="1044"/>
      <c r="D133" s="1044"/>
      <c r="E133" s="1044"/>
      <c r="F133" s="1044"/>
      <c r="G133" s="1044"/>
      <c r="H133" s="1044"/>
      <c r="I133" s="1044"/>
      <c r="J133" s="1044"/>
      <c r="K133" s="1044"/>
      <c r="L133" s="1044"/>
      <c r="M133" s="1044"/>
      <c r="N133" s="1044"/>
      <c r="O133" s="1044"/>
      <c r="P133" s="1044"/>
      <c r="Q133" s="1044"/>
      <c r="R133" s="1044"/>
      <c r="S133" s="1044"/>
      <c r="T133" s="1044"/>
      <c r="U133" s="1044"/>
      <c r="V133" s="1044"/>
      <c r="W133" s="1044"/>
      <c r="X133" s="1044"/>
      <c r="Y133" s="1044"/>
      <c r="Z133" s="1044"/>
      <c r="AA133" s="1044"/>
      <c r="AB133" s="91"/>
      <c r="AC133" s="91"/>
      <c r="AD133" s="91"/>
      <c r="AE133" s="91"/>
      <c r="AF133" s="241"/>
    </row>
    <row r="134" spans="1:34" ht="32.700000000000003" customHeight="1">
      <c r="A134" s="241"/>
      <c r="B134" s="1072" t="s">
        <v>29</v>
      </c>
      <c r="C134" s="1073"/>
      <c r="D134" s="1073"/>
      <c r="E134" s="1073"/>
      <c r="F134" s="1073"/>
      <c r="G134" s="1100" t="s">
        <v>90</v>
      </c>
      <c r="H134" s="1101"/>
      <c r="I134" s="1101"/>
      <c r="J134" s="1101"/>
      <c r="K134" s="1101"/>
      <c r="L134" s="1101"/>
      <c r="M134" s="1101"/>
      <c r="N134" s="1101"/>
      <c r="O134" s="1101"/>
      <c r="P134" s="1101"/>
      <c r="Q134" s="1101"/>
      <c r="R134" s="1101"/>
      <c r="S134" s="1101"/>
      <c r="T134" s="1101"/>
      <c r="U134" s="1101"/>
      <c r="V134" s="1101"/>
      <c r="W134" s="1101"/>
      <c r="X134" s="1101"/>
      <c r="Y134" s="1101"/>
      <c r="Z134" s="1101"/>
      <c r="AA134" s="1102"/>
      <c r="AB134" s="278"/>
      <c r="AC134" s="267"/>
      <c r="AD134" s="267"/>
      <c r="AE134" s="267"/>
      <c r="AF134" s="241"/>
    </row>
    <row r="135" spans="1:34" ht="32.700000000000003" customHeight="1">
      <c r="A135" s="241"/>
      <c r="B135" s="1038"/>
      <c r="C135" s="1039"/>
      <c r="D135" s="1039"/>
      <c r="E135" s="1039"/>
      <c r="F135" s="1039"/>
      <c r="G135" s="418">
        <v>1</v>
      </c>
      <c r="H135" s="1058" t="s">
        <v>226</v>
      </c>
      <c r="I135" s="1059"/>
      <c r="J135" s="1059"/>
      <c r="K135" s="1059"/>
      <c r="L135" s="1059"/>
      <c r="M135" s="1059"/>
      <c r="N135" s="1059"/>
      <c r="O135" s="1059"/>
      <c r="P135" s="1059"/>
      <c r="Q135" s="1059"/>
      <c r="R135" s="1059"/>
      <c r="S135" s="1059"/>
      <c r="T135" s="1059"/>
      <c r="U135" s="1059"/>
      <c r="V135" s="1059"/>
      <c r="W135" s="1059"/>
      <c r="X135" s="1059"/>
      <c r="Y135" s="1059"/>
      <c r="Z135" s="1059"/>
      <c r="AA135" s="1060"/>
      <c r="AB135" s="278"/>
      <c r="AC135" s="267"/>
      <c r="AD135" s="267"/>
      <c r="AE135" s="267"/>
      <c r="AF135" s="241"/>
    </row>
    <row r="136" spans="1:34" ht="32.700000000000003" customHeight="1" thickBot="1">
      <c r="A136" s="241"/>
      <c r="B136" s="1025"/>
      <c r="C136" s="1026"/>
      <c r="D136" s="1026"/>
      <c r="E136" s="1026"/>
      <c r="F136" s="1026"/>
      <c r="G136" s="248">
        <v>2</v>
      </c>
      <c r="H136" s="1090" t="s">
        <v>91</v>
      </c>
      <c r="I136" s="1091"/>
      <c r="J136" s="1091"/>
      <c r="K136" s="1091"/>
      <c r="L136" s="1091"/>
      <c r="M136" s="1091"/>
      <c r="N136" s="1091"/>
      <c r="O136" s="1091"/>
      <c r="P136" s="1091"/>
      <c r="Q136" s="1091"/>
      <c r="R136" s="1091"/>
      <c r="S136" s="1091"/>
      <c r="T136" s="1091"/>
      <c r="U136" s="1091"/>
      <c r="V136" s="1091"/>
      <c r="W136" s="1091"/>
      <c r="X136" s="1091"/>
      <c r="Y136" s="1091"/>
      <c r="Z136" s="1091"/>
      <c r="AA136" s="1092"/>
      <c r="AB136" s="278"/>
      <c r="AC136" s="267"/>
      <c r="AD136" s="267"/>
      <c r="AE136" s="267"/>
      <c r="AF136" s="241"/>
    </row>
    <row r="137" spans="1:34" ht="46.95" customHeight="1">
      <c r="A137" s="241"/>
      <c r="B137" s="1103" t="s">
        <v>245</v>
      </c>
      <c r="C137" s="1103"/>
      <c r="D137" s="1103"/>
      <c r="E137" s="1103"/>
      <c r="F137" s="1103"/>
      <c r="G137" s="1103"/>
      <c r="H137" s="1103"/>
      <c r="I137" s="1103"/>
      <c r="J137" s="1103"/>
      <c r="K137" s="1103"/>
      <c r="L137" s="1103"/>
      <c r="M137" s="1103"/>
      <c r="N137" s="1103"/>
      <c r="O137" s="1103"/>
      <c r="P137" s="1103"/>
      <c r="Q137" s="1103"/>
      <c r="R137" s="1103"/>
      <c r="S137" s="1103"/>
      <c r="T137" s="1103"/>
      <c r="U137" s="1103"/>
      <c r="V137" s="1103"/>
      <c r="W137" s="1103"/>
      <c r="X137" s="1103"/>
      <c r="Y137" s="1103"/>
      <c r="Z137" s="1103"/>
      <c r="AA137" s="1103"/>
      <c r="AB137" s="91"/>
      <c r="AC137" s="91"/>
      <c r="AD137" s="91"/>
      <c r="AE137" s="91"/>
      <c r="AF137" s="241"/>
    </row>
    <row r="138" spans="1:34" ht="15" customHeight="1">
      <c r="A138" s="24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241"/>
    </row>
    <row r="139" spans="1:34" ht="24" customHeight="1">
      <c r="A139" s="241"/>
      <c r="B139" s="1095" t="s">
        <v>641</v>
      </c>
      <c r="C139" s="1095"/>
      <c r="D139" s="1095"/>
      <c r="E139" s="1095"/>
      <c r="F139" s="1095"/>
      <c r="G139" s="1095"/>
      <c r="H139" s="1095"/>
      <c r="I139" s="1095"/>
      <c r="J139" s="1095"/>
      <c r="K139" s="1095"/>
      <c r="L139" s="1095"/>
      <c r="M139" s="1095"/>
      <c r="N139" s="1095"/>
      <c r="O139" s="1095"/>
      <c r="P139" s="1095"/>
      <c r="Q139" s="1095"/>
      <c r="R139" s="1095"/>
      <c r="S139" s="1095"/>
      <c r="T139" s="1095"/>
      <c r="U139" s="1095"/>
      <c r="V139" s="1095"/>
      <c r="W139" s="1095"/>
      <c r="X139" s="1095"/>
      <c r="Y139" s="1095"/>
      <c r="Z139" s="1095"/>
      <c r="AA139" s="1095"/>
      <c r="AB139" s="1095"/>
      <c r="AC139" s="1095"/>
      <c r="AD139" s="1095"/>
      <c r="AE139" s="241"/>
      <c r="AF139" s="241"/>
    </row>
    <row r="140" spans="1:34" ht="27" customHeight="1" thickBot="1">
      <c r="A140" s="241"/>
      <c r="B140" s="987" t="s">
        <v>657</v>
      </c>
      <c r="C140" s="987"/>
      <c r="D140" s="987"/>
      <c r="E140" s="987"/>
      <c r="F140" s="987"/>
      <c r="G140" s="987"/>
      <c r="H140" s="987"/>
      <c r="I140" s="987"/>
      <c r="J140" s="987"/>
      <c r="K140" s="987"/>
      <c r="L140" s="987"/>
      <c r="M140" s="987"/>
      <c r="N140" s="987"/>
      <c r="O140" s="987"/>
      <c r="P140" s="987"/>
      <c r="Q140" s="987"/>
      <c r="R140" s="987"/>
      <c r="S140" s="987"/>
      <c r="T140" s="987"/>
      <c r="U140" s="987"/>
      <c r="V140" s="987"/>
      <c r="W140" s="987"/>
      <c r="X140" s="987"/>
      <c r="Y140" s="987"/>
      <c r="Z140" s="987"/>
      <c r="AA140" s="987"/>
      <c r="AB140" s="987"/>
      <c r="AC140" s="987"/>
      <c r="AD140" s="415"/>
      <c r="AE140" s="241"/>
      <c r="AF140" s="241"/>
    </row>
    <row r="141" spans="1:34" ht="32.700000000000003" customHeight="1" thickBot="1">
      <c r="A141" s="241"/>
      <c r="B141" s="1027" t="s">
        <v>653</v>
      </c>
      <c r="C141" s="1028"/>
      <c r="D141" s="1028"/>
      <c r="E141" s="1028"/>
      <c r="F141" s="1028"/>
      <c r="G141" s="1028"/>
      <c r="H141" s="1028"/>
      <c r="I141" s="1028"/>
      <c r="J141" s="1028"/>
      <c r="K141" s="1029"/>
      <c r="L141" s="241"/>
      <c r="M141" s="241"/>
      <c r="N141" s="1027" t="s">
        <v>654</v>
      </c>
      <c r="O141" s="1028"/>
      <c r="P141" s="1028"/>
      <c r="Q141" s="1028"/>
      <c r="R141" s="1028"/>
      <c r="S141" s="1028"/>
      <c r="T141" s="1028"/>
      <c r="U141" s="1028"/>
      <c r="V141" s="1029"/>
      <c r="W141" s="255"/>
      <c r="X141" s="255"/>
      <c r="Y141" s="255"/>
      <c r="Z141" s="255"/>
      <c r="AA141" s="255"/>
      <c r="AB141" s="255"/>
      <c r="AC141" s="255"/>
      <c r="AD141" s="415"/>
      <c r="AE141" s="415"/>
      <c r="AF141" s="241"/>
    </row>
    <row r="142" spans="1:34" ht="32.700000000000003" customHeight="1" thickBot="1">
      <c r="A142" s="241"/>
      <c r="B142" s="1139"/>
      <c r="C142" s="1140"/>
      <c r="D142" s="1140"/>
      <c r="E142" s="1140"/>
      <c r="F142" s="1140"/>
      <c r="G142" s="1140"/>
      <c r="H142" s="1140"/>
      <c r="I142" s="1140"/>
      <c r="J142" s="1140"/>
      <c r="K142" s="1141"/>
      <c r="L142" s="241"/>
      <c r="M142" s="241"/>
      <c r="N142" s="1139"/>
      <c r="O142" s="1140"/>
      <c r="P142" s="1140"/>
      <c r="Q142" s="1140"/>
      <c r="R142" s="1140"/>
      <c r="S142" s="1140"/>
      <c r="T142" s="1140"/>
      <c r="U142" s="1140"/>
      <c r="V142" s="1141"/>
      <c r="W142" s="255"/>
      <c r="X142" s="255"/>
      <c r="Y142" s="255"/>
      <c r="Z142" s="255"/>
      <c r="AA142" s="255"/>
      <c r="AB142" s="255"/>
      <c r="AC142" s="255"/>
      <c r="AD142" s="415"/>
      <c r="AE142" s="415"/>
      <c r="AF142" s="241"/>
    </row>
    <row r="143" spans="1:34" ht="24" customHeight="1">
      <c r="A143" s="241"/>
      <c r="B143" s="195" t="s">
        <v>652</v>
      </c>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415"/>
      <c r="AD143" s="415"/>
      <c r="AE143" s="241"/>
      <c r="AF143" s="241"/>
    </row>
    <row r="144" spans="1:34" ht="15" customHeight="1">
      <c r="A144" s="241"/>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415"/>
      <c r="AD144" s="415"/>
      <c r="AE144" s="241"/>
      <c r="AF144" s="241"/>
    </row>
    <row r="145" spans="1:38" ht="24" customHeight="1">
      <c r="A145" s="249" t="s">
        <v>92</v>
      </c>
      <c r="B145" s="166"/>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row>
    <row r="146" spans="1:38" ht="48.75" customHeight="1" thickBot="1">
      <c r="A146" s="241"/>
      <c r="B146" s="1021" t="s">
        <v>583</v>
      </c>
      <c r="C146" s="1021"/>
      <c r="D146" s="1021"/>
      <c r="E146" s="1021"/>
      <c r="F146" s="1021"/>
      <c r="G146" s="1021"/>
      <c r="H146" s="1021"/>
      <c r="I146" s="1021"/>
      <c r="J146" s="1021"/>
      <c r="K146" s="1021"/>
      <c r="L146" s="1021"/>
      <c r="M146" s="1021"/>
      <c r="N146" s="1021"/>
      <c r="O146" s="1021"/>
      <c r="P146" s="1021"/>
      <c r="Q146" s="1021"/>
      <c r="R146" s="1021"/>
      <c r="S146" s="1021"/>
      <c r="T146" s="1021"/>
      <c r="U146" s="1021"/>
      <c r="V146" s="1021"/>
      <c r="W146" s="1021"/>
      <c r="X146" s="1021"/>
      <c r="Y146" s="1021"/>
      <c r="Z146" s="1021"/>
      <c r="AA146" s="1021"/>
      <c r="AB146" s="1021"/>
      <c r="AC146" s="1021"/>
      <c r="AD146" s="241"/>
      <c r="AE146" s="241"/>
      <c r="AF146" s="241"/>
    </row>
    <row r="147" spans="1:38" ht="48.75" customHeight="1">
      <c r="A147" s="241"/>
      <c r="B147" s="1093"/>
      <c r="C147" s="996"/>
      <c r="D147" s="996"/>
      <c r="E147" s="996"/>
      <c r="F147" s="996"/>
      <c r="G147" s="996" t="s">
        <v>572</v>
      </c>
      <c r="H147" s="996"/>
      <c r="I147" s="996"/>
      <c r="J147" s="996"/>
      <c r="K147" s="996"/>
      <c r="L147" s="996" t="s">
        <v>582</v>
      </c>
      <c r="M147" s="996"/>
      <c r="N147" s="996"/>
      <c r="O147" s="996"/>
      <c r="P147" s="996" t="s">
        <v>573</v>
      </c>
      <c r="Q147" s="996"/>
      <c r="R147" s="996"/>
      <c r="S147" s="996"/>
      <c r="T147" s="996"/>
      <c r="U147" s="996" t="s">
        <v>574</v>
      </c>
      <c r="V147" s="996"/>
      <c r="W147" s="996"/>
      <c r="X147" s="996"/>
      <c r="Y147" s="996"/>
      <c r="Z147" s="996" t="s">
        <v>575</v>
      </c>
      <c r="AA147" s="996"/>
      <c r="AB147" s="996"/>
      <c r="AC147" s="996"/>
      <c r="AD147" s="1112"/>
      <c r="AE147" s="241"/>
      <c r="AF147" s="241"/>
    </row>
    <row r="148" spans="1:38" ht="48.75" customHeight="1">
      <c r="A148" s="241"/>
      <c r="B148" s="1011" t="s">
        <v>601</v>
      </c>
      <c r="C148" s="1004"/>
      <c r="D148" s="1004"/>
      <c r="E148" s="1004"/>
      <c r="F148" s="1004"/>
      <c r="G148" s="995"/>
      <c r="H148" s="995"/>
      <c r="I148" s="995"/>
      <c r="J148" s="995"/>
      <c r="K148" s="995"/>
      <c r="L148" s="995"/>
      <c r="M148" s="995"/>
      <c r="N148" s="995"/>
      <c r="O148" s="995"/>
      <c r="P148" s="995"/>
      <c r="Q148" s="995"/>
      <c r="R148" s="995"/>
      <c r="S148" s="995"/>
      <c r="T148" s="995"/>
      <c r="U148" s="995"/>
      <c r="V148" s="995"/>
      <c r="W148" s="995"/>
      <c r="X148" s="995"/>
      <c r="Y148" s="995"/>
      <c r="Z148" s="995"/>
      <c r="AA148" s="995"/>
      <c r="AB148" s="995"/>
      <c r="AC148" s="995"/>
      <c r="AD148" s="1113"/>
      <c r="AE148" s="241"/>
      <c r="AF148" s="241"/>
    </row>
    <row r="149" spans="1:38" ht="48.75" customHeight="1" thickBot="1">
      <c r="A149" s="241"/>
      <c r="B149" s="1008" t="s">
        <v>602</v>
      </c>
      <c r="C149" s="1009"/>
      <c r="D149" s="1009"/>
      <c r="E149" s="1009"/>
      <c r="F149" s="1009"/>
      <c r="G149" s="1010">
        <f>AC153*N153/10000</f>
        <v>0</v>
      </c>
      <c r="H149" s="1010"/>
      <c r="I149" s="1010"/>
      <c r="J149" s="1010"/>
      <c r="K149" s="1010"/>
      <c r="L149" s="1010">
        <f>AC154*N154/10000</f>
        <v>0</v>
      </c>
      <c r="M149" s="1010"/>
      <c r="N149" s="1010"/>
      <c r="O149" s="1010"/>
      <c r="P149" s="1010">
        <f>AC155*N155/10000</f>
        <v>0</v>
      </c>
      <c r="Q149" s="1010"/>
      <c r="R149" s="1010"/>
      <c r="S149" s="1010"/>
      <c r="T149" s="1010"/>
      <c r="U149" s="1010">
        <f>AC156*N156/10000</f>
        <v>0</v>
      </c>
      <c r="V149" s="1010"/>
      <c r="W149" s="1010"/>
      <c r="X149" s="1010"/>
      <c r="Y149" s="1010"/>
      <c r="Z149" s="1010">
        <f>AC157*N157/10000</f>
        <v>0</v>
      </c>
      <c r="AA149" s="1010"/>
      <c r="AB149" s="1010"/>
      <c r="AC149" s="1010"/>
      <c r="AD149" s="1114"/>
      <c r="AE149" s="241"/>
      <c r="AF149" s="241"/>
    </row>
    <row r="150" spans="1:38" ht="19.95" customHeight="1">
      <c r="A150" s="241"/>
      <c r="B150" s="423"/>
      <c r="C150" s="423"/>
      <c r="D150" s="423"/>
      <c r="E150" s="423"/>
      <c r="F150" s="423"/>
      <c r="G150" s="423"/>
      <c r="H150" s="423"/>
      <c r="I150" s="423"/>
      <c r="J150" s="423"/>
      <c r="K150" s="423"/>
      <c r="L150" s="423"/>
      <c r="M150" s="423"/>
      <c r="N150" s="423"/>
      <c r="O150" s="423"/>
      <c r="P150" s="423"/>
      <c r="Q150" s="423"/>
      <c r="R150" s="423"/>
      <c r="S150" s="423"/>
      <c r="T150" s="423"/>
      <c r="U150" s="423"/>
      <c r="V150" s="423"/>
      <c r="W150" s="423"/>
      <c r="X150" s="423"/>
      <c r="Y150" s="423"/>
      <c r="Z150" s="423"/>
      <c r="AA150" s="423"/>
      <c r="AB150" s="423"/>
      <c r="AC150" s="423"/>
      <c r="AD150" s="241"/>
      <c r="AE150" s="241"/>
      <c r="AF150" s="241"/>
    </row>
    <row r="151" spans="1:38" ht="102.6" customHeight="1" thickBot="1">
      <c r="A151" s="241"/>
      <c r="B151" s="1021" t="s">
        <v>647</v>
      </c>
      <c r="C151" s="1021"/>
      <c r="D151" s="1021"/>
      <c r="E151" s="1021"/>
      <c r="F151" s="1021"/>
      <c r="G151" s="1021"/>
      <c r="H151" s="1021"/>
      <c r="I151" s="1021"/>
      <c r="J151" s="1021"/>
      <c r="K151" s="1021"/>
      <c r="L151" s="1021"/>
      <c r="M151" s="1021"/>
      <c r="N151" s="1021"/>
      <c r="O151" s="1021"/>
      <c r="P151" s="1021"/>
      <c r="Q151" s="1021"/>
      <c r="R151" s="1021"/>
      <c r="S151" s="1021"/>
      <c r="T151" s="1021"/>
      <c r="U151" s="1021"/>
      <c r="V151" s="1021"/>
      <c r="W151" s="1021"/>
      <c r="X151" s="1021"/>
      <c r="Y151" s="1021"/>
      <c r="Z151" s="1021"/>
      <c r="AA151" s="1021"/>
      <c r="AB151" s="1021"/>
      <c r="AC151" s="1021"/>
      <c r="AD151" s="1021"/>
      <c r="AE151" s="1021"/>
      <c r="AF151" s="241"/>
      <c r="AH151" s="165">
        <f>ROUNDDOWN(111.11,2)</f>
        <v>111.11</v>
      </c>
    </row>
    <row r="152" spans="1:38" ht="46.95" customHeight="1">
      <c r="A152" s="422"/>
      <c r="B152" s="1001" t="s">
        <v>203</v>
      </c>
      <c r="C152" s="1002"/>
      <c r="D152" s="1003"/>
      <c r="E152" s="1001" t="s">
        <v>97</v>
      </c>
      <c r="F152" s="1002"/>
      <c r="G152" s="1003"/>
      <c r="H152" s="1001" t="s">
        <v>98</v>
      </c>
      <c r="I152" s="1002"/>
      <c r="J152" s="1003"/>
      <c r="K152" s="1001" t="s">
        <v>145</v>
      </c>
      <c r="L152" s="1002"/>
      <c r="M152" s="1003"/>
      <c r="N152" s="1001" t="s">
        <v>147</v>
      </c>
      <c r="O152" s="1002"/>
      <c r="P152" s="1003"/>
      <c r="Q152" s="422"/>
      <c r="R152" s="1001" t="s">
        <v>204</v>
      </c>
      <c r="S152" s="1002"/>
      <c r="T152" s="1003"/>
      <c r="U152" s="267"/>
      <c r="V152" s="1006" t="s">
        <v>581</v>
      </c>
      <c r="W152" s="1007"/>
      <c r="Y152" s="1118" t="s">
        <v>579</v>
      </c>
      <c r="Z152" s="1119"/>
      <c r="AA152" s="1120"/>
      <c r="AC152" s="839" t="s">
        <v>580</v>
      </c>
      <c r="AD152" s="840"/>
      <c r="AE152" s="841"/>
    </row>
    <row r="153" spans="1:38" s="211" customFormat="1" ht="32.700000000000003" customHeight="1">
      <c r="A153" s="375"/>
      <c r="B153" s="1004" t="s">
        <v>93</v>
      </c>
      <c r="C153" s="1004"/>
      <c r="D153" s="1004"/>
      <c r="E153" s="1005">
        <v>41</v>
      </c>
      <c r="F153" s="1005"/>
      <c r="G153" s="282" t="s">
        <v>102</v>
      </c>
      <c r="H153" s="1005">
        <v>73</v>
      </c>
      <c r="I153" s="1005"/>
      <c r="J153" s="282" t="s">
        <v>102</v>
      </c>
      <c r="K153" s="1005">
        <v>37</v>
      </c>
      <c r="L153" s="1005"/>
      <c r="M153" s="282" t="s">
        <v>102</v>
      </c>
      <c r="N153" s="1005">
        <f>E153*H153</f>
        <v>2993</v>
      </c>
      <c r="O153" s="1005"/>
      <c r="P153" s="1005"/>
      <c r="Q153" s="267" t="s">
        <v>103</v>
      </c>
      <c r="R153" s="1014">
        <v>1000</v>
      </c>
      <c r="S153" s="1015"/>
      <c r="T153" s="1016"/>
      <c r="U153" s="267" t="s">
        <v>94</v>
      </c>
      <c r="V153" s="997">
        <f>ROUNDUP(G148/R153,0)</f>
        <v>0</v>
      </c>
      <c r="W153" s="998"/>
      <c r="X153" s="211" t="s">
        <v>576</v>
      </c>
      <c r="Y153" s="1121">
        <v>3</v>
      </c>
      <c r="Z153" s="1122"/>
      <c r="AA153" s="1123"/>
      <c r="AB153" s="211" t="s">
        <v>577</v>
      </c>
      <c r="AC153" s="1115">
        <f>ROUNDUP(V153/Y153,0)</f>
        <v>0</v>
      </c>
      <c r="AD153" s="1116"/>
      <c r="AE153" s="1117"/>
      <c r="AF153" s="412" t="s">
        <v>578</v>
      </c>
    </row>
    <row r="154" spans="1:38" s="211" customFormat="1" ht="32.700000000000003" customHeight="1">
      <c r="A154" s="375"/>
      <c r="B154" s="1004" t="s">
        <v>202</v>
      </c>
      <c r="C154" s="1004"/>
      <c r="D154" s="1004"/>
      <c r="E154" s="1005">
        <v>32</v>
      </c>
      <c r="F154" s="1005"/>
      <c r="G154" s="282" t="s">
        <v>102</v>
      </c>
      <c r="H154" s="1005">
        <v>80</v>
      </c>
      <c r="I154" s="1005"/>
      <c r="J154" s="282" t="s">
        <v>102</v>
      </c>
      <c r="K154" s="1005">
        <v>51</v>
      </c>
      <c r="L154" s="1005"/>
      <c r="M154" s="282" t="s">
        <v>102</v>
      </c>
      <c r="N154" s="1005">
        <f t="shared" ref="N154:N157" si="0">E154*H154</f>
        <v>2560</v>
      </c>
      <c r="O154" s="1005"/>
      <c r="P154" s="1005"/>
      <c r="Q154" s="267" t="s">
        <v>103</v>
      </c>
      <c r="R154" s="1014">
        <v>960</v>
      </c>
      <c r="S154" s="1015"/>
      <c r="T154" s="1016"/>
      <c r="U154" s="267" t="s">
        <v>94</v>
      </c>
      <c r="V154" s="997">
        <f>ROUNDUP(L148/R154,0)</f>
        <v>0</v>
      </c>
      <c r="W154" s="998"/>
      <c r="X154" s="211" t="s">
        <v>576</v>
      </c>
      <c r="Y154" s="1121">
        <v>2</v>
      </c>
      <c r="Z154" s="1122"/>
      <c r="AA154" s="1123"/>
      <c r="AB154" s="211" t="s">
        <v>577</v>
      </c>
      <c r="AC154" s="1115">
        <f>ROUNDUP(V154/Y154,0)</f>
        <v>0</v>
      </c>
      <c r="AD154" s="1116"/>
      <c r="AE154" s="1117"/>
      <c r="AF154" s="412" t="s">
        <v>578</v>
      </c>
    </row>
    <row r="155" spans="1:38" s="211" customFormat="1" ht="32.700000000000003" customHeight="1">
      <c r="A155" s="375"/>
      <c r="B155" s="1004" t="s">
        <v>95</v>
      </c>
      <c r="C155" s="1004"/>
      <c r="D155" s="1004"/>
      <c r="E155" s="1005">
        <v>57</v>
      </c>
      <c r="F155" s="1005"/>
      <c r="G155" s="282" t="s">
        <v>102</v>
      </c>
      <c r="H155" s="1005">
        <v>35</v>
      </c>
      <c r="I155" s="1005"/>
      <c r="J155" s="282" t="s">
        <v>102</v>
      </c>
      <c r="K155" s="1005">
        <v>46</v>
      </c>
      <c r="L155" s="1005"/>
      <c r="M155" s="282" t="s">
        <v>102</v>
      </c>
      <c r="N155" s="1005">
        <f t="shared" si="0"/>
        <v>1995</v>
      </c>
      <c r="O155" s="1005"/>
      <c r="P155" s="1005"/>
      <c r="Q155" s="267" t="s">
        <v>103</v>
      </c>
      <c r="R155" s="1014">
        <v>100</v>
      </c>
      <c r="S155" s="1015"/>
      <c r="T155" s="1016"/>
      <c r="U155" s="267" t="s">
        <v>96</v>
      </c>
      <c r="V155" s="997">
        <f>ROUNDUP(P148/R155,0)</f>
        <v>0</v>
      </c>
      <c r="W155" s="998"/>
      <c r="X155" s="211" t="s">
        <v>576</v>
      </c>
      <c r="Y155" s="1121">
        <v>2</v>
      </c>
      <c r="Z155" s="1122"/>
      <c r="AA155" s="1123"/>
      <c r="AB155" s="211" t="s">
        <v>577</v>
      </c>
      <c r="AC155" s="1115">
        <f t="shared" ref="AC155:AC157" si="1">ROUNDUP(V155/Y155,0)</f>
        <v>0</v>
      </c>
      <c r="AD155" s="1116"/>
      <c r="AE155" s="1117"/>
      <c r="AF155" s="412" t="s">
        <v>578</v>
      </c>
    </row>
    <row r="156" spans="1:38" s="211" customFormat="1" ht="32.700000000000003" customHeight="1">
      <c r="A156" s="375"/>
      <c r="B156" s="1004" t="s">
        <v>146</v>
      </c>
      <c r="C156" s="1004"/>
      <c r="D156" s="1004"/>
      <c r="E156" s="1005">
        <v>33</v>
      </c>
      <c r="F156" s="1005"/>
      <c r="G156" s="282" t="s">
        <v>102</v>
      </c>
      <c r="H156" s="1005">
        <v>45</v>
      </c>
      <c r="I156" s="1005"/>
      <c r="J156" s="282" t="s">
        <v>102</v>
      </c>
      <c r="K156" s="1005">
        <v>14</v>
      </c>
      <c r="L156" s="1005"/>
      <c r="M156" s="282" t="s">
        <v>102</v>
      </c>
      <c r="N156" s="1005">
        <f t="shared" si="0"/>
        <v>1485</v>
      </c>
      <c r="O156" s="1005"/>
      <c r="P156" s="1005"/>
      <c r="Q156" s="267" t="s">
        <v>103</v>
      </c>
      <c r="R156" s="1014">
        <v>300</v>
      </c>
      <c r="S156" s="1015"/>
      <c r="T156" s="1016"/>
      <c r="U156" s="267" t="s">
        <v>94</v>
      </c>
      <c r="V156" s="997">
        <f>ROUNDUP(U148/R156,0)</f>
        <v>0</v>
      </c>
      <c r="W156" s="998"/>
      <c r="X156" s="211" t="s">
        <v>576</v>
      </c>
      <c r="Y156" s="1121">
        <v>8</v>
      </c>
      <c r="Z156" s="1122"/>
      <c r="AA156" s="1123"/>
      <c r="AB156" s="211" t="s">
        <v>577</v>
      </c>
      <c r="AC156" s="1115">
        <f t="shared" si="1"/>
        <v>0</v>
      </c>
      <c r="AD156" s="1116"/>
      <c r="AE156" s="1117"/>
      <c r="AF156" s="412" t="s">
        <v>578</v>
      </c>
    </row>
    <row r="157" spans="1:38" s="211" customFormat="1" ht="32.700000000000003" customHeight="1" thickBot="1">
      <c r="A157" s="375"/>
      <c r="B157" s="1004" t="s">
        <v>101</v>
      </c>
      <c r="C157" s="1004"/>
      <c r="D157" s="1004"/>
      <c r="E157" s="1005">
        <v>27</v>
      </c>
      <c r="F157" s="1005"/>
      <c r="G157" s="282" t="s">
        <v>102</v>
      </c>
      <c r="H157" s="1005">
        <v>50</v>
      </c>
      <c r="I157" s="1005"/>
      <c r="J157" s="282" t="s">
        <v>102</v>
      </c>
      <c r="K157" s="1005">
        <v>27</v>
      </c>
      <c r="L157" s="1005"/>
      <c r="M157" s="282" t="s">
        <v>102</v>
      </c>
      <c r="N157" s="1005">
        <f t="shared" si="0"/>
        <v>1350</v>
      </c>
      <c r="O157" s="1005"/>
      <c r="P157" s="1005"/>
      <c r="Q157" s="267" t="s">
        <v>103</v>
      </c>
      <c r="R157" s="1014">
        <v>1000</v>
      </c>
      <c r="S157" s="1015"/>
      <c r="T157" s="1016"/>
      <c r="U157" s="267" t="s">
        <v>94</v>
      </c>
      <c r="V157" s="999">
        <f>ROUNDUP(Z148/R157,0)</f>
        <v>0</v>
      </c>
      <c r="W157" s="1000"/>
      <c r="X157" s="211" t="s">
        <v>576</v>
      </c>
      <c r="Y157" s="1121">
        <v>4</v>
      </c>
      <c r="Z157" s="1122"/>
      <c r="AA157" s="1123"/>
      <c r="AB157" s="211" t="s">
        <v>577</v>
      </c>
      <c r="AC157" s="1115">
        <f t="shared" si="1"/>
        <v>0</v>
      </c>
      <c r="AD157" s="1116"/>
      <c r="AE157" s="1117"/>
      <c r="AF157" s="412" t="s">
        <v>578</v>
      </c>
    </row>
    <row r="158" spans="1:38" ht="15" customHeight="1">
      <c r="A158" s="241" t="s">
        <v>144</v>
      </c>
      <c r="B158" s="279"/>
      <c r="C158" s="279"/>
      <c r="D158" s="279"/>
      <c r="E158" s="254"/>
      <c r="F158" s="254"/>
      <c r="G158" s="254"/>
      <c r="H158" s="254"/>
      <c r="I158" s="251"/>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41"/>
      <c r="AF158" s="241"/>
    </row>
    <row r="159" spans="1:38" ht="32.700000000000003" customHeight="1" thickBot="1">
      <c r="A159" s="241"/>
      <c r="B159" s="1020" t="s">
        <v>628</v>
      </c>
      <c r="C159" s="1020"/>
      <c r="D159" s="1020"/>
      <c r="E159" s="1020"/>
      <c r="F159" s="1020"/>
      <c r="G159" s="1020"/>
      <c r="H159" s="1020"/>
      <c r="I159" s="1020"/>
      <c r="J159" s="1020"/>
      <c r="K159" s="1020"/>
      <c r="L159" s="1020"/>
      <c r="M159" s="1020"/>
      <c r="N159" s="1020"/>
      <c r="O159" s="1020"/>
      <c r="P159" s="1020"/>
      <c r="Q159" s="1020"/>
      <c r="R159" s="1020"/>
      <c r="S159" s="1020"/>
      <c r="T159" s="1020"/>
      <c r="U159" s="1020"/>
      <c r="V159" s="1020"/>
      <c r="W159" s="1020"/>
      <c r="X159" s="1020"/>
      <c r="Y159" s="1020"/>
      <c r="Z159" s="1020"/>
      <c r="AA159" s="1020"/>
      <c r="AB159" s="1020"/>
      <c r="AC159" s="1020"/>
      <c r="AD159" s="1020"/>
      <c r="AE159" s="241"/>
      <c r="AF159" s="241"/>
    </row>
    <row r="160" spans="1:38" ht="46.95" customHeight="1" thickBot="1">
      <c r="A160" s="258"/>
      <c r="B160" s="1109" t="s">
        <v>264</v>
      </c>
      <c r="C160" s="1110"/>
      <c r="D160" s="1110"/>
      <c r="E160" s="1110"/>
      <c r="F160" s="1110"/>
      <c r="G160" s="1110"/>
      <c r="H160" s="1110"/>
      <c r="I160" s="1110"/>
      <c r="J160" s="1110"/>
      <c r="K160" s="1110"/>
      <c r="L160" s="1110"/>
      <c r="M160" s="1110"/>
      <c r="N160" s="1110"/>
      <c r="O160" s="1110"/>
      <c r="P160" s="1110"/>
      <c r="Q160" s="1110"/>
      <c r="R160" s="1111"/>
      <c r="S160" s="1136">
        <f>ROUNDDOWN(SUM(G149:AD149)*2,2)</f>
        <v>0</v>
      </c>
      <c r="T160" s="1137"/>
      <c r="U160" s="1137"/>
      <c r="V160" s="1137"/>
      <c r="W160" s="1137"/>
      <c r="X160" s="1137"/>
      <c r="Y160" s="1137"/>
      <c r="Z160" s="1137"/>
      <c r="AA160" s="1137"/>
      <c r="AB160" s="1137"/>
      <c r="AC160" s="1137"/>
      <c r="AD160" s="1138"/>
      <c r="AE160" s="251" t="s">
        <v>60</v>
      </c>
      <c r="AF160" s="241"/>
      <c r="AI160" s="165" t="s">
        <v>156</v>
      </c>
      <c r="AL160" s="204">
        <f>MIN(AA93,S160)</f>
        <v>0</v>
      </c>
    </row>
    <row r="161" spans="1:34" ht="32.700000000000003" customHeight="1">
      <c r="A161" s="258" t="s">
        <v>134</v>
      </c>
      <c r="B161" s="1129"/>
      <c r="C161" s="1129"/>
      <c r="D161" s="1129"/>
      <c r="E161" s="1129"/>
      <c r="F161" s="1129"/>
      <c r="G161" s="1129"/>
      <c r="H161" s="1129"/>
      <c r="I161" s="1129"/>
      <c r="J161" s="1129"/>
      <c r="K161" s="1129"/>
      <c r="L161" s="1129"/>
      <c r="M161" s="1129"/>
      <c r="N161" s="1129"/>
      <c r="O161" s="1129"/>
      <c r="P161" s="1129"/>
      <c r="Q161" s="1129"/>
      <c r="R161" s="1129"/>
      <c r="S161" s="1129"/>
      <c r="T161" s="1129"/>
      <c r="U161" s="1129"/>
      <c r="V161" s="1129"/>
      <c r="W161" s="1129"/>
      <c r="X161" s="1129"/>
      <c r="Y161" s="1129"/>
      <c r="Z161" s="1129"/>
      <c r="AA161" s="1129"/>
      <c r="AB161" s="1129"/>
      <c r="AC161" s="1129"/>
      <c r="AD161" s="1129"/>
      <c r="AE161" s="241"/>
      <c r="AF161" s="241"/>
    </row>
    <row r="162" spans="1:34" ht="15" customHeight="1">
      <c r="A162" s="258"/>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241"/>
      <c r="AF162" s="241"/>
    </row>
    <row r="163" spans="1:34" ht="25.95" customHeight="1">
      <c r="A163" s="258"/>
      <c r="B163" s="1124" t="s">
        <v>367</v>
      </c>
      <c r="C163" s="1124"/>
      <c r="D163" s="1124"/>
      <c r="E163" s="1124"/>
      <c r="F163" s="1124"/>
      <c r="G163" s="1124"/>
      <c r="H163" s="1124"/>
      <c r="I163" s="1124"/>
      <c r="J163" s="1124"/>
      <c r="K163" s="1124"/>
      <c r="L163" s="1124"/>
      <c r="M163" s="1124"/>
      <c r="N163" s="1124"/>
      <c r="O163" s="1124"/>
      <c r="P163" s="1124"/>
      <c r="Q163" s="1124"/>
      <c r="R163" s="1124"/>
      <c r="S163" s="1124"/>
      <c r="T163" s="1124"/>
      <c r="U163" s="1124"/>
      <c r="V163" s="1124"/>
      <c r="W163" s="1124"/>
      <c r="X163" s="1124"/>
      <c r="Y163" s="1124"/>
      <c r="Z163" s="1124"/>
      <c r="AA163" s="1124"/>
      <c r="AB163" s="1124"/>
      <c r="AC163" s="1124"/>
      <c r="AD163" s="1124"/>
      <c r="AE163" s="241"/>
      <c r="AF163" s="241"/>
    </row>
    <row r="164" spans="1:34" ht="51.6" customHeight="1" thickBot="1">
      <c r="A164" s="258"/>
      <c r="B164" s="1108" t="s">
        <v>384</v>
      </c>
      <c r="C164" s="1108"/>
      <c r="D164" s="1108"/>
      <c r="E164" s="260"/>
      <c r="F164" s="1108" t="s">
        <v>192</v>
      </c>
      <c r="G164" s="1108"/>
      <c r="H164" s="1108"/>
      <c r="I164" s="1108"/>
      <c r="J164" s="260"/>
      <c r="K164" s="1108" t="s">
        <v>380</v>
      </c>
      <c r="L164" s="1108"/>
      <c r="M164" s="1108"/>
      <c r="N164" s="260"/>
      <c r="O164" s="1108" t="s">
        <v>385</v>
      </c>
      <c r="P164" s="1108"/>
      <c r="Q164" s="1108"/>
      <c r="R164" s="1108"/>
      <c r="S164" s="260"/>
      <c r="T164" s="1108" t="s">
        <v>386</v>
      </c>
      <c r="U164" s="1108"/>
      <c r="V164" s="1108"/>
      <c r="W164" s="1108"/>
      <c r="X164" s="1108"/>
      <c r="Y164" s="241"/>
      <c r="Z164" s="283"/>
      <c r="AA164" s="251"/>
      <c r="AB164" s="251"/>
      <c r="AC164" s="251"/>
      <c r="AD164" s="251"/>
      <c r="AE164" s="251"/>
      <c r="AF164" s="251"/>
    </row>
    <row r="165" spans="1:34" ht="32.700000000000003" customHeight="1" thickBot="1">
      <c r="A165" s="258"/>
      <c r="B165" s="1017">
        <f>$AA$93</f>
        <v>0</v>
      </c>
      <c r="C165" s="1018"/>
      <c r="D165" s="1019"/>
      <c r="E165" s="258" t="s">
        <v>191</v>
      </c>
      <c r="F165" s="1017">
        <f>$S$160</f>
        <v>0</v>
      </c>
      <c r="G165" s="1018"/>
      <c r="H165" s="1018"/>
      <c r="I165" s="1019"/>
      <c r="J165" s="258" t="s">
        <v>191</v>
      </c>
      <c r="K165" s="1017">
        <f>MIN(B165,F165)</f>
        <v>0</v>
      </c>
      <c r="L165" s="1018"/>
      <c r="M165" s="1019"/>
      <c r="N165" s="258" t="s">
        <v>191</v>
      </c>
      <c r="O165" s="1105">
        <f>IFERROR(ROUNDDOWN($B$95/$B$165,0),0)</f>
        <v>0</v>
      </c>
      <c r="P165" s="1106"/>
      <c r="Q165" s="1106"/>
      <c r="R165" s="1107"/>
      <c r="S165" s="255" t="s">
        <v>193</v>
      </c>
      <c r="T165" s="1105">
        <f>$K$165*$O$165</f>
        <v>0</v>
      </c>
      <c r="U165" s="1106"/>
      <c r="V165" s="1106"/>
      <c r="W165" s="1106"/>
      <c r="X165" s="1107"/>
      <c r="Y165" s="258" t="s">
        <v>193</v>
      </c>
      <c r="Z165" s="283"/>
      <c r="AA165" s="251"/>
      <c r="AB165" s="251"/>
      <c r="AC165" s="251"/>
      <c r="AD165" s="251"/>
      <c r="AE165" s="251"/>
      <c r="AF165" s="251"/>
      <c r="AG165" s="284" t="s">
        <v>377</v>
      </c>
      <c r="AH165" s="281">
        <f>B165-F165</f>
        <v>0</v>
      </c>
    </row>
    <row r="166" spans="1:34" ht="32.700000000000003" customHeight="1" thickBot="1">
      <c r="A166" s="258"/>
      <c r="B166" s="285"/>
      <c r="C166" s="285"/>
      <c r="D166" s="285"/>
      <c r="E166" s="258"/>
      <c r="F166" s="285"/>
      <c r="G166" s="285"/>
      <c r="H166" s="285"/>
      <c r="I166" s="285"/>
      <c r="J166" s="258"/>
      <c r="K166" s="285"/>
      <c r="L166" s="285"/>
      <c r="M166" s="285"/>
      <c r="N166" s="258"/>
      <c r="O166" s="1108" t="s">
        <v>116</v>
      </c>
      <c r="P166" s="1108"/>
      <c r="Q166" s="1108"/>
      <c r="R166" s="1108"/>
      <c r="S166" s="260"/>
      <c r="T166" s="1125" t="s">
        <v>159</v>
      </c>
      <c r="U166" s="1125"/>
      <c r="V166" s="1125"/>
      <c r="W166" s="1125"/>
      <c r="X166" s="1125"/>
      <c r="Y166" s="241"/>
      <c r="Z166" s="283"/>
      <c r="AA166" s="241"/>
      <c r="AB166" s="357"/>
      <c r="AC166" s="357"/>
      <c r="AD166" s="357"/>
      <c r="AE166" s="357"/>
      <c r="AF166" s="268"/>
      <c r="AG166" s="355"/>
      <c r="AH166" s="241">
        <f>AH170</f>
        <v>0</v>
      </c>
    </row>
    <row r="167" spans="1:34" ht="32.700000000000003" customHeight="1" thickBot="1">
      <c r="A167" s="258"/>
      <c r="B167" s="285"/>
      <c r="C167" s="285"/>
      <c r="D167" s="285"/>
      <c r="E167" s="258"/>
      <c r="F167" s="285"/>
      <c r="G167" s="285"/>
      <c r="H167" s="285"/>
      <c r="I167" s="285"/>
      <c r="J167" s="258"/>
      <c r="K167" s="285"/>
      <c r="L167" s="285"/>
      <c r="M167" s="285"/>
      <c r="N167" s="258"/>
      <c r="O167" s="1105">
        <v>484000</v>
      </c>
      <c r="P167" s="1106"/>
      <c r="Q167" s="1106"/>
      <c r="R167" s="1107"/>
      <c r="S167" s="255" t="s">
        <v>1</v>
      </c>
      <c r="T167" s="1105">
        <f>$K$165*$O$167</f>
        <v>0</v>
      </c>
      <c r="U167" s="1106"/>
      <c r="V167" s="1106"/>
      <c r="W167" s="1106"/>
      <c r="X167" s="1107"/>
      <c r="Y167" s="258" t="s">
        <v>1</v>
      </c>
      <c r="Z167" s="283"/>
      <c r="AA167" s="241"/>
      <c r="AB167" s="251"/>
      <c r="AC167" s="251"/>
      <c r="AD167" s="251"/>
      <c r="AE167" s="251"/>
      <c r="AF167" s="268"/>
      <c r="AG167" s="356"/>
    </row>
    <row r="168" spans="1:34" ht="32.700000000000003" customHeight="1">
      <c r="A168" s="258"/>
      <c r="B168" s="987" t="s">
        <v>642</v>
      </c>
      <c r="C168" s="987"/>
      <c r="D168" s="987"/>
      <c r="E168" s="987"/>
      <c r="F168" s="987"/>
      <c r="G168" s="987"/>
      <c r="H168" s="987"/>
      <c r="I168" s="987"/>
      <c r="J168" s="987"/>
      <c r="K168" s="987"/>
      <c r="L168" s="987"/>
      <c r="M168" s="987"/>
      <c r="N168" s="987"/>
      <c r="O168" s="987"/>
      <c r="P168" s="987"/>
      <c r="Q168" s="987"/>
      <c r="R168" s="987"/>
      <c r="S168" s="987"/>
      <c r="T168" s="987"/>
      <c r="U168" s="987"/>
      <c r="V168" s="987"/>
      <c r="W168" s="987"/>
      <c r="X168" s="987"/>
      <c r="Y168" s="987"/>
      <c r="Z168" s="987"/>
      <c r="AA168" s="987"/>
      <c r="AB168" s="987"/>
      <c r="AC168" s="987"/>
      <c r="AD168" s="987"/>
      <c r="AE168" s="268"/>
      <c r="AF168" s="268"/>
      <c r="AG168" s="284"/>
    </row>
    <row r="169" spans="1:34" ht="15" customHeight="1">
      <c r="A169" s="258"/>
      <c r="B169" s="280"/>
      <c r="C169" s="280"/>
      <c r="D169" s="280"/>
      <c r="E169" s="280"/>
      <c r="F169" s="280"/>
      <c r="G169" s="280"/>
      <c r="H169" s="280"/>
      <c r="I169" s="280"/>
      <c r="J169" s="280"/>
      <c r="K169" s="280"/>
      <c r="L169" s="280"/>
      <c r="M169" s="280"/>
      <c r="N169" s="280"/>
      <c r="O169" s="280"/>
      <c r="P169" s="280"/>
      <c r="Q169" s="280"/>
      <c r="R169" s="280"/>
      <c r="S169" s="280"/>
      <c r="T169" s="280"/>
      <c r="U169" s="280"/>
      <c r="V169" s="280"/>
      <c r="W169" s="280"/>
      <c r="X169" s="280"/>
      <c r="Y169" s="280"/>
      <c r="Z169" s="280"/>
      <c r="AA169" s="280"/>
      <c r="AB169" s="280"/>
      <c r="AC169" s="280"/>
      <c r="AD169" s="280"/>
      <c r="AE169" s="268"/>
      <c r="AF169" s="268"/>
    </row>
    <row r="170" spans="1:34" s="174" customFormat="1" ht="15" customHeight="1">
      <c r="A170" s="276"/>
      <c r="B170" s="415"/>
      <c r="C170" s="415"/>
      <c r="D170" s="415"/>
      <c r="E170" s="415"/>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253"/>
      <c r="AF170" s="253"/>
    </row>
    <row r="171" spans="1:34" ht="24" customHeight="1">
      <c r="A171" s="102" t="s">
        <v>99</v>
      </c>
      <c r="B171" s="286"/>
      <c r="C171" s="287"/>
      <c r="D171" s="287"/>
      <c r="E171" s="287"/>
      <c r="F171" s="287"/>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row>
    <row r="172" spans="1:34" ht="55.2" customHeight="1">
      <c r="A172" s="241"/>
      <c r="B172" s="1013" t="s">
        <v>627</v>
      </c>
      <c r="C172" s="1013"/>
      <c r="D172" s="1013"/>
      <c r="E172" s="1013"/>
      <c r="F172" s="1013"/>
      <c r="G172" s="1013"/>
      <c r="H172" s="1013"/>
      <c r="I172" s="1013"/>
      <c r="J172" s="1013"/>
      <c r="K172" s="1013"/>
      <c r="L172" s="1013"/>
      <c r="M172" s="1013"/>
      <c r="N172" s="1013"/>
      <c r="O172" s="1013"/>
      <c r="P172" s="1013"/>
      <c r="Q172" s="1013"/>
      <c r="R172" s="1013"/>
      <c r="S172" s="1013"/>
      <c r="T172" s="1013"/>
      <c r="U172" s="1013"/>
      <c r="V172" s="1013"/>
      <c r="W172" s="1013"/>
      <c r="X172" s="1013"/>
      <c r="Y172" s="1013"/>
      <c r="Z172" s="1013"/>
      <c r="AA172" s="1013"/>
      <c r="AB172" s="1013"/>
      <c r="AC172" s="1013"/>
      <c r="AD172" s="1013"/>
      <c r="AE172" s="241"/>
      <c r="AF172" s="241"/>
    </row>
    <row r="173" spans="1:34" ht="32.700000000000003" customHeight="1" thickBot="1">
      <c r="A173" s="253"/>
      <c r="B173" s="1134" t="s">
        <v>599</v>
      </c>
      <c r="C173" s="1134"/>
      <c r="D173" s="1134"/>
      <c r="E173" s="1134"/>
      <c r="F173" s="1134"/>
      <c r="G173" s="417"/>
      <c r="H173" s="417"/>
      <c r="I173" s="417"/>
      <c r="J173" s="417"/>
      <c r="K173" s="417"/>
      <c r="L173" s="417"/>
      <c r="M173" s="417"/>
      <c r="N173" s="417"/>
      <c r="O173" s="417"/>
      <c r="P173" s="417"/>
      <c r="Q173" s="417"/>
      <c r="R173" s="417"/>
      <c r="S173" s="417"/>
      <c r="T173" s="417"/>
      <c r="U173" s="417"/>
      <c r="V173" s="417"/>
      <c r="W173" s="417"/>
      <c r="X173" s="417"/>
      <c r="Y173" s="417"/>
      <c r="Z173" s="417"/>
      <c r="AA173" s="417"/>
      <c r="AB173" s="417"/>
      <c r="AC173" s="417"/>
      <c r="AD173" s="417"/>
      <c r="AE173" s="241"/>
      <c r="AF173" s="241"/>
    </row>
    <row r="174" spans="1:34" ht="73.95" customHeight="1" thickBot="1">
      <c r="A174" s="174"/>
      <c r="B174" s="882"/>
      <c r="C174" s="883"/>
      <c r="D174" s="883"/>
      <c r="E174" s="883"/>
      <c r="F174" s="883"/>
      <c r="G174" s="883"/>
      <c r="H174" s="883"/>
      <c r="I174" s="883"/>
      <c r="J174" s="883"/>
      <c r="K174" s="883"/>
      <c r="L174" s="883"/>
      <c r="M174" s="883"/>
      <c r="N174" s="883"/>
      <c r="O174" s="883"/>
      <c r="P174" s="883"/>
      <c r="Q174" s="883"/>
      <c r="R174" s="883"/>
      <c r="S174" s="883"/>
      <c r="T174" s="883"/>
      <c r="U174" s="883"/>
      <c r="V174" s="883"/>
      <c r="W174" s="883"/>
      <c r="X174" s="883"/>
      <c r="Y174" s="883"/>
      <c r="Z174" s="883"/>
      <c r="AA174" s="883"/>
      <c r="AB174" s="883"/>
      <c r="AC174" s="883"/>
      <c r="AD174" s="884"/>
    </row>
    <row r="175" spans="1:34" ht="9.6" customHeight="1">
      <c r="A175" s="174"/>
      <c r="B175" s="445"/>
      <c r="C175" s="445"/>
      <c r="D175" s="445"/>
      <c r="E175" s="445"/>
      <c r="F175" s="445"/>
      <c r="G175" s="445"/>
      <c r="H175" s="445"/>
      <c r="I175" s="445"/>
      <c r="J175" s="445"/>
      <c r="K175" s="445"/>
      <c r="L175" s="445"/>
      <c r="M175" s="445"/>
      <c r="N175" s="445"/>
      <c r="O175" s="445"/>
      <c r="P175" s="445"/>
      <c r="Q175" s="445"/>
      <c r="R175" s="445"/>
      <c r="S175" s="445"/>
      <c r="T175" s="445"/>
      <c r="U175" s="445"/>
      <c r="V175" s="445"/>
      <c r="W175" s="445"/>
      <c r="X175" s="445"/>
      <c r="Y175" s="445"/>
      <c r="Z175" s="445"/>
      <c r="AA175" s="445"/>
      <c r="AB175" s="445"/>
      <c r="AC175" s="445"/>
      <c r="AD175" s="445"/>
    </row>
    <row r="176" spans="1:34" ht="24" customHeight="1" thickBot="1">
      <c r="A176" s="174"/>
      <c r="B176" s="1135" t="s">
        <v>598</v>
      </c>
      <c r="C176" s="1135"/>
      <c r="D176" s="1135"/>
      <c r="E176" s="1135"/>
      <c r="F176" s="1135"/>
      <c r="G176" s="445"/>
      <c r="H176" s="445"/>
      <c r="I176" s="445"/>
      <c r="J176" s="445"/>
      <c r="K176" s="445"/>
      <c r="L176" s="445"/>
      <c r="M176" s="445"/>
      <c r="N176" s="445"/>
      <c r="O176" s="445"/>
      <c r="P176" s="445"/>
      <c r="Q176" s="445"/>
      <c r="R176" s="445"/>
      <c r="S176" s="445"/>
      <c r="T176" s="445"/>
      <c r="U176" s="445"/>
      <c r="V176" s="445"/>
      <c r="W176" s="445"/>
      <c r="X176" s="445"/>
      <c r="Y176" s="445"/>
      <c r="Z176" s="445"/>
      <c r="AA176" s="445"/>
      <c r="AB176" s="445"/>
      <c r="AC176" s="445"/>
      <c r="AD176" s="445"/>
    </row>
    <row r="177" spans="1:32" ht="86.7" customHeight="1" thickBot="1">
      <c r="A177" s="174"/>
      <c r="B177" s="882"/>
      <c r="C177" s="883"/>
      <c r="D177" s="883"/>
      <c r="E177" s="883"/>
      <c r="F177" s="883"/>
      <c r="G177" s="883"/>
      <c r="H177" s="883"/>
      <c r="I177" s="883"/>
      <c r="J177" s="883"/>
      <c r="K177" s="883"/>
      <c r="L177" s="883"/>
      <c r="M177" s="883"/>
      <c r="N177" s="883"/>
      <c r="O177" s="883"/>
      <c r="P177" s="883"/>
      <c r="Q177" s="883"/>
      <c r="R177" s="883"/>
      <c r="S177" s="883"/>
      <c r="T177" s="883"/>
      <c r="U177" s="883"/>
      <c r="V177" s="883"/>
      <c r="W177" s="883"/>
      <c r="X177" s="883"/>
      <c r="Y177" s="883"/>
      <c r="Z177" s="883"/>
      <c r="AA177" s="883"/>
      <c r="AB177" s="883"/>
      <c r="AC177" s="883"/>
      <c r="AD177" s="884"/>
    </row>
    <row r="178" spans="1:32" ht="21.75" customHeight="1">
      <c r="A178" s="241"/>
      <c r="B178" s="1012" t="s">
        <v>658</v>
      </c>
      <c r="C178" s="1012"/>
      <c r="D178" s="1012"/>
      <c r="E178" s="1012"/>
      <c r="F178" s="1012"/>
      <c r="G178" s="1012"/>
      <c r="H178" s="1012"/>
      <c r="I178" s="1012"/>
      <c r="J178" s="1012"/>
      <c r="K178" s="1012"/>
      <c r="L178" s="1012"/>
      <c r="M178" s="1012"/>
      <c r="N178" s="1012"/>
      <c r="O178" s="1012"/>
      <c r="P178" s="1012"/>
      <c r="Q178" s="1012"/>
      <c r="R178" s="1012"/>
      <c r="S178" s="1012"/>
      <c r="T178" s="1012"/>
      <c r="U178" s="1012"/>
      <c r="V178" s="1012"/>
      <c r="W178" s="1012"/>
      <c r="X178" s="1012"/>
      <c r="Y178" s="1012"/>
      <c r="Z178" s="1012"/>
      <c r="AA178" s="1012"/>
      <c r="AB178" s="1012"/>
      <c r="AC178" s="1012"/>
      <c r="AD178" s="1012"/>
      <c r="AE178" s="241"/>
      <c r="AF178" s="241"/>
    </row>
    <row r="179" spans="1:32" s="211" customFormat="1" ht="24" customHeight="1">
      <c r="A179" s="258"/>
      <c r="B179" s="216" t="s">
        <v>233</v>
      </c>
      <c r="C179" s="258"/>
      <c r="D179" s="258"/>
      <c r="E179" s="258"/>
      <c r="F179" s="258"/>
      <c r="G179" s="258"/>
      <c r="H179" s="268"/>
      <c r="I179" s="258"/>
      <c r="J179" s="267"/>
      <c r="K179" s="267"/>
      <c r="L179" s="241"/>
      <c r="M179" s="241"/>
      <c r="N179" s="241"/>
      <c r="O179" s="241"/>
      <c r="P179" s="241"/>
      <c r="Q179" s="241"/>
      <c r="R179" s="241"/>
      <c r="S179" s="241"/>
      <c r="T179" s="241"/>
      <c r="U179" s="241"/>
      <c r="V179" s="241"/>
      <c r="W179" s="241"/>
      <c r="X179" s="241"/>
      <c r="Y179" s="241"/>
      <c r="Z179" s="241"/>
      <c r="AA179" s="241"/>
      <c r="AB179" s="241"/>
      <c r="AC179" s="241"/>
      <c r="AD179" s="258"/>
      <c r="AE179" s="268"/>
      <c r="AF179" s="268"/>
    </row>
    <row r="180" spans="1:32" s="211" customFormat="1" ht="15" customHeight="1"/>
    <row r="181" spans="1:32" s="211" customFormat="1" ht="15" customHeight="1"/>
    <row r="182" spans="1:32" s="211" customFormat="1" ht="15" customHeight="1"/>
    <row r="183" spans="1:32" s="211" customFormat="1" ht="15" customHeight="1"/>
    <row r="184" spans="1:32" s="211" customFormat="1" ht="15" customHeight="1"/>
    <row r="185" spans="1:32" s="211" customFormat="1" ht="15" customHeight="1"/>
    <row r="186" spans="1:32" s="211" customFormat="1" ht="15" customHeight="1">
      <c r="A186" s="216"/>
      <c r="B186" s="216"/>
      <c r="C186" s="216"/>
      <c r="D186" s="216"/>
      <c r="E186" s="216"/>
      <c r="F186" s="216"/>
      <c r="G186" s="216"/>
      <c r="H186" s="216"/>
      <c r="I186" s="216"/>
      <c r="J186" s="216"/>
      <c r="K186" s="216"/>
      <c r="L186" s="216"/>
      <c r="M186" s="216"/>
      <c r="N186" s="216"/>
      <c r="O186" s="216"/>
      <c r="P186" s="216"/>
      <c r="Q186" s="216"/>
      <c r="R186" s="216"/>
      <c r="S186" s="216"/>
      <c r="T186" s="216"/>
      <c r="U186" s="216"/>
      <c r="V186" s="216"/>
      <c r="W186" s="216"/>
      <c r="X186" s="216"/>
      <c r="Y186" s="216"/>
      <c r="Z186" s="216"/>
      <c r="AA186" s="216"/>
      <c r="AB186" s="216"/>
      <c r="AC186" s="216"/>
      <c r="AD186" s="216"/>
    </row>
    <row r="187" spans="1:32" s="211" customFormat="1" ht="15" customHeight="1">
      <c r="A187" s="216"/>
      <c r="B187" s="216"/>
      <c r="C187" s="216"/>
      <c r="D187" s="216"/>
      <c r="E187" s="216"/>
      <c r="F187" s="216"/>
      <c r="G187" s="216"/>
      <c r="H187" s="216"/>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216"/>
    </row>
    <row r="188" spans="1:32" s="211" customFormat="1" ht="15" customHeight="1">
      <c r="A188" s="216"/>
      <c r="B188" s="216"/>
      <c r="C188" s="216"/>
      <c r="D188" s="216"/>
      <c r="E188" s="216"/>
      <c r="F188" s="216"/>
      <c r="G188" s="216"/>
      <c r="H188" s="216"/>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row>
    <row r="189" spans="1:32" s="211" customFormat="1" ht="15" customHeight="1">
      <c r="A189" s="216"/>
      <c r="B189" s="216"/>
      <c r="C189" s="216"/>
      <c r="D189" s="216"/>
      <c r="E189" s="216"/>
      <c r="F189" s="216"/>
      <c r="G189" s="216"/>
      <c r="H189" s="216"/>
      <c r="I189" s="216"/>
      <c r="J189" s="216"/>
      <c r="K189" s="216"/>
      <c r="L189" s="216"/>
      <c r="M189" s="216"/>
      <c r="N189" s="216"/>
      <c r="O189" s="216"/>
      <c r="P189" s="216"/>
      <c r="Q189" s="216"/>
      <c r="R189" s="216"/>
      <c r="S189" s="216"/>
      <c r="T189" s="216"/>
      <c r="U189" s="216"/>
      <c r="V189" s="216"/>
      <c r="W189" s="216"/>
      <c r="X189" s="216"/>
      <c r="Y189" s="216"/>
      <c r="Z189" s="216"/>
      <c r="AA189" s="216"/>
      <c r="AB189" s="216"/>
      <c r="AC189" s="216"/>
      <c r="AD189" s="216"/>
    </row>
    <row r="190" spans="1:32" s="211" customFormat="1" ht="15" customHeight="1">
      <c r="A190" s="216"/>
      <c r="B190" s="216"/>
      <c r="C190" s="216"/>
      <c r="D190" s="216"/>
      <c r="E190" s="216"/>
      <c r="F190" s="216"/>
      <c r="G190" s="216"/>
      <c r="H190" s="216"/>
      <c r="I190" s="216"/>
      <c r="J190" s="216"/>
      <c r="K190" s="216"/>
      <c r="L190" s="216"/>
      <c r="M190" s="216"/>
      <c r="N190" s="216"/>
      <c r="O190" s="216"/>
      <c r="P190" s="216"/>
      <c r="Q190" s="216"/>
      <c r="R190" s="216"/>
      <c r="S190" s="216"/>
      <c r="T190" s="216"/>
      <c r="U190" s="216"/>
      <c r="V190" s="216"/>
      <c r="W190" s="216"/>
      <c r="X190" s="216"/>
      <c r="Y190" s="216"/>
      <c r="Z190" s="216"/>
      <c r="AA190" s="216"/>
      <c r="AB190" s="216"/>
      <c r="AC190" s="216"/>
      <c r="AD190" s="216"/>
    </row>
    <row r="191" spans="1:32" s="211" customFormat="1" ht="15" customHeight="1">
      <c r="A191" s="216"/>
      <c r="B191" s="216"/>
      <c r="C191" s="216"/>
      <c r="D191" s="216"/>
      <c r="E191" s="216"/>
      <c r="F191" s="216"/>
      <c r="G191" s="216"/>
      <c r="H191" s="216"/>
      <c r="I191" s="216"/>
      <c r="J191" s="216"/>
      <c r="K191" s="216"/>
      <c r="L191" s="216"/>
      <c r="M191" s="216"/>
      <c r="N191" s="216"/>
      <c r="O191" s="216"/>
      <c r="P191" s="216"/>
      <c r="Q191" s="216"/>
      <c r="R191" s="216"/>
      <c r="S191" s="216"/>
      <c r="T191" s="216"/>
      <c r="U191" s="216"/>
      <c r="V191" s="216"/>
      <c r="W191" s="216"/>
      <c r="X191" s="216"/>
      <c r="Y191" s="216"/>
      <c r="Z191" s="216"/>
      <c r="AA191" s="216"/>
      <c r="AB191" s="216"/>
      <c r="AC191" s="216"/>
      <c r="AD191" s="216"/>
    </row>
    <row r="192" spans="1:32" s="211" customFormat="1" ht="15" customHeight="1">
      <c r="A192" s="216"/>
      <c r="B192" s="216"/>
      <c r="C192" s="216"/>
      <c r="D192" s="216"/>
      <c r="E192" s="216"/>
      <c r="F192" s="216"/>
      <c r="G192" s="216"/>
      <c r="H192" s="216"/>
      <c r="I192" s="216"/>
      <c r="J192" s="216"/>
      <c r="K192" s="216"/>
      <c r="L192" s="216"/>
      <c r="M192" s="216"/>
      <c r="N192" s="216"/>
      <c r="O192" s="216"/>
      <c r="P192" s="216"/>
      <c r="Q192" s="216"/>
      <c r="R192" s="216"/>
      <c r="S192" s="216"/>
      <c r="T192" s="216"/>
      <c r="U192" s="216"/>
      <c r="V192" s="216"/>
      <c r="W192" s="216"/>
      <c r="X192" s="216"/>
      <c r="Y192" s="216"/>
      <c r="Z192" s="216"/>
      <c r="AA192" s="216"/>
      <c r="AB192" s="216"/>
      <c r="AC192" s="216"/>
      <c r="AD192" s="216"/>
    </row>
    <row r="193" spans="1:65" ht="15" customHeight="1">
      <c r="A193" s="216"/>
      <c r="B193" s="216"/>
      <c r="C193" s="216"/>
      <c r="D193" s="216"/>
      <c r="E193" s="216"/>
      <c r="F193" s="216"/>
      <c r="G193" s="216"/>
      <c r="H193" s="216"/>
      <c r="I193" s="216"/>
      <c r="J193" s="216"/>
      <c r="K193" s="216"/>
      <c r="L193" s="216"/>
      <c r="M193" s="216"/>
      <c r="N193" s="216"/>
      <c r="O193" s="216"/>
      <c r="P193" s="216"/>
      <c r="Q193" s="216"/>
      <c r="R193" s="216"/>
      <c r="S193" s="216"/>
      <c r="T193" s="216"/>
      <c r="U193" s="216"/>
      <c r="V193" s="216"/>
      <c r="W193" s="216"/>
      <c r="X193" s="216"/>
      <c r="Y193" s="216"/>
      <c r="Z193" s="216"/>
      <c r="AA193" s="216"/>
      <c r="AB193" s="216"/>
      <c r="AC193" s="216"/>
      <c r="AD193" s="216"/>
      <c r="BM193" s="211"/>
    </row>
    <row r="194" spans="1:65">
      <c r="A194" s="216"/>
      <c r="B194" s="216"/>
      <c r="C194" s="216"/>
      <c r="D194" s="216"/>
      <c r="E194" s="216"/>
      <c r="F194" s="216"/>
      <c r="G194" s="216"/>
      <c r="H194" s="216"/>
      <c r="I194" s="216"/>
      <c r="J194" s="216"/>
      <c r="K194" s="216"/>
      <c r="L194" s="216"/>
      <c r="M194" s="216"/>
      <c r="N194" s="216"/>
      <c r="O194" s="216"/>
      <c r="P194" s="216"/>
      <c r="Q194" s="216"/>
      <c r="R194" s="216"/>
      <c r="S194" s="216"/>
      <c r="T194" s="216"/>
      <c r="U194" s="216"/>
      <c r="V194" s="216"/>
      <c r="W194" s="216"/>
      <c r="X194" s="216"/>
      <c r="Y194" s="216"/>
      <c r="Z194" s="216"/>
      <c r="AA194" s="216"/>
      <c r="AB194" s="216"/>
      <c r="AC194" s="216"/>
      <c r="AD194" s="216"/>
    </row>
    <row r="195" spans="1:65">
      <c r="A195" s="216"/>
      <c r="B195" s="216"/>
      <c r="C195" s="216"/>
      <c r="D195" s="216"/>
      <c r="E195" s="216"/>
      <c r="F195" s="216"/>
      <c r="G195" s="216"/>
      <c r="H195" s="216"/>
      <c r="I195" s="216"/>
      <c r="J195" s="216"/>
      <c r="K195" s="216"/>
      <c r="L195" s="216"/>
      <c r="M195" s="216"/>
      <c r="N195" s="216"/>
      <c r="O195" s="216"/>
      <c r="P195" s="216"/>
      <c r="Q195" s="216"/>
      <c r="R195" s="216"/>
      <c r="S195" s="216"/>
      <c r="T195" s="216"/>
      <c r="U195" s="216"/>
      <c r="V195" s="216"/>
      <c r="W195" s="216"/>
      <c r="X195" s="216"/>
      <c r="Y195" s="216"/>
      <c r="Z195" s="216"/>
      <c r="AA195" s="216"/>
      <c r="AB195" s="216"/>
      <c r="AC195" s="216"/>
      <c r="AD195" s="216"/>
    </row>
    <row r="196" spans="1:65">
      <c r="A196" s="216"/>
      <c r="B196" s="216"/>
      <c r="C196" s="216"/>
      <c r="D196" s="216"/>
      <c r="E196" s="216"/>
      <c r="F196" s="216"/>
      <c r="G196" s="216"/>
      <c r="H196" s="216"/>
      <c r="I196" s="216"/>
      <c r="J196" s="216"/>
      <c r="K196" s="216"/>
      <c r="L196" s="216"/>
      <c r="M196" s="216"/>
      <c r="N196" s="216"/>
      <c r="O196" s="216"/>
      <c r="P196" s="216"/>
      <c r="Q196" s="216"/>
      <c r="R196" s="216"/>
      <c r="S196" s="216"/>
      <c r="T196" s="216"/>
      <c r="U196" s="216"/>
      <c r="V196" s="216"/>
      <c r="W196" s="216"/>
      <c r="X196" s="216"/>
      <c r="Y196" s="216"/>
      <c r="Z196" s="216"/>
      <c r="AA196" s="216"/>
      <c r="AB196" s="216"/>
      <c r="AC196" s="216"/>
      <c r="AD196" s="216"/>
    </row>
    <row r="197" spans="1:65">
      <c r="A197" s="216"/>
      <c r="B197" s="216"/>
      <c r="C197" s="216"/>
      <c r="D197" s="216"/>
      <c r="E197" s="216"/>
      <c r="F197" s="216"/>
      <c r="G197" s="216"/>
      <c r="H197" s="216"/>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row>
    <row r="198" spans="1:65">
      <c r="A198" s="216"/>
      <c r="B198" s="216"/>
      <c r="C198" s="216"/>
      <c r="D198" s="216"/>
      <c r="E198" s="216"/>
      <c r="F198" s="216"/>
      <c r="G198" s="216"/>
      <c r="H198" s="216"/>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row>
    <row r="199" spans="1:65">
      <c r="A199" s="216"/>
      <c r="B199" s="216"/>
      <c r="C199" s="216"/>
      <c r="D199" s="216"/>
      <c r="E199" s="216"/>
      <c r="F199" s="216"/>
      <c r="G199" s="216"/>
      <c r="H199" s="216"/>
      <c r="I199" s="216"/>
      <c r="J199" s="216"/>
      <c r="K199" s="216"/>
      <c r="L199" s="216"/>
      <c r="M199" s="216"/>
      <c r="N199" s="216"/>
      <c r="O199" s="216"/>
      <c r="P199" s="216"/>
      <c r="Q199" s="216"/>
      <c r="R199" s="216"/>
      <c r="S199" s="216"/>
      <c r="T199" s="216"/>
      <c r="U199" s="216"/>
      <c r="V199" s="216"/>
      <c r="W199" s="216"/>
      <c r="X199" s="216"/>
      <c r="Y199" s="216"/>
      <c r="Z199" s="216"/>
      <c r="AA199" s="216"/>
      <c r="AB199" s="216"/>
      <c r="AC199" s="216"/>
      <c r="AD199" s="216"/>
    </row>
    <row r="200" spans="1:65">
      <c r="A200" s="216"/>
      <c r="B200" s="216"/>
      <c r="C200" s="216"/>
      <c r="D200" s="216"/>
      <c r="E200" s="216"/>
      <c r="F200" s="216"/>
      <c r="G200" s="216"/>
      <c r="H200" s="216"/>
      <c r="I200" s="216"/>
      <c r="J200" s="216"/>
      <c r="K200" s="216"/>
      <c r="L200" s="216"/>
      <c r="M200" s="216"/>
      <c r="N200" s="216"/>
      <c r="O200" s="216"/>
      <c r="P200" s="216"/>
      <c r="Q200" s="216"/>
      <c r="R200" s="216"/>
      <c r="S200" s="216"/>
      <c r="T200" s="216"/>
      <c r="U200" s="216"/>
      <c r="V200" s="216"/>
      <c r="W200" s="216"/>
      <c r="X200" s="216"/>
      <c r="Y200" s="216"/>
      <c r="Z200" s="216"/>
      <c r="AA200" s="216"/>
      <c r="AB200" s="216"/>
      <c r="AC200" s="216"/>
      <c r="AD200" s="216"/>
    </row>
    <row r="201" spans="1:65">
      <c r="A201" s="216"/>
      <c r="B201" s="216"/>
      <c r="C201" s="216"/>
      <c r="D201" s="216"/>
      <c r="E201" s="216"/>
      <c r="F201" s="216"/>
      <c r="G201" s="216"/>
      <c r="H201" s="216"/>
      <c r="I201" s="216"/>
      <c r="J201" s="216"/>
      <c r="K201" s="216"/>
      <c r="L201" s="216"/>
      <c r="M201" s="216"/>
      <c r="N201" s="216"/>
      <c r="O201" s="216"/>
      <c r="P201" s="216"/>
      <c r="Q201" s="216"/>
      <c r="R201" s="216"/>
      <c r="S201" s="216"/>
      <c r="T201" s="216"/>
      <c r="U201" s="216"/>
      <c r="V201" s="216"/>
      <c r="W201" s="216"/>
      <c r="X201" s="216"/>
      <c r="Y201" s="216"/>
      <c r="Z201" s="216"/>
      <c r="AA201" s="216"/>
      <c r="AB201" s="216"/>
      <c r="AC201" s="216"/>
      <c r="AD201" s="216"/>
    </row>
    <row r="202" spans="1:65">
      <c r="J202" s="216"/>
      <c r="K202" s="216"/>
      <c r="L202" s="216"/>
      <c r="M202" s="216"/>
      <c r="N202" s="216"/>
      <c r="O202" s="216"/>
      <c r="P202" s="216"/>
      <c r="Q202" s="216"/>
      <c r="R202" s="216"/>
      <c r="S202" s="216"/>
      <c r="T202" s="216"/>
      <c r="U202" s="216"/>
      <c r="V202" s="216"/>
      <c r="W202" s="216"/>
      <c r="X202" s="216"/>
      <c r="Y202" s="216"/>
      <c r="Z202" s="216"/>
      <c r="AA202" s="216"/>
      <c r="AB202" s="216"/>
      <c r="AC202" s="216"/>
      <c r="AD202" s="216"/>
    </row>
    <row r="203" spans="1:65">
      <c r="J203" s="216"/>
      <c r="K203" s="216"/>
      <c r="L203" s="216"/>
      <c r="M203" s="216"/>
      <c r="N203" s="216"/>
      <c r="O203" s="216"/>
      <c r="P203" s="216"/>
      <c r="Q203" s="216"/>
      <c r="R203" s="216"/>
      <c r="S203" s="216"/>
      <c r="T203" s="216"/>
      <c r="U203" s="216"/>
      <c r="V203" s="216"/>
      <c r="W203" s="216"/>
      <c r="X203" s="216"/>
      <c r="Y203" s="216"/>
      <c r="Z203" s="216"/>
      <c r="AA203" s="216"/>
      <c r="AB203" s="216"/>
      <c r="AC203" s="216"/>
      <c r="AD203" s="216"/>
    </row>
    <row r="204" spans="1:65">
      <c r="J204" s="216"/>
      <c r="K204" s="216"/>
      <c r="L204" s="216"/>
      <c r="M204" s="216"/>
      <c r="N204" s="216"/>
      <c r="O204" s="216"/>
      <c r="P204" s="216"/>
      <c r="Q204" s="216"/>
      <c r="R204" s="216"/>
      <c r="S204" s="216"/>
      <c r="T204" s="216"/>
      <c r="U204" s="216"/>
      <c r="V204" s="216"/>
      <c r="W204" s="216"/>
      <c r="X204" s="216"/>
      <c r="Y204" s="216"/>
      <c r="Z204" s="216"/>
      <c r="AA204" s="216"/>
      <c r="AB204" s="216"/>
      <c r="AC204" s="216"/>
      <c r="AD204" s="216"/>
    </row>
    <row r="205" spans="1:65">
      <c r="J205" s="216"/>
      <c r="K205" s="216"/>
      <c r="L205" s="216"/>
      <c r="M205" s="216"/>
      <c r="N205" s="216"/>
      <c r="O205" s="216"/>
      <c r="P205" s="216"/>
      <c r="Q205" s="216"/>
      <c r="R205" s="216"/>
      <c r="S205" s="216"/>
      <c r="T205" s="216"/>
      <c r="U205" s="216"/>
      <c r="V205" s="216"/>
      <c r="W205" s="216"/>
      <c r="X205" s="216"/>
      <c r="Y205" s="216"/>
      <c r="Z205" s="216"/>
      <c r="AA205" s="216"/>
      <c r="AB205" s="216"/>
      <c r="AC205" s="216"/>
      <c r="AD205" s="216"/>
    </row>
    <row r="206" spans="1:65">
      <c r="J206" s="216"/>
      <c r="K206" s="216"/>
      <c r="L206" s="216"/>
      <c r="M206" s="216"/>
      <c r="N206" s="216"/>
      <c r="O206" s="216"/>
      <c r="P206" s="216"/>
      <c r="Q206" s="216"/>
      <c r="R206" s="216"/>
      <c r="S206" s="216"/>
      <c r="T206" s="216"/>
      <c r="U206" s="216"/>
      <c r="V206" s="216"/>
      <c r="W206" s="216"/>
      <c r="X206" s="216"/>
      <c r="Y206" s="216"/>
      <c r="Z206" s="216"/>
      <c r="AA206" s="216"/>
      <c r="AB206" s="216"/>
      <c r="AC206" s="216"/>
      <c r="AD206" s="216"/>
    </row>
    <row r="207" spans="1:65">
      <c r="J207" s="216"/>
      <c r="K207" s="216"/>
      <c r="L207" s="216"/>
      <c r="M207" s="216"/>
      <c r="N207" s="216"/>
      <c r="O207" s="216"/>
      <c r="P207" s="216"/>
      <c r="Q207" s="216"/>
      <c r="R207" s="216"/>
      <c r="S207" s="216"/>
      <c r="T207" s="216"/>
      <c r="U207" s="216"/>
      <c r="V207" s="216"/>
      <c r="W207" s="216"/>
      <c r="X207" s="216"/>
      <c r="Y207" s="216"/>
      <c r="Z207" s="216"/>
      <c r="AA207" s="216"/>
      <c r="AB207" s="216"/>
      <c r="AC207" s="216"/>
      <c r="AD207" s="216"/>
    </row>
    <row r="208" spans="1:65">
      <c r="J208" s="216"/>
      <c r="K208" s="216"/>
      <c r="L208" s="216"/>
      <c r="M208" s="216"/>
      <c r="N208" s="216"/>
      <c r="O208" s="216"/>
      <c r="P208" s="216"/>
      <c r="Q208" s="216"/>
      <c r="R208" s="216"/>
      <c r="S208" s="216"/>
      <c r="T208" s="216"/>
      <c r="U208" s="216"/>
      <c r="V208" s="216"/>
      <c r="W208" s="216"/>
      <c r="X208" s="216"/>
      <c r="Y208" s="216"/>
      <c r="Z208" s="216"/>
      <c r="AA208" s="216"/>
      <c r="AB208" s="216"/>
      <c r="AC208" s="216"/>
      <c r="AD208" s="216"/>
    </row>
    <row r="209" spans="10:30">
      <c r="J209" s="216"/>
      <c r="K209" s="216"/>
      <c r="L209" s="216"/>
      <c r="M209" s="216"/>
      <c r="N209" s="216"/>
      <c r="O209" s="216"/>
      <c r="P209" s="216"/>
      <c r="Q209" s="216"/>
      <c r="R209" s="216"/>
      <c r="S209" s="216"/>
      <c r="T209" s="216"/>
      <c r="U209" s="216"/>
      <c r="V209" s="216"/>
      <c r="W209" s="216"/>
      <c r="X209" s="216"/>
      <c r="Y209" s="216"/>
      <c r="Z209" s="216"/>
      <c r="AA209" s="216"/>
      <c r="AB209" s="216"/>
      <c r="AC209" s="216"/>
      <c r="AD209" s="216"/>
    </row>
    <row r="210" spans="10:30">
      <c r="J210" s="216"/>
      <c r="K210" s="216"/>
      <c r="L210" s="216"/>
      <c r="M210" s="216"/>
      <c r="N210" s="216"/>
      <c r="O210" s="216"/>
      <c r="P210" s="216"/>
      <c r="Q210" s="216"/>
      <c r="R210" s="216"/>
      <c r="S210" s="216"/>
      <c r="T210" s="216"/>
      <c r="U210" s="216"/>
      <c r="V210" s="216"/>
      <c r="W210" s="216"/>
      <c r="X210" s="216"/>
      <c r="Y210" s="216"/>
      <c r="Z210" s="216"/>
      <c r="AA210" s="216"/>
      <c r="AB210" s="216"/>
      <c r="AC210" s="216"/>
      <c r="AD210" s="216"/>
    </row>
  </sheetData>
  <sheetProtection sheet="1" objects="1" scenarios="1"/>
  <customSheetViews>
    <customSheetView guid="{9EA9614F-2E1B-408A-94DE-883A46E7B9CA}" showPageBreaks="1" fitToPage="1" printArea="1" view="pageBreakPreview">
      <selection activeCell="E123" sqref="E123:H123"/>
      <rowBreaks count="4" manualBreakCount="4">
        <brk id="44" max="31" man="1"/>
        <brk id="71" max="31" man="1"/>
        <brk id="107" max="31" man="1"/>
        <brk id="151" max="31" man="1"/>
      </rowBreaks>
      <pageMargins left="0.7" right="0.7" top="0.75" bottom="0.75" header="0.3" footer="0.3"/>
      <pageSetup paperSize="9" scale="66" fitToHeight="0" orientation="portrait" r:id="rId1"/>
    </customSheetView>
  </customSheetViews>
  <mergeCells count="307">
    <mergeCell ref="N141:V141"/>
    <mergeCell ref="N142:V142"/>
    <mergeCell ref="B38:AD38"/>
    <mergeCell ref="B39:G39"/>
    <mergeCell ref="B40:G40"/>
    <mergeCell ref="C112:R112"/>
    <mergeCell ref="S112:AA112"/>
    <mergeCell ref="C118:R118"/>
    <mergeCell ref="B45:H45"/>
    <mergeCell ref="B140:AC140"/>
    <mergeCell ref="C129:R129"/>
    <mergeCell ref="S129:AA129"/>
    <mergeCell ref="C124:R124"/>
    <mergeCell ref="S124:AA124"/>
    <mergeCell ref="C125:R125"/>
    <mergeCell ref="S125:AA125"/>
    <mergeCell ref="C126:R126"/>
    <mergeCell ref="S126:AA126"/>
    <mergeCell ref="C127:R127"/>
    <mergeCell ref="S130:AA130"/>
    <mergeCell ref="C102:R102"/>
    <mergeCell ref="C103:R103"/>
    <mergeCell ref="S103:AA103"/>
    <mergeCell ref="C104:R104"/>
    <mergeCell ref="B173:F173"/>
    <mergeCell ref="B176:F176"/>
    <mergeCell ref="R85:AB85"/>
    <mergeCell ref="B86:K87"/>
    <mergeCell ref="R86:AB87"/>
    <mergeCell ref="L86:P87"/>
    <mergeCell ref="B85:P85"/>
    <mergeCell ref="S160:AD160"/>
    <mergeCell ref="B131:AA131"/>
    <mergeCell ref="AB130:AF130"/>
    <mergeCell ref="B142:K142"/>
    <mergeCell ref="K153:L153"/>
    <mergeCell ref="R153:T153"/>
    <mergeCell ref="B154:D154"/>
    <mergeCell ref="E154:F154"/>
    <mergeCell ref="H154:I154"/>
    <mergeCell ref="N154:P154"/>
    <mergeCell ref="R154:T154"/>
    <mergeCell ref="AC152:AE152"/>
    <mergeCell ref="S128:AA128"/>
    <mergeCell ref="C100:R100"/>
    <mergeCell ref="C120:R120"/>
    <mergeCell ref="S120:AA120"/>
    <mergeCell ref="B168:AD168"/>
    <mergeCell ref="B2:AC2"/>
    <mergeCell ref="B9:AC9"/>
    <mergeCell ref="B50:AD50"/>
    <mergeCell ref="B51:F51"/>
    <mergeCell ref="G51:AD51"/>
    <mergeCell ref="B76:AD76"/>
    <mergeCell ref="B53:F53"/>
    <mergeCell ref="H53:AD53"/>
    <mergeCell ref="B55:AD55"/>
    <mergeCell ref="B56:F56"/>
    <mergeCell ref="G56:AD56"/>
    <mergeCell ref="B57:F57"/>
    <mergeCell ref="H57:AD57"/>
    <mergeCell ref="B58:F58"/>
    <mergeCell ref="H58:AD58"/>
    <mergeCell ref="B59:F59"/>
    <mergeCell ref="H59:AD59"/>
    <mergeCell ref="B71:F71"/>
    <mergeCell ref="B24:AD24"/>
    <mergeCell ref="B18:AD18"/>
    <mergeCell ref="B21:F21"/>
    <mergeCell ref="R7:AD7"/>
    <mergeCell ref="O7:Q7"/>
    <mergeCell ref="B30:AD30"/>
    <mergeCell ref="B163:AD163"/>
    <mergeCell ref="O166:R166"/>
    <mergeCell ref="T166:X166"/>
    <mergeCell ref="O167:R167"/>
    <mergeCell ref="T167:X167"/>
    <mergeCell ref="B89:AD89"/>
    <mergeCell ref="B90:E90"/>
    <mergeCell ref="B91:E91"/>
    <mergeCell ref="K154:L154"/>
    <mergeCell ref="K155:L155"/>
    <mergeCell ref="K156:L156"/>
    <mergeCell ref="S118:AA118"/>
    <mergeCell ref="C119:R119"/>
    <mergeCell ref="S119:AA119"/>
    <mergeCell ref="S102:AA102"/>
    <mergeCell ref="C121:R121"/>
    <mergeCell ref="S121:AA121"/>
    <mergeCell ref="C122:R122"/>
    <mergeCell ref="S122:AA122"/>
    <mergeCell ref="B133:AA133"/>
    <mergeCell ref="B165:D165"/>
    <mergeCell ref="F164:I164"/>
    <mergeCell ref="AB113:AF113"/>
    <mergeCell ref="B161:AD161"/>
    <mergeCell ref="O165:R165"/>
    <mergeCell ref="T165:X165"/>
    <mergeCell ref="B164:D164"/>
    <mergeCell ref="K164:M164"/>
    <mergeCell ref="O164:R164"/>
    <mergeCell ref="T164:X164"/>
    <mergeCell ref="B160:R160"/>
    <mergeCell ref="Z147:AD147"/>
    <mergeCell ref="Z148:AD148"/>
    <mergeCell ref="Z149:AD149"/>
    <mergeCell ref="AC155:AE155"/>
    <mergeCell ref="AC156:AE156"/>
    <mergeCell ref="AC157:AE157"/>
    <mergeCell ref="Y152:AA152"/>
    <mergeCell ref="Y153:AA153"/>
    <mergeCell ref="Y154:AA154"/>
    <mergeCell ref="Y155:AA155"/>
    <mergeCell ref="Y156:AA156"/>
    <mergeCell ref="Y157:AA157"/>
    <mergeCell ref="AC154:AE154"/>
    <mergeCell ref="AC153:AE153"/>
    <mergeCell ref="B147:F147"/>
    <mergeCell ref="G147:K147"/>
    <mergeCell ref="L147:O147"/>
    <mergeCell ref="S104:AA104"/>
    <mergeCell ref="B114:AE114"/>
    <mergeCell ref="C117:R117"/>
    <mergeCell ref="B134:F134"/>
    <mergeCell ref="B139:AD139"/>
    <mergeCell ref="G134:AA134"/>
    <mergeCell ref="H135:AA135"/>
    <mergeCell ref="H136:AA136"/>
    <mergeCell ref="B137:AA137"/>
    <mergeCell ref="S108:AA108"/>
    <mergeCell ref="C109:R109"/>
    <mergeCell ref="S109:AA109"/>
    <mergeCell ref="S127:AA127"/>
    <mergeCell ref="C128:R128"/>
    <mergeCell ref="C111:R111"/>
    <mergeCell ref="S111:AA111"/>
    <mergeCell ref="B69:F69"/>
    <mergeCell ref="B70:F70"/>
    <mergeCell ref="B44:AD44"/>
    <mergeCell ref="H14:AD14"/>
    <mergeCell ref="H22:AD22"/>
    <mergeCell ref="B68:AD68"/>
    <mergeCell ref="H29:AD29"/>
    <mergeCell ref="B28:F28"/>
    <mergeCell ref="B29:F29"/>
    <mergeCell ref="B66:AD66"/>
    <mergeCell ref="B60:AC60"/>
    <mergeCell ref="B52:F52"/>
    <mergeCell ref="B33:AD33"/>
    <mergeCell ref="B34:D34"/>
    <mergeCell ref="E34:F34"/>
    <mergeCell ref="H34:J34"/>
    <mergeCell ref="L34:O34"/>
    <mergeCell ref="Q34:U34"/>
    <mergeCell ref="V34:AD34"/>
    <mergeCell ref="B35:D36"/>
    <mergeCell ref="E35:F35"/>
    <mergeCell ref="H35:J35"/>
    <mergeCell ref="L35:O35"/>
    <mergeCell ref="Q35:U35"/>
    <mergeCell ref="B27:F27"/>
    <mergeCell ref="G27:AD27"/>
    <mergeCell ref="H28:AD28"/>
    <mergeCell ref="B20:AD20"/>
    <mergeCell ref="B22:F22"/>
    <mergeCell ref="B23:F23"/>
    <mergeCell ref="H17:AD17"/>
    <mergeCell ref="H23:AD23"/>
    <mergeCell ref="B12:AD12"/>
    <mergeCell ref="B14:F14"/>
    <mergeCell ref="B15:F15"/>
    <mergeCell ref="B13:F13"/>
    <mergeCell ref="G13:AD13"/>
    <mergeCell ref="J46:L48"/>
    <mergeCell ref="N45:T45"/>
    <mergeCell ref="N46:T48"/>
    <mergeCell ref="H52:AD52"/>
    <mergeCell ref="G69:AD69"/>
    <mergeCell ref="H70:AD70"/>
    <mergeCell ref="R4:AD4"/>
    <mergeCell ref="R5:AD5"/>
    <mergeCell ref="R6:AD6"/>
    <mergeCell ref="O4:Q4"/>
    <mergeCell ref="O5:Q5"/>
    <mergeCell ref="O6:Q6"/>
    <mergeCell ref="V35:W35"/>
    <mergeCell ref="X35:Y35"/>
    <mergeCell ref="Z35:AA35"/>
    <mergeCell ref="AB35:AD35"/>
    <mergeCell ref="C101:R101"/>
    <mergeCell ref="B93:E93"/>
    <mergeCell ref="B97:AA97"/>
    <mergeCell ref="C110:R110"/>
    <mergeCell ref="S110:AA110"/>
    <mergeCell ref="H15:AD15"/>
    <mergeCell ref="G21:AD21"/>
    <mergeCell ref="AA93:AC93"/>
    <mergeCell ref="C123:R123"/>
    <mergeCell ref="B16:F16"/>
    <mergeCell ref="H16:AD16"/>
    <mergeCell ref="B17:F17"/>
    <mergeCell ref="B77:AD77"/>
    <mergeCell ref="B78:AD78"/>
    <mergeCell ref="B63:F63"/>
    <mergeCell ref="G63:AD63"/>
    <mergeCell ref="B64:F64"/>
    <mergeCell ref="H64:AD64"/>
    <mergeCell ref="B65:F65"/>
    <mergeCell ref="H65:AD65"/>
    <mergeCell ref="B31:AD31"/>
    <mergeCell ref="B26:AD26"/>
    <mergeCell ref="B73:AD73"/>
    <mergeCell ref="B46:H48"/>
    <mergeCell ref="B82:AD82"/>
    <mergeCell ref="B135:F135"/>
    <mergeCell ref="B94:E94"/>
    <mergeCell ref="B95:E95"/>
    <mergeCell ref="B72:AD72"/>
    <mergeCell ref="B80:AD80"/>
    <mergeCell ref="C105:R105"/>
    <mergeCell ref="S105:AA105"/>
    <mergeCell ref="C106:R106"/>
    <mergeCell ref="S113:AA113"/>
    <mergeCell ref="C107:R107"/>
    <mergeCell ref="H93:L93"/>
    <mergeCell ref="H92:L92"/>
    <mergeCell ref="N92:R92"/>
    <mergeCell ref="T92:X92"/>
    <mergeCell ref="AA92:AD92"/>
    <mergeCell ref="N93:Q93"/>
    <mergeCell ref="T93:W93"/>
    <mergeCell ref="S107:AA107"/>
    <mergeCell ref="C108:R108"/>
    <mergeCell ref="S106:AA106"/>
    <mergeCell ref="P113:R113"/>
    <mergeCell ref="S101:AA101"/>
    <mergeCell ref="S100:AA100"/>
    <mergeCell ref="B174:AD174"/>
    <mergeCell ref="B177:AD177"/>
    <mergeCell ref="F165:I165"/>
    <mergeCell ref="K165:M165"/>
    <mergeCell ref="B159:AD159"/>
    <mergeCell ref="E36:F36"/>
    <mergeCell ref="H36:J36"/>
    <mergeCell ref="L36:O36"/>
    <mergeCell ref="Q36:U36"/>
    <mergeCell ref="V36:W36"/>
    <mergeCell ref="X36:Y36"/>
    <mergeCell ref="Z36:AA36"/>
    <mergeCell ref="AB36:AD36"/>
    <mergeCell ref="B151:AE151"/>
    <mergeCell ref="S117:AA117"/>
    <mergeCell ref="S123:AA123"/>
    <mergeCell ref="B136:F136"/>
    <mergeCell ref="B146:AC146"/>
    <mergeCell ref="B141:K141"/>
    <mergeCell ref="P130:R130"/>
    <mergeCell ref="B74:AD74"/>
    <mergeCell ref="H71:AD71"/>
    <mergeCell ref="B81:AD81"/>
    <mergeCell ref="B92:E92"/>
    <mergeCell ref="B149:F149"/>
    <mergeCell ref="G149:K149"/>
    <mergeCell ref="L149:O149"/>
    <mergeCell ref="P149:T149"/>
    <mergeCell ref="U149:Y149"/>
    <mergeCell ref="B148:F148"/>
    <mergeCell ref="B178:AD178"/>
    <mergeCell ref="B172:AD172"/>
    <mergeCell ref="B157:D157"/>
    <mergeCell ref="E157:F157"/>
    <mergeCell ref="H157:I157"/>
    <mergeCell ref="K157:L157"/>
    <mergeCell ref="N157:P157"/>
    <mergeCell ref="R157:T157"/>
    <mergeCell ref="B155:D155"/>
    <mergeCell ref="E155:F155"/>
    <mergeCell ref="H155:I155"/>
    <mergeCell ref="N155:P155"/>
    <mergeCell ref="R155:T155"/>
    <mergeCell ref="B156:D156"/>
    <mergeCell ref="E156:F156"/>
    <mergeCell ref="H156:I156"/>
    <mergeCell ref="N156:P156"/>
    <mergeCell ref="R156:T156"/>
    <mergeCell ref="B153:D153"/>
    <mergeCell ref="E153:F153"/>
    <mergeCell ref="H153:I153"/>
    <mergeCell ref="N153:P153"/>
    <mergeCell ref="B152:D152"/>
    <mergeCell ref="E152:G152"/>
    <mergeCell ref="H152:J152"/>
    <mergeCell ref="V154:W154"/>
    <mergeCell ref="V152:W152"/>
    <mergeCell ref="V153:W153"/>
    <mergeCell ref="G148:K148"/>
    <mergeCell ref="L148:O148"/>
    <mergeCell ref="P148:T148"/>
    <mergeCell ref="U148:Y148"/>
    <mergeCell ref="P147:T147"/>
    <mergeCell ref="U147:Y147"/>
    <mergeCell ref="V155:W155"/>
    <mergeCell ref="V156:W156"/>
    <mergeCell ref="V157:W157"/>
    <mergeCell ref="K152:M152"/>
    <mergeCell ref="N152:P152"/>
    <mergeCell ref="R152:T152"/>
  </mergeCells>
  <phoneticPr fontId="2"/>
  <conditionalFormatting sqref="B18:AD18">
    <cfRule type="expression" dxfId="74" priority="47">
      <formula>$B$17="〇"</formula>
    </cfRule>
    <cfRule type="expression" dxfId="73" priority="48">
      <formula>$B$16="〇"</formula>
    </cfRule>
    <cfRule type="expression" dxfId="72" priority="49">
      <formula>$B$15="〇"</formula>
    </cfRule>
  </conditionalFormatting>
  <conditionalFormatting sqref="B24:AD24">
    <cfRule type="expression" dxfId="71" priority="46">
      <formula>$B$23="〇"</formula>
    </cfRule>
  </conditionalFormatting>
  <conditionalFormatting sqref="B29:F29 S160:AD160">
    <cfRule type="expression" dxfId="70" priority="45">
      <formula>$B$23="〇"</formula>
    </cfRule>
  </conditionalFormatting>
  <conditionalFormatting sqref="B30:AD30">
    <cfRule type="expression" dxfId="69" priority="44">
      <formula>$B$29="〇"</formula>
    </cfRule>
  </conditionalFormatting>
  <conditionalFormatting sqref="N46:T48">
    <cfRule type="expression" dxfId="68" priority="43">
      <formula>$B$46=$AG$45</formula>
    </cfRule>
  </conditionalFormatting>
  <conditionalFormatting sqref="B46:H48 N46:T48">
    <cfRule type="expression" dxfId="67" priority="42">
      <formula>$B$23="〇"</formula>
    </cfRule>
  </conditionalFormatting>
  <conditionalFormatting sqref="B46:H48 N46:T48">
    <cfRule type="expression" dxfId="66" priority="41">
      <formula>$B$23="〇"</formula>
    </cfRule>
  </conditionalFormatting>
  <conditionalFormatting sqref="B60:AC60">
    <cfRule type="expression" dxfId="65" priority="39">
      <formula>$B$59="〇"</formula>
    </cfRule>
  </conditionalFormatting>
  <conditionalFormatting sqref="B66:AD66">
    <cfRule type="expression" dxfId="64" priority="38">
      <formula>$B$65="〇"</formula>
    </cfRule>
  </conditionalFormatting>
  <conditionalFormatting sqref="B72:AD72">
    <cfRule type="expression" dxfId="63" priority="37">
      <formula>$B$71="〇"</formula>
    </cfRule>
  </conditionalFormatting>
  <conditionalFormatting sqref="B77:AD77">
    <cfRule type="expression" dxfId="62" priority="36">
      <formula>$B$70="〇"</formula>
    </cfRule>
  </conditionalFormatting>
  <conditionalFormatting sqref="B137:AA137">
    <cfRule type="expression" dxfId="61" priority="35">
      <formula>$B$136="〇"</formula>
    </cfRule>
  </conditionalFormatting>
  <conditionalFormatting sqref="B14:F17 B28:F29 B46:H48 N46:T48 B52:F53 B57:F59 B64:F65 B70:F71 B81:AD81 B91:E91 B93:E93 H93:L93 N93:Q93 T93:W93 AA93:AC93 B95:E95 S113:AA113 S130:AA130 B135:F136 B142:K142 N142:V142 B165:D167 F165:I167 K165:M167 O165:R165 T165:X165 C101:AA112 C118:AA129">
    <cfRule type="expression" dxfId="60" priority="34">
      <formula>$B$23="〇"</formula>
    </cfRule>
  </conditionalFormatting>
  <conditionalFormatting sqref="B14:F17 B22:F23 B28:F29 B46:H48 N46:T48 B52:F53 B64:F65 B70:F71 B81:AD81 B91:E91 B93:E93 H93:L93 N93:Q93 T93:W93 AA93:AC93 B95:E95 S113:AA113 S130:AA130 B135:F136 B142:K142 N142:V142 B165:D167 F165:I167 K165:M167 O165:R165 T165:X165 C101:AA112 C118:AA129 T167:X167 S160:AD160">
    <cfRule type="expression" dxfId="59" priority="33">
      <formula>$B$59="〇"</formula>
    </cfRule>
  </conditionalFormatting>
  <conditionalFormatting sqref="B14:F17 B22:F23 B28:F29 B46:H48 N46:T48 B52:F53 B57:F59 B70:F71 B81:AD81 B91:E91 B93:E93 B95:E95 H93:L93 N93:Q93 T93:W93 AA93:AC93 S113:AA113 S130:AA130 B135:F136 B142:K142 N142:V142 B165:D167 F165:I167 K165:M167 O165:R165 T165:X165 C101:AA112 C118:AA129 T167:X167 S160:AD160">
    <cfRule type="expression" dxfId="58" priority="32">
      <formula>$B$65="〇"</formula>
    </cfRule>
  </conditionalFormatting>
  <conditionalFormatting sqref="B14:F17 B22:F23 B28:F29 B46:H48 N46:T48 B52:F53 B57:F59 B64:F65 B81:AD81 B91:E91 B93:E93 H93:L93 N93:Q93 T93:W93 AA93:AC93 B95:E95 S113:AA113 S130:AA130 B135:F136 B142:K142 N142:V142 B165:D167 F165:I167 K165:M167 O165:R165 T165:X165 C101:AA112 C118:AA129 T167:X167 S160:AD160">
    <cfRule type="expression" dxfId="57" priority="31">
      <formula>$B$71="〇"</formula>
    </cfRule>
  </conditionalFormatting>
  <conditionalFormatting sqref="B57:F59">
    <cfRule type="expression" dxfId="56" priority="28">
      <formula>$B$52="〇"</formula>
    </cfRule>
  </conditionalFormatting>
  <conditionalFormatting sqref="B70:F71">
    <cfRule type="expression" dxfId="55" priority="27">
      <formula>$B$52="〇"</formula>
    </cfRule>
  </conditionalFormatting>
  <conditionalFormatting sqref="B64:F65">
    <cfRule type="expression" dxfId="54" priority="26">
      <formula>$B$53="〇"</formula>
    </cfRule>
  </conditionalFormatting>
  <conditionalFormatting sqref="O167:R167 T167:X167">
    <cfRule type="expression" dxfId="53" priority="24">
      <formula>$B$23="〇"</formula>
    </cfRule>
  </conditionalFormatting>
  <conditionalFormatting sqref="O167:R167">
    <cfRule type="expression" dxfId="52" priority="23">
      <formula>$B$59="〇"</formula>
    </cfRule>
  </conditionalFormatting>
  <conditionalFormatting sqref="O167:R167">
    <cfRule type="expression" dxfId="51" priority="22">
      <formula>$B$65="〇"</formula>
    </cfRule>
  </conditionalFormatting>
  <conditionalFormatting sqref="O167:R167">
    <cfRule type="expression" dxfId="50" priority="21">
      <formula>$B$71="〇"</formula>
    </cfRule>
  </conditionalFormatting>
  <conditionalFormatting sqref="B96:E96">
    <cfRule type="expression" dxfId="49" priority="20">
      <formula>$B$23="〇"</formula>
    </cfRule>
  </conditionalFormatting>
  <conditionalFormatting sqref="B96:E96">
    <cfRule type="expression" dxfId="48" priority="19">
      <formula>$B$59="〇"</formula>
    </cfRule>
  </conditionalFormatting>
  <conditionalFormatting sqref="B96:E96">
    <cfRule type="expression" dxfId="47" priority="18">
      <formula>$B$65="〇"</formula>
    </cfRule>
  </conditionalFormatting>
  <conditionalFormatting sqref="B96:E96">
    <cfRule type="expression" dxfId="46" priority="17">
      <formula>$B$71="〇"</formula>
    </cfRule>
  </conditionalFormatting>
  <conditionalFormatting sqref="E35:F36 H35:J36 L35:O36">
    <cfRule type="expression" dxfId="45" priority="16">
      <formula>COUNTIF($B$35,"*無*")</formula>
    </cfRule>
  </conditionalFormatting>
  <conditionalFormatting sqref="Q35:U36">
    <cfRule type="expression" dxfId="44" priority="6">
      <formula>COUNTIF($B$35,"*無*")</formula>
    </cfRule>
  </conditionalFormatting>
  <conditionalFormatting sqref="X35:Y36">
    <cfRule type="expression" dxfId="43" priority="5">
      <formula>COUNTIF($B$35,"*無*")</formula>
    </cfRule>
  </conditionalFormatting>
  <conditionalFormatting sqref="AB35:AD36">
    <cfRule type="expression" dxfId="42" priority="4">
      <formula>COUNTIF($B$35,"*無*")</formula>
    </cfRule>
  </conditionalFormatting>
  <conditionalFormatting sqref="AB35:AD35">
    <cfRule type="expression" dxfId="41" priority="2">
      <formula>COUNTIF($X$35,"*無*")</formula>
    </cfRule>
  </conditionalFormatting>
  <conditionalFormatting sqref="AB36:AD36">
    <cfRule type="expression" dxfId="40" priority="1">
      <formula>COUNTIF($X$36,"*無*")</formula>
    </cfRule>
  </conditionalFormatting>
  <dataValidations count="16">
    <dataValidation type="list" allowBlank="1" showInputMessage="1" showErrorMessage="1" sqref="B52:F54 B28:F28 B57:F58 B135:F136 B22:F22 B14:B17 C14:F14 C17:F17 B64:F64 B70:F70">
      <formula1>"〇"</formula1>
    </dataValidation>
    <dataValidation type="list" allowBlank="1" showInputMessage="1" showErrorMessage="1" promptTitle="注意" prompt="競争的手続き（合い見積もりや入札など）を行わない場合、補助対象外となります。" sqref="B23:F23">
      <formula1>"〇"</formula1>
    </dataValidation>
    <dataValidation type="list" allowBlank="1" showInputMessage="1" showErrorMessage="1" promptTitle="注意" prompt="申請内容によっては、財産処分制限期間の残年数に応じた補助額の返還が必要となります。" sqref="B29:F29">
      <formula1>"〇"</formula1>
    </dataValidation>
    <dataValidation type="list" allowBlank="1" showInputMessage="1" showErrorMessage="1" sqref="N46:T48">
      <formula1>$AG$47:$AG$50</formula1>
    </dataValidation>
    <dataValidation type="list" allowBlank="1" showInputMessage="1" showErrorMessage="1" sqref="B46:H48">
      <formula1>$AG$45:$AG$46</formula1>
    </dataValidation>
    <dataValidation type="list" allowBlank="1" showInputMessage="1" showErrorMessage="1" promptTitle="注意" prompt="医療機関敷地内、医療機関（もしくは開設者）所有の土地以外に整備する場合は、補助対象外となります。" sqref="B59:F59">
      <formula1>"〇"</formula1>
    </dataValidation>
    <dataValidation type="list" allowBlank="1" showInputMessage="1" showErrorMessage="1" promptTitle="注意" prompt="医療機関施設ではない施設を整備する場合は、補助対象外となります。" sqref="B65:F65">
      <formula1>"〇"</formula1>
    </dataValidation>
    <dataValidation type="list" allowBlank="1" showInputMessage="1" showErrorMessage="1" promptTitle="注意" prompt="物置等を建築物としない場合は、補助対象外となります。" sqref="B71:F71">
      <formula1>"〇"</formula1>
    </dataValidation>
    <dataValidation type="date" allowBlank="1" showInputMessage="1" showErrorMessage="1" errorTitle="補助対象外" error="整備事業は、着手予定日以降令和７年３月31日（令和６年度中）に完了してください。" sqref="W142:X142">
      <formula1>45536</formula1>
      <formula2>45747</formula2>
    </dataValidation>
    <dataValidation type="date" errorStyle="information" operator="greaterThan" allowBlank="1" showInputMessage="1" showErrorMessage="1" errorTitle="事前着手はできません" error="実際の事業着手は、神奈川県からの交付決定通知日以降にお願いします。" sqref="B142:L142">
      <formula1>45747</formula1>
    </dataValidation>
    <dataValidation type="list" allowBlank="1" showInputMessage="1" showErrorMessage="1" sqref="B35:D36 B40:B41">
      <formula1>"有,無"</formula1>
    </dataValidation>
    <dataValidation allowBlank="1" showInputMessage="1" sqref="L86"/>
    <dataValidation type="list" allowBlank="1" showInputMessage="1" showErrorMessage="1" sqref="Q35:U36">
      <formula1>"病室の整備,病棟の整備,個人防護具保管施設の整備"</formula1>
    </dataValidation>
    <dataValidation type="list" allowBlank="1" showInputMessage="1" showErrorMessage="1" sqref="X35:Y36">
      <formula1>"有（承認済）,有（申請済）,有（申請予定）,無"</formula1>
    </dataValidation>
    <dataValidation type="list" allowBlank="1" showInputMessage="1" showErrorMessage="1" sqref="AB35:AD36">
      <formula1>"転用,譲渡,交換,貸付,取壊し"</formula1>
    </dataValidation>
    <dataValidation type="date" allowBlank="1" showInputMessage="1" showErrorMessage="1" errorTitle="補助対象外" error="整備事業は、着手予定日以降令和８年１月31日までに完了してください。" sqref="N142:V142">
      <formula1>45748</formula1>
      <formula2>46053</formula2>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2"/>
  <rowBreaks count="5" manualBreakCount="5">
    <brk id="51" max="31" man="1"/>
    <brk id="54" max="31" man="1"/>
    <brk id="87" max="31" man="1"/>
    <brk id="131" max="31" man="1"/>
    <brk id="162" max="31"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15" id="{42C66422-9F45-4DA4-8A76-BCD4B2CD20E2}">
            <xm:f>'確認書（病室整備）'!$B$23="〇"</xm:f>
            <x14:dxf>
              <fill>
                <patternFill>
                  <bgColor theme="1"/>
                </patternFill>
              </fill>
            </x14:dxf>
          </x14:cfRule>
          <xm:sqref>B174:AD175 B176:B177 G176:AD176</xm:sqref>
        </x14:conditionalFormatting>
        <x14:conditionalFormatting xmlns:xm="http://schemas.microsoft.com/office/excel/2006/main">
          <x14:cfRule type="expression" priority="7" id="{9F1A8010-D5B1-4775-BEAE-28D70ADE574D}">
            <xm:f>'確認書（病室整備）'!$B$23="〇"</xm:f>
            <x14:dxf>
              <fill>
                <patternFill>
                  <bgColor theme="1"/>
                </patternFill>
              </fill>
            </x14:dxf>
          </x14:cfRule>
          <xm:sqref>Q85</xm:sqref>
        </x14:conditionalFormatting>
        <x14:conditionalFormatting xmlns:xm="http://schemas.microsoft.com/office/excel/2006/main">
          <x14:cfRule type="expression" priority="9" id="{4120CE41-3911-4C84-B6F7-3AC62165AA20}">
            <xm:f>'確認書（病室整備）'!$B$23="〇"</xm:f>
            <x14:dxf>
              <fill>
                <patternFill>
                  <bgColor theme="1"/>
                </patternFill>
              </fill>
            </x14:dxf>
          </x14:cfRule>
          <xm:sqref>G84:AD84</xm:sqref>
        </x14:conditionalFormatting>
        <x14:conditionalFormatting xmlns:xm="http://schemas.microsoft.com/office/excel/2006/main">
          <x14:cfRule type="expression" priority="8" id="{4FE38ECD-1A11-4290-85D4-2F3215FF6143}">
            <xm:f>'確認書（病室整備）'!$B$23="〇"</xm:f>
            <x14:dxf>
              <fill>
                <patternFill>
                  <bgColor theme="1"/>
                </patternFill>
              </fill>
            </x14:dxf>
          </x14:cfRule>
          <xm:sqref>Q86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'事業計画書（病室）'!$R$16:$R$23</xm:f>
          </x14:formula1>
          <xm:sqref>R86 Q86:Q87 AC86:AD87</xm:sqref>
        </x14:dataValidation>
        <x14:dataValidation type="list" allowBlank="1" showInputMessage="1">
          <x14:formula1>
            <xm:f>'事業計画書（病室）'!$R$16:$R$23</xm:f>
          </x14:formula1>
          <xm:sqref>B86:K87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R50"/>
  <sheetViews>
    <sheetView showZeros="0" view="pageBreakPreview" topLeftCell="A31" zoomScaleNormal="100" zoomScaleSheetLayoutView="100" workbookViewId="0">
      <selection activeCell="G9" sqref="G9:K9"/>
    </sheetView>
  </sheetViews>
  <sheetFormatPr defaultColWidth="8.09765625" defaultRowHeight="12"/>
  <cols>
    <col min="1" max="1" width="10.09765625" style="451" customWidth="1"/>
    <col min="2" max="18" width="9" style="451" customWidth="1"/>
    <col min="19" max="16384" width="8.09765625" style="451"/>
  </cols>
  <sheetData>
    <row r="1" spans="1:18">
      <c r="A1" s="451" t="s">
        <v>445</v>
      </c>
    </row>
    <row r="2" spans="1:18" ht="18" customHeight="1">
      <c r="A2" s="1147" t="s">
        <v>444</v>
      </c>
      <c r="B2" s="1147"/>
      <c r="C2" s="1147"/>
      <c r="D2" s="1147"/>
      <c r="E2" s="1147"/>
      <c r="F2" s="1147"/>
      <c r="G2" s="1147"/>
      <c r="H2" s="1147"/>
      <c r="I2" s="1147"/>
      <c r="J2" s="1147"/>
      <c r="K2" s="1147"/>
    </row>
    <row r="5" spans="1:18" ht="18.75" customHeight="1">
      <c r="A5" s="452" t="s">
        <v>443</v>
      </c>
      <c r="B5" s="1148" t="s">
        <v>442</v>
      </c>
      <c r="C5" s="1149"/>
      <c r="D5" s="1149"/>
      <c r="E5" s="1149"/>
      <c r="F5" s="1149"/>
      <c r="G5" s="1150"/>
    </row>
    <row r="6" spans="1:18" ht="12" customHeight="1">
      <c r="A6" s="453"/>
      <c r="B6" s="454"/>
      <c r="C6" s="454"/>
      <c r="D6" s="454"/>
      <c r="E6" s="454"/>
      <c r="F6" s="454"/>
    </row>
    <row r="8" spans="1:18">
      <c r="A8" s="1151" t="s">
        <v>441</v>
      </c>
      <c r="B8" s="1151"/>
      <c r="C8" s="1151"/>
      <c r="D8" s="1151" t="s">
        <v>440</v>
      </c>
      <c r="E8" s="1151"/>
      <c r="F8" s="1151"/>
      <c r="G8" s="1151" t="s">
        <v>56</v>
      </c>
      <c r="H8" s="1151"/>
      <c r="I8" s="1151"/>
      <c r="J8" s="1151"/>
      <c r="K8" s="1151"/>
    </row>
    <row r="9" spans="1:18" ht="18.75" customHeight="1">
      <c r="A9" s="1146">
        <f>基礎情報!D6</f>
        <v>0</v>
      </c>
      <c r="B9" s="1146"/>
      <c r="C9" s="1146"/>
      <c r="D9" s="1146">
        <f>基礎情報!D9</f>
        <v>0</v>
      </c>
      <c r="E9" s="1146"/>
      <c r="F9" s="1146"/>
      <c r="G9" s="1146">
        <f>IF(基礎情報!D11="",基礎情報!D5,基礎情報!D11)</f>
        <v>0</v>
      </c>
      <c r="H9" s="1146"/>
      <c r="I9" s="1146"/>
      <c r="J9" s="1146"/>
      <c r="K9" s="1146"/>
    </row>
    <row r="10" spans="1:18" ht="12" customHeight="1">
      <c r="A10" s="455"/>
      <c r="B10" s="455"/>
      <c r="C10" s="455"/>
      <c r="D10" s="455"/>
      <c r="E10" s="455"/>
      <c r="F10" s="455"/>
      <c r="G10" s="455"/>
      <c r="H10" s="455"/>
      <c r="I10" s="455"/>
      <c r="J10" s="455"/>
      <c r="K10" s="455"/>
    </row>
    <row r="11" spans="1:18" ht="12" customHeight="1">
      <c r="A11" s="455"/>
      <c r="B11" s="455"/>
      <c r="C11" s="455"/>
      <c r="D11" s="455"/>
      <c r="E11" s="455"/>
      <c r="F11" s="455"/>
      <c r="G11" s="455"/>
      <c r="H11" s="455"/>
      <c r="I11" s="455"/>
      <c r="J11" s="455"/>
      <c r="K11" s="455"/>
    </row>
    <row r="12" spans="1:18">
      <c r="A12" s="451" t="s">
        <v>439</v>
      </c>
    </row>
    <row r="13" spans="1:18" ht="3.75" customHeight="1"/>
    <row r="14" spans="1:18">
      <c r="A14" s="1164" t="s">
        <v>438</v>
      </c>
      <c r="B14" s="1154" t="s">
        <v>437</v>
      </c>
      <c r="C14" s="1154"/>
      <c r="D14" s="1154"/>
      <c r="E14" s="1154"/>
      <c r="F14" s="1154"/>
      <c r="G14" s="1154" t="s">
        <v>436</v>
      </c>
      <c r="H14" s="1154"/>
      <c r="I14" s="1154"/>
      <c r="J14" s="1154"/>
      <c r="K14" s="1154"/>
    </row>
    <row r="15" spans="1:18" ht="18.75" customHeight="1">
      <c r="A15" s="1153"/>
      <c r="B15" s="456" t="s">
        <v>435</v>
      </c>
      <c r="C15" s="457">
        <f>'確認書（病室整備）'!B119</f>
        <v>0</v>
      </c>
      <c r="D15" s="458" t="s">
        <v>434</v>
      </c>
      <c r="E15" s="458" t="s">
        <v>433</v>
      </c>
      <c r="F15" s="459">
        <f>'確認書（病室整備）'!Q119</f>
        <v>0</v>
      </c>
      <c r="G15" s="456" t="s">
        <v>435</v>
      </c>
      <c r="H15" s="457">
        <f>'確認書（病室整備）'!B119</f>
        <v>0</v>
      </c>
      <c r="I15" s="458" t="s">
        <v>434</v>
      </c>
      <c r="J15" s="458" t="s">
        <v>433</v>
      </c>
      <c r="K15" s="459">
        <f>'確認書（病室整備）'!Q119</f>
        <v>0</v>
      </c>
    </row>
    <row r="16" spans="1:18" ht="18.75" customHeight="1">
      <c r="A16" s="452" t="s">
        <v>432</v>
      </c>
      <c r="B16" s="1165">
        <f>'確認書（病室整備）'!B46</f>
        <v>0</v>
      </c>
      <c r="C16" s="1165"/>
      <c r="D16" s="1165"/>
      <c r="E16" s="1165"/>
      <c r="F16" s="1165"/>
      <c r="G16" s="1159">
        <f>'確認書（病室整備）'!N46</f>
        <v>0</v>
      </c>
      <c r="H16" s="1166"/>
      <c r="I16" s="1166"/>
      <c r="J16" s="1166"/>
      <c r="K16" s="1160"/>
      <c r="R16" s="460" t="s">
        <v>431</v>
      </c>
    </row>
    <row r="17" spans="1:18" ht="18.75" customHeight="1">
      <c r="A17" s="461" t="s">
        <v>430</v>
      </c>
      <c r="B17" s="462" t="s">
        <v>429</v>
      </c>
      <c r="C17" s="463">
        <f>基礎情報!D17</f>
        <v>0</v>
      </c>
      <c r="D17" s="464" t="s">
        <v>428</v>
      </c>
      <c r="E17" s="465">
        <f>基礎情報!D18</f>
        <v>0</v>
      </c>
      <c r="F17" s="466" t="s">
        <v>427</v>
      </c>
      <c r="G17" s="465">
        <f>基礎情報!D19</f>
        <v>0</v>
      </c>
      <c r="H17" s="467" t="s">
        <v>426</v>
      </c>
      <c r="I17" s="465">
        <f>基礎情報!D20</f>
        <v>0</v>
      </c>
      <c r="J17" s="467" t="s">
        <v>425</v>
      </c>
      <c r="K17" s="468">
        <f>C17+E17+G17+I17</f>
        <v>0</v>
      </c>
      <c r="R17" s="460" t="s">
        <v>424</v>
      </c>
    </row>
    <row r="18" spans="1:18" ht="26.7" customHeight="1">
      <c r="A18" s="1152" t="s">
        <v>423</v>
      </c>
      <c r="B18" s="1154" t="s">
        <v>422</v>
      </c>
      <c r="C18" s="1154"/>
      <c r="D18" s="1154"/>
      <c r="E18" s="1154"/>
      <c r="F18" s="1154"/>
      <c r="G18" s="1154" t="s">
        <v>412</v>
      </c>
      <c r="H18" s="1154"/>
      <c r="I18" s="1154"/>
      <c r="J18" s="1154"/>
      <c r="K18" s="1154"/>
      <c r="R18" s="460" t="s">
        <v>421</v>
      </c>
    </row>
    <row r="19" spans="1:18" ht="18.75" customHeight="1">
      <c r="A19" s="1153"/>
      <c r="B19" s="1155">
        <f>'確認書（病室整備）'!B68</f>
        <v>0</v>
      </c>
      <c r="C19" s="1156"/>
      <c r="D19" s="1156"/>
      <c r="E19" s="1156"/>
      <c r="F19" s="1156"/>
      <c r="G19" s="1161">
        <f>'確認書（病室整備）'!R68</f>
        <v>0</v>
      </c>
      <c r="H19" s="1162"/>
      <c r="I19" s="1162"/>
      <c r="J19" s="1162"/>
      <c r="K19" s="1163"/>
      <c r="R19" s="460" t="s">
        <v>420</v>
      </c>
    </row>
    <row r="20" spans="1:18" ht="12" customHeight="1">
      <c r="A20" s="1157" t="s">
        <v>419</v>
      </c>
      <c r="B20" s="452" t="s">
        <v>418</v>
      </c>
      <c r="C20" s="1151" t="s">
        <v>417</v>
      </c>
      <c r="D20" s="1151"/>
      <c r="E20" s="1151"/>
      <c r="F20" s="1151"/>
      <c r="G20" s="1151"/>
      <c r="H20" s="1151"/>
      <c r="I20" s="1151"/>
      <c r="J20" s="1151"/>
      <c r="K20" s="1151"/>
      <c r="R20" s="460" t="s">
        <v>416</v>
      </c>
    </row>
    <row r="21" spans="1:18" ht="13.2">
      <c r="A21" s="1157"/>
      <c r="B21" s="1158">
        <f>'確認書（病室整備）'!B35</f>
        <v>0</v>
      </c>
      <c r="C21" s="452" t="s">
        <v>415</v>
      </c>
      <c r="D21" s="452" t="s">
        <v>414</v>
      </c>
      <c r="E21" s="452" t="s">
        <v>413</v>
      </c>
      <c r="F21" s="1159" t="s">
        <v>412</v>
      </c>
      <c r="G21" s="1160"/>
      <c r="H21" s="1154" t="s">
        <v>411</v>
      </c>
      <c r="I21" s="1154"/>
      <c r="J21" s="1154"/>
      <c r="K21" s="1154"/>
      <c r="R21" s="460" t="s">
        <v>410</v>
      </c>
    </row>
    <row r="22" spans="1:18" ht="18.75" customHeight="1">
      <c r="A22" s="1157"/>
      <c r="B22" s="1158"/>
      <c r="C22" s="469">
        <f>'確認書（病室整備）'!E35</f>
        <v>0</v>
      </c>
      <c r="D22" s="470">
        <f>'確認書（病室整備）'!H35</f>
        <v>0</v>
      </c>
      <c r="E22" s="471">
        <f>'確認書（病室整備）'!L35</f>
        <v>0</v>
      </c>
      <c r="F22" s="1146">
        <f>'確認書（病室整備）'!Q35</f>
        <v>0</v>
      </c>
      <c r="G22" s="1146"/>
      <c r="H22" s="472" t="s">
        <v>408</v>
      </c>
      <c r="I22" s="473">
        <f>'確認書（病室整備）'!X35</f>
        <v>0</v>
      </c>
      <c r="J22" s="472" t="s">
        <v>407</v>
      </c>
      <c r="K22" s="474">
        <f>'確認書（病室整備）'!AB35</f>
        <v>0</v>
      </c>
      <c r="R22" s="460" t="s">
        <v>409</v>
      </c>
    </row>
    <row r="23" spans="1:18" ht="18.75" customHeight="1">
      <c r="A23" s="1157"/>
      <c r="B23" s="1158"/>
      <c r="C23" s="469">
        <f>'確認書（病室整備）'!E36</f>
        <v>0</v>
      </c>
      <c r="D23" s="470">
        <f>'確認書（病室整備）'!H36</f>
        <v>0</v>
      </c>
      <c r="E23" s="471">
        <f>'確認書（病室整備）'!L36</f>
        <v>0</v>
      </c>
      <c r="F23" s="1146">
        <f>'確認書（病室整備）'!Q36</f>
        <v>0</v>
      </c>
      <c r="G23" s="1146"/>
      <c r="H23" s="472" t="s">
        <v>408</v>
      </c>
      <c r="I23" s="473">
        <f>'確認書（病室整備）'!X36</f>
        <v>0</v>
      </c>
      <c r="J23" s="472" t="s">
        <v>407</v>
      </c>
      <c r="K23" s="474">
        <f>'確認書（病室整備）'!AB36</f>
        <v>0</v>
      </c>
      <c r="R23" s="460" t="s">
        <v>406</v>
      </c>
    </row>
    <row r="26" spans="1:18">
      <c r="A26" s="451" t="s">
        <v>405</v>
      </c>
    </row>
    <row r="27" spans="1:18" ht="3.75" customHeight="1"/>
    <row r="28" spans="1:18" ht="19.5" customHeight="1">
      <c r="A28" s="1175" t="s">
        <v>59</v>
      </c>
      <c r="B28" s="1176"/>
      <c r="C28" s="1179" t="s">
        <v>404</v>
      </c>
      <c r="D28" s="475"/>
      <c r="E28" s="1179" t="s">
        <v>403</v>
      </c>
      <c r="F28" s="476"/>
      <c r="G28" s="1179" t="s">
        <v>402</v>
      </c>
      <c r="H28" s="476"/>
      <c r="I28" s="1179" t="s">
        <v>401</v>
      </c>
      <c r="J28" s="476"/>
      <c r="K28" s="1173" t="s">
        <v>0</v>
      </c>
    </row>
    <row r="29" spans="1:18" ht="24" customHeight="1">
      <c r="A29" s="1177"/>
      <c r="B29" s="1178"/>
      <c r="C29" s="1180"/>
      <c r="D29" s="477" t="s">
        <v>400</v>
      </c>
      <c r="E29" s="1180"/>
      <c r="F29" s="477" t="s">
        <v>400</v>
      </c>
      <c r="G29" s="1180"/>
      <c r="H29" s="477" t="s">
        <v>400</v>
      </c>
      <c r="I29" s="1180"/>
      <c r="J29" s="477" t="s">
        <v>400</v>
      </c>
      <c r="K29" s="1174"/>
    </row>
    <row r="30" spans="1:18" ht="30" customHeight="1">
      <c r="A30" s="1167" t="s">
        <v>399</v>
      </c>
      <c r="B30" s="1168"/>
      <c r="C30" s="483"/>
      <c r="D30" s="483"/>
      <c r="E30" s="484"/>
      <c r="F30" s="483"/>
      <c r="G30" s="484"/>
      <c r="H30" s="483"/>
      <c r="I30" s="484"/>
      <c r="J30" s="483"/>
      <c r="K30" s="478" t="str">
        <f>IF(SUM(C30+E30+G30+I30)=0,"",SUM(C30+E30+G30+I30))</f>
        <v/>
      </c>
    </row>
    <row r="31" spans="1:18" ht="15" customHeight="1">
      <c r="A31" s="1169" t="s">
        <v>398</v>
      </c>
      <c r="B31" s="1170"/>
      <c r="C31" s="485"/>
      <c r="D31" s="485"/>
      <c r="E31" s="486"/>
      <c r="F31" s="485"/>
      <c r="G31" s="486"/>
      <c r="H31" s="485"/>
      <c r="I31" s="486"/>
      <c r="J31" s="485"/>
      <c r="K31" s="479" t="str">
        <f>IF(SUM(C31+E31+G31+I31)=0,"",SUM(C31+E31+G31+I31))</f>
        <v/>
      </c>
    </row>
    <row r="32" spans="1:18" ht="15" customHeight="1">
      <c r="A32" s="1169"/>
      <c r="B32" s="1170"/>
      <c r="C32" s="487"/>
      <c r="D32" s="487"/>
      <c r="E32" s="487"/>
      <c r="F32" s="487"/>
      <c r="G32" s="487"/>
      <c r="H32" s="487"/>
      <c r="I32" s="487"/>
      <c r="J32" s="487"/>
      <c r="K32" s="480" t="str">
        <f>IF(SUM(C32+E32+G32+I32)=0,"",SUM(C32+E32+G32+I32))</f>
        <v/>
      </c>
    </row>
    <row r="33" spans="1:13" ht="39" customHeight="1">
      <c r="A33" s="1167" t="s">
        <v>397</v>
      </c>
      <c r="B33" s="1168"/>
      <c r="C33" s="1171"/>
      <c r="D33" s="1172"/>
      <c r="E33" s="1171"/>
      <c r="F33" s="1172"/>
      <c r="G33" s="1171"/>
      <c r="H33" s="1172"/>
      <c r="I33" s="1171"/>
      <c r="J33" s="1172"/>
      <c r="K33" s="478" t="str">
        <f>IF(SUM(C33+E33+G33+I33)=0,"",SUM(C33+E33+G33+I33))</f>
        <v/>
      </c>
    </row>
    <row r="34" spans="1:13" ht="12" customHeight="1">
      <c r="A34" s="1181" t="s">
        <v>396</v>
      </c>
      <c r="B34" s="1181"/>
      <c r="C34" s="1181"/>
      <c r="D34" s="1181"/>
      <c r="E34" s="1181"/>
      <c r="F34" s="1181"/>
      <c r="G34" s="1181"/>
      <c r="H34" s="1181"/>
      <c r="I34" s="1181"/>
      <c r="J34" s="1181"/>
      <c r="K34" s="1181"/>
    </row>
    <row r="36" spans="1:13">
      <c r="A36" s="451" t="s">
        <v>395</v>
      </c>
    </row>
    <row r="37" spans="1:13" ht="3.75" customHeight="1"/>
    <row r="38" spans="1:13" ht="18.75" customHeight="1">
      <c r="A38" s="1182">
        <f>'確認書（病室整備）'!B125</f>
        <v>0</v>
      </c>
      <c r="B38" s="1183"/>
      <c r="C38" s="1183"/>
      <c r="D38" s="1183"/>
      <c r="E38" s="1183"/>
      <c r="F38" s="1183"/>
      <c r="G38" s="1183"/>
      <c r="H38" s="1183"/>
      <c r="I38" s="1183"/>
      <c r="J38" s="1183"/>
      <c r="K38" s="1184"/>
    </row>
    <row r="39" spans="1:13" ht="18.75" customHeight="1">
      <c r="A39" s="1185"/>
      <c r="B39" s="1186"/>
      <c r="C39" s="1186"/>
      <c r="D39" s="1186"/>
      <c r="E39" s="1186"/>
      <c r="F39" s="1186"/>
      <c r="G39" s="1186"/>
      <c r="H39" s="1186"/>
      <c r="I39" s="1186"/>
      <c r="J39" s="1186"/>
      <c r="K39" s="1187"/>
    </row>
    <row r="40" spans="1:13" ht="18.75" customHeight="1">
      <c r="A40" s="1185"/>
      <c r="B40" s="1186"/>
      <c r="C40" s="1186"/>
      <c r="D40" s="1186"/>
      <c r="E40" s="1186"/>
      <c r="F40" s="1186"/>
      <c r="G40" s="1186"/>
      <c r="H40" s="1186"/>
      <c r="I40" s="1186"/>
      <c r="J40" s="1186"/>
      <c r="K40" s="1187"/>
    </row>
    <row r="41" spans="1:13" ht="18.75" customHeight="1">
      <c r="A41" s="1188"/>
      <c r="B41" s="1189"/>
      <c r="C41" s="1189"/>
      <c r="D41" s="1189"/>
      <c r="E41" s="1189"/>
      <c r="F41" s="1189"/>
      <c r="G41" s="1189"/>
      <c r="H41" s="1189"/>
      <c r="I41" s="1189"/>
      <c r="J41" s="1189"/>
      <c r="K41" s="1190"/>
    </row>
    <row r="44" spans="1:13">
      <c r="A44" s="451" t="s">
        <v>394</v>
      </c>
    </row>
    <row r="45" spans="1:13" ht="3.75" customHeight="1"/>
    <row r="46" spans="1:13" ht="18.75" customHeight="1">
      <c r="A46" s="481" t="s">
        <v>393</v>
      </c>
    </row>
    <row r="47" spans="1:13" ht="72" customHeight="1">
      <c r="A47" s="1191" t="s">
        <v>392</v>
      </c>
      <c r="B47" s="1192"/>
      <c r="C47" s="1193"/>
      <c r="D47" s="482">
        <f>基礎情報!D21</f>
        <v>0</v>
      </c>
      <c r="M47" s="451" t="s">
        <v>391</v>
      </c>
    </row>
    <row r="48" spans="1:13" ht="18.75" customHeight="1">
      <c r="A48" s="1194" t="s">
        <v>390</v>
      </c>
      <c r="B48" s="1195"/>
      <c r="C48" s="1196"/>
      <c r="D48" s="1197">
        <f>基礎情報!D22</f>
        <v>0</v>
      </c>
      <c r="E48" s="1198"/>
      <c r="F48" s="1198"/>
      <c r="G48" s="1199"/>
      <c r="H48" s="1200"/>
      <c r="I48" s="1201"/>
      <c r="M48" s="451" t="s">
        <v>389</v>
      </c>
    </row>
    <row r="49" spans="1:5" ht="21" customHeight="1">
      <c r="A49" s="1151" t="s">
        <v>388</v>
      </c>
      <c r="B49" s="1151"/>
      <c r="C49" s="1151"/>
      <c r="D49" s="1158" t="s">
        <v>387</v>
      </c>
      <c r="E49" s="1158"/>
    </row>
    <row r="50" spans="1:5" ht="11.25" customHeight="1"/>
  </sheetData>
  <sheetProtection sheet="1" objects="1" scenarios="1"/>
  <mergeCells count="46">
    <mergeCell ref="A49:C49"/>
    <mergeCell ref="D49:E49"/>
    <mergeCell ref="I33:J33"/>
    <mergeCell ref="A34:K34"/>
    <mergeCell ref="A38:K41"/>
    <mergeCell ref="A47:C47"/>
    <mergeCell ref="A48:C48"/>
    <mergeCell ref="D48:G48"/>
    <mergeCell ref="H48:I48"/>
    <mergeCell ref="G33:H33"/>
    <mergeCell ref="K28:K29"/>
    <mergeCell ref="A28:B29"/>
    <mergeCell ref="C28:C29"/>
    <mergeCell ref="E28:E29"/>
    <mergeCell ref="G28:G29"/>
    <mergeCell ref="I28:I29"/>
    <mergeCell ref="A30:B30"/>
    <mergeCell ref="A31:B32"/>
    <mergeCell ref="A33:B33"/>
    <mergeCell ref="C33:D33"/>
    <mergeCell ref="E33:F33"/>
    <mergeCell ref="A14:A15"/>
    <mergeCell ref="B14:F14"/>
    <mergeCell ref="G14:K14"/>
    <mergeCell ref="B16:F16"/>
    <mergeCell ref="G16:K16"/>
    <mergeCell ref="A18:A19"/>
    <mergeCell ref="B18:F18"/>
    <mergeCell ref="G18:K18"/>
    <mergeCell ref="B19:F19"/>
    <mergeCell ref="A20:A23"/>
    <mergeCell ref="C20:K20"/>
    <mergeCell ref="B21:B23"/>
    <mergeCell ref="F21:G21"/>
    <mergeCell ref="H21:K21"/>
    <mergeCell ref="F22:G22"/>
    <mergeCell ref="G19:K19"/>
    <mergeCell ref="F23:G23"/>
    <mergeCell ref="A9:C9"/>
    <mergeCell ref="D9:F9"/>
    <mergeCell ref="G9:K9"/>
    <mergeCell ref="A2:K2"/>
    <mergeCell ref="B5:G5"/>
    <mergeCell ref="A8:C8"/>
    <mergeCell ref="D8:F8"/>
    <mergeCell ref="G8:K8"/>
  </mergeCells>
  <phoneticPr fontId="2"/>
  <conditionalFormatting sqref="K22">
    <cfRule type="expression" dxfId="35" priority="17">
      <formula>AND(COUNTIF($I$22,"*有*"),COUNTIF($K$22,""))</formula>
    </cfRule>
  </conditionalFormatting>
  <conditionalFormatting sqref="K23">
    <cfRule type="expression" dxfId="34" priority="16">
      <formula>AND(COUNTIF($I$23,"*有*"),COUNTIF($K$23,""))</formula>
    </cfRule>
  </conditionalFormatting>
  <conditionalFormatting sqref="C22">
    <cfRule type="expression" dxfId="33" priority="15">
      <formula>AND(COUNTIF($B$21,"*有*"),COUNTIF($C$22,""))</formula>
    </cfRule>
  </conditionalFormatting>
  <conditionalFormatting sqref="D22">
    <cfRule type="expression" dxfId="32" priority="14">
      <formula>AND(COUNTIF($B$21,"*有*"),COUNTIF($D$22,""))</formula>
    </cfRule>
  </conditionalFormatting>
  <conditionalFormatting sqref="E22">
    <cfRule type="expression" dxfId="31" priority="13">
      <formula>AND(COUNTIF($B$21,"*有*"),COUNTIF($E$22,""))</formula>
    </cfRule>
  </conditionalFormatting>
  <conditionalFormatting sqref="F22:G22">
    <cfRule type="expression" dxfId="30" priority="12">
      <formula>AND(COUNTIF($B$21,"*有*"),COUNTIF($F$22,""))</formula>
    </cfRule>
  </conditionalFormatting>
  <conditionalFormatting sqref="I22">
    <cfRule type="expression" dxfId="29" priority="6">
      <formula>AND(COUNTIF($B$21,"*有*"),COUNTIF($I$22,""))</formula>
    </cfRule>
  </conditionalFormatting>
  <conditionalFormatting sqref="C23">
    <cfRule type="expression" dxfId="28" priority="5">
      <formula>AND(COUNTIF($B$21,"*有*"),COUNTIF($C$22,""))</formula>
    </cfRule>
  </conditionalFormatting>
  <conditionalFormatting sqref="D23">
    <cfRule type="expression" dxfId="27" priority="4">
      <formula>AND(COUNTIF($B$21,"*有*"),COUNTIF($D$22,""))</formula>
    </cfRule>
  </conditionalFormatting>
  <conditionalFormatting sqref="E23">
    <cfRule type="expression" dxfId="26" priority="3">
      <formula>AND(COUNTIF($B$21,"*有*"),COUNTIF($E$22,""))</formula>
    </cfRule>
  </conditionalFormatting>
  <conditionalFormatting sqref="F23:G23">
    <cfRule type="expression" dxfId="25" priority="2">
      <formula>AND(COUNTIF($B$21,"*有*"),COUNTIF($F$22,""))</formula>
    </cfRule>
  </conditionalFormatting>
  <conditionalFormatting sqref="I23">
    <cfRule type="expression" dxfId="24" priority="1">
      <formula>AND(COUNTIF($B$21,"*有*"),COUNTIF($I$22,""))</formula>
    </cfRule>
  </conditionalFormatting>
  <dataValidations count="5">
    <dataValidation allowBlank="1" showInputMessage="1" sqref="G19:K19 I22"/>
    <dataValidation allowBlank="1" showInputMessage="1" sqref="I23"/>
    <dataValidation allowBlank="1" showInputMessage="1" sqref="B21:B23"/>
    <dataValidation errorStyle="warning" allowBlank="1" showInputMessage="1" sqref="B16:F16"/>
    <dataValidation errorStyle="warning" allowBlank="1" showInputMessage="1" sqref="B19:F19"/>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Q49"/>
  <sheetViews>
    <sheetView showZeros="0" view="pageBreakPreview" zoomScale="90" zoomScaleNormal="100" zoomScaleSheetLayoutView="90" workbookViewId="0">
      <selection activeCell="A9" sqref="A9:C9"/>
    </sheetView>
  </sheetViews>
  <sheetFormatPr defaultColWidth="8.09765625" defaultRowHeight="12"/>
  <cols>
    <col min="1" max="1" width="10.09765625" style="426" customWidth="1"/>
    <col min="2" max="18" width="9" style="426" customWidth="1"/>
    <col min="19" max="16384" width="8.09765625" style="426"/>
  </cols>
  <sheetData>
    <row r="1" spans="1:17">
      <c r="A1" s="426" t="s">
        <v>445</v>
      </c>
    </row>
    <row r="2" spans="1:17" ht="18" customHeight="1">
      <c r="A2" s="1203" t="s">
        <v>444</v>
      </c>
      <c r="B2" s="1203"/>
      <c r="C2" s="1203"/>
      <c r="D2" s="1203"/>
      <c r="E2" s="1203"/>
      <c r="F2" s="1203"/>
      <c r="G2" s="1203"/>
      <c r="H2" s="1203"/>
      <c r="I2" s="1203"/>
      <c r="J2" s="1203"/>
      <c r="K2" s="1203"/>
    </row>
    <row r="5" spans="1:17" ht="18.75" customHeight="1">
      <c r="A5" s="428" t="s">
        <v>443</v>
      </c>
      <c r="B5" s="1204" t="s">
        <v>451</v>
      </c>
      <c r="C5" s="1205"/>
      <c r="D5" s="1205"/>
      <c r="E5" s="1205"/>
      <c r="F5" s="1205"/>
      <c r="G5" s="1206"/>
    </row>
    <row r="6" spans="1:17" ht="12" customHeight="1">
      <c r="A6" s="371"/>
      <c r="B6" s="370"/>
      <c r="C6" s="370"/>
      <c r="D6" s="370"/>
      <c r="E6" s="370"/>
      <c r="F6" s="370"/>
    </row>
    <row r="8" spans="1:17">
      <c r="A8" s="1207" t="s">
        <v>441</v>
      </c>
      <c r="B8" s="1207"/>
      <c r="C8" s="1207"/>
      <c r="D8" s="1207" t="s">
        <v>440</v>
      </c>
      <c r="E8" s="1207"/>
      <c r="F8" s="1207"/>
      <c r="G8" s="1207" t="s">
        <v>56</v>
      </c>
      <c r="H8" s="1207"/>
      <c r="I8" s="1207"/>
      <c r="J8" s="1207"/>
      <c r="K8" s="1207"/>
    </row>
    <row r="9" spans="1:17" ht="18.75" customHeight="1">
      <c r="A9" s="1202">
        <f>基礎情報!D6</f>
        <v>0</v>
      </c>
      <c r="B9" s="1202"/>
      <c r="C9" s="1202"/>
      <c r="D9" s="1202">
        <f>基礎情報!D9</f>
        <v>0</v>
      </c>
      <c r="E9" s="1202"/>
      <c r="F9" s="1202"/>
      <c r="G9" s="1202">
        <f>IF(基礎情報!D11="",基礎情報!D5,基礎情報!D11)</f>
        <v>0</v>
      </c>
      <c r="H9" s="1202"/>
      <c r="I9" s="1202"/>
      <c r="J9" s="1202"/>
      <c r="K9" s="1202"/>
    </row>
    <row r="10" spans="1:17" ht="12" customHeight="1">
      <c r="A10" s="369"/>
      <c r="B10" s="369"/>
      <c r="C10" s="369"/>
      <c r="D10" s="369"/>
      <c r="E10" s="369"/>
      <c r="F10" s="369"/>
      <c r="G10" s="369"/>
      <c r="H10" s="369"/>
      <c r="I10" s="369"/>
      <c r="J10" s="369"/>
      <c r="K10" s="369"/>
    </row>
    <row r="11" spans="1:17" ht="12" customHeight="1">
      <c r="A11" s="369"/>
      <c r="B11" s="369"/>
      <c r="C11" s="369"/>
      <c r="D11" s="369"/>
      <c r="E11" s="369"/>
      <c r="F11" s="369"/>
      <c r="G11" s="369"/>
      <c r="H11" s="369"/>
      <c r="I11" s="369"/>
      <c r="J11" s="369"/>
      <c r="K11" s="369"/>
    </row>
    <row r="12" spans="1:17">
      <c r="A12" s="426" t="s">
        <v>439</v>
      </c>
    </row>
    <row r="13" spans="1:17" ht="3.75" customHeight="1"/>
    <row r="14" spans="1:17">
      <c r="A14" s="1230" t="s">
        <v>438</v>
      </c>
      <c r="B14" s="1210" t="s">
        <v>437</v>
      </c>
      <c r="C14" s="1210"/>
      <c r="D14" s="1210"/>
      <c r="E14" s="1210"/>
      <c r="F14" s="1210"/>
      <c r="G14" s="1210" t="s">
        <v>436</v>
      </c>
      <c r="H14" s="1210"/>
      <c r="I14" s="1210"/>
      <c r="J14" s="1210"/>
      <c r="K14" s="1210"/>
    </row>
    <row r="15" spans="1:17" ht="18.75" customHeight="1">
      <c r="A15" s="1209"/>
      <c r="B15" s="429" t="s">
        <v>435</v>
      </c>
      <c r="C15" s="433">
        <f>'確認書（病棟整備）'!B111</f>
        <v>0</v>
      </c>
      <c r="D15" s="430" t="s">
        <v>434</v>
      </c>
      <c r="E15" s="430" t="s">
        <v>433</v>
      </c>
      <c r="F15" s="434">
        <f>'確認書（病棟整備）'!Q111</f>
        <v>0</v>
      </c>
      <c r="G15" s="429" t="s">
        <v>435</v>
      </c>
      <c r="H15" s="433">
        <f>'確認書（病棟整備）'!B111</f>
        <v>0</v>
      </c>
      <c r="I15" s="430" t="s">
        <v>434</v>
      </c>
      <c r="J15" s="430" t="s">
        <v>433</v>
      </c>
      <c r="K15" s="434">
        <f>'確認書（病棟整備）'!Q111</f>
        <v>0</v>
      </c>
      <c r="Q15" s="362" t="s">
        <v>431</v>
      </c>
    </row>
    <row r="16" spans="1:17" ht="18.75" customHeight="1">
      <c r="A16" s="428" t="s">
        <v>432</v>
      </c>
      <c r="B16" s="1214">
        <f>'確認書（病棟整備）'!B46</f>
        <v>0</v>
      </c>
      <c r="C16" s="1214"/>
      <c r="D16" s="1214"/>
      <c r="E16" s="1214"/>
      <c r="F16" s="1214"/>
      <c r="G16" s="1219">
        <f>'確認書（病棟整備）'!N46</f>
        <v>0</v>
      </c>
      <c r="H16" s="1220"/>
      <c r="I16" s="1220"/>
      <c r="J16" s="1220"/>
      <c r="K16" s="1221"/>
      <c r="Q16" s="362" t="s">
        <v>424</v>
      </c>
    </row>
    <row r="17" spans="1:17" ht="18.75" customHeight="1">
      <c r="A17" s="427" t="s">
        <v>430</v>
      </c>
      <c r="B17" s="368" t="s">
        <v>429</v>
      </c>
      <c r="C17" s="435">
        <f>基礎情報!D17</f>
        <v>0</v>
      </c>
      <c r="D17" s="367" t="s">
        <v>428</v>
      </c>
      <c r="E17" s="436">
        <f>基礎情報!D18</f>
        <v>0</v>
      </c>
      <c r="F17" s="366" t="s">
        <v>427</v>
      </c>
      <c r="G17" s="436">
        <f>基礎情報!D19</f>
        <v>0</v>
      </c>
      <c r="H17" s="365" t="s">
        <v>426</v>
      </c>
      <c r="I17" s="436">
        <f>基礎情報!D20</f>
        <v>0</v>
      </c>
      <c r="J17" s="365" t="s">
        <v>425</v>
      </c>
      <c r="K17" s="364">
        <f>C17+E17+G17+I17</f>
        <v>0</v>
      </c>
      <c r="Q17" s="362" t="s">
        <v>421</v>
      </c>
    </row>
    <row r="18" spans="1:17" ht="13.2">
      <c r="A18" s="1208" t="s">
        <v>423</v>
      </c>
      <c r="B18" s="1210" t="s">
        <v>422</v>
      </c>
      <c r="C18" s="1210"/>
      <c r="D18" s="1210"/>
      <c r="E18" s="1210"/>
      <c r="F18" s="1210"/>
      <c r="G18" s="1210" t="s">
        <v>412</v>
      </c>
      <c r="H18" s="1210"/>
      <c r="I18" s="1210"/>
      <c r="J18" s="1210"/>
      <c r="K18" s="1210"/>
      <c r="Q18" s="362" t="s">
        <v>420</v>
      </c>
    </row>
    <row r="19" spans="1:17" ht="18.75" customHeight="1">
      <c r="A19" s="1209"/>
      <c r="B19" s="1217">
        <f>'確認書（病棟整備）'!B60</f>
        <v>0</v>
      </c>
      <c r="C19" s="1218"/>
      <c r="D19" s="1218"/>
      <c r="E19" s="1218"/>
      <c r="F19" s="1218"/>
      <c r="G19" s="1219">
        <f>'確認書（病棟整備）'!R60</f>
        <v>0</v>
      </c>
      <c r="H19" s="1220"/>
      <c r="I19" s="1220"/>
      <c r="J19" s="1220"/>
      <c r="K19" s="1221"/>
      <c r="Q19" s="362" t="s">
        <v>416</v>
      </c>
    </row>
    <row r="20" spans="1:17" ht="12" customHeight="1">
      <c r="A20" s="1213" t="s">
        <v>419</v>
      </c>
      <c r="B20" s="428" t="s">
        <v>418</v>
      </c>
      <c r="C20" s="1207" t="s">
        <v>417</v>
      </c>
      <c r="D20" s="1207"/>
      <c r="E20" s="1207"/>
      <c r="F20" s="1207"/>
      <c r="G20" s="1207"/>
      <c r="H20" s="1207"/>
      <c r="I20" s="1207"/>
      <c r="J20" s="1207"/>
      <c r="K20" s="1207"/>
      <c r="Q20" s="362" t="s">
        <v>410</v>
      </c>
    </row>
    <row r="21" spans="1:17" ht="13.2">
      <c r="A21" s="1213"/>
      <c r="B21" s="1214">
        <f>'確認書（病棟整備）'!B35</f>
        <v>0</v>
      </c>
      <c r="C21" s="428" t="s">
        <v>415</v>
      </c>
      <c r="D21" s="428" t="s">
        <v>414</v>
      </c>
      <c r="E21" s="428" t="s">
        <v>413</v>
      </c>
      <c r="F21" s="1215" t="s">
        <v>412</v>
      </c>
      <c r="G21" s="1216"/>
      <c r="H21" s="1210" t="s">
        <v>411</v>
      </c>
      <c r="I21" s="1210"/>
      <c r="J21" s="1210"/>
      <c r="K21" s="1210"/>
      <c r="Q21" s="362" t="s">
        <v>409</v>
      </c>
    </row>
    <row r="22" spans="1:17" ht="18.75" customHeight="1">
      <c r="A22" s="1213"/>
      <c r="B22" s="1214"/>
      <c r="C22" s="437">
        <f>'確認書（病棟整備）'!E35</f>
        <v>0</v>
      </c>
      <c r="D22" s="438">
        <f>'確認書（病棟整備）'!H35</f>
        <v>0</v>
      </c>
      <c r="E22" s="439">
        <f>'確認書（病棟整備）'!L35</f>
        <v>0</v>
      </c>
      <c r="F22" s="1202">
        <f>'確認書（病棟整備）'!Q35</f>
        <v>0</v>
      </c>
      <c r="G22" s="1202"/>
      <c r="H22" s="363" t="s">
        <v>408</v>
      </c>
      <c r="I22" s="440">
        <f>'確認書（病棟整備）'!X35</f>
        <v>0</v>
      </c>
      <c r="J22" s="363" t="s">
        <v>407</v>
      </c>
      <c r="K22" s="441">
        <f>'確認書（病棟整備）'!AB35</f>
        <v>0</v>
      </c>
      <c r="Q22" s="362" t="s">
        <v>406</v>
      </c>
    </row>
    <row r="23" spans="1:17" ht="18.75" customHeight="1">
      <c r="A23" s="1213"/>
      <c r="B23" s="1214"/>
      <c r="C23" s="437">
        <f>'確認書（病棟整備）'!E36</f>
        <v>0</v>
      </c>
      <c r="D23" s="438">
        <f>'確認書（病棟整備）'!H36</f>
        <v>0</v>
      </c>
      <c r="E23" s="439">
        <f>'確認書（病棟整備）'!L36</f>
        <v>0</v>
      </c>
      <c r="F23" s="1202">
        <f>'確認書（病棟整備）'!Q36</f>
        <v>0</v>
      </c>
      <c r="G23" s="1202"/>
      <c r="H23" s="363" t="s">
        <v>408</v>
      </c>
      <c r="I23" s="440">
        <f>'確認書（病棟整備）'!X36</f>
        <v>0</v>
      </c>
      <c r="J23" s="363" t="s">
        <v>407</v>
      </c>
      <c r="K23" s="441">
        <f>'確認書（病棟整備）'!AB36</f>
        <v>0</v>
      </c>
    </row>
    <row r="26" spans="1:17">
      <c r="A26" s="426" t="s">
        <v>405</v>
      </c>
    </row>
    <row r="27" spans="1:17" ht="3.75" customHeight="1"/>
    <row r="28" spans="1:17" ht="19.5" customHeight="1">
      <c r="A28" s="1222" t="s">
        <v>59</v>
      </c>
      <c r="B28" s="1223"/>
      <c r="C28" s="1226" t="s">
        <v>450</v>
      </c>
      <c r="D28" s="1227"/>
      <c r="E28" s="1226" t="s">
        <v>449</v>
      </c>
      <c r="F28" s="1227"/>
      <c r="G28" s="1226" t="s">
        <v>448</v>
      </c>
      <c r="H28" s="1227"/>
      <c r="I28" s="1226" t="s">
        <v>447</v>
      </c>
      <c r="J28" s="1227"/>
      <c r="K28" s="1211" t="s">
        <v>0</v>
      </c>
    </row>
    <row r="29" spans="1:17" ht="24" customHeight="1">
      <c r="A29" s="1224"/>
      <c r="B29" s="1225"/>
      <c r="C29" s="1228"/>
      <c r="D29" s="1229"/>
      <c r="E29" s="1228"/>
      <c r="F29" s="1229"/>
      <c r="G29" s="1228"/>
      <c r="H29" s="1229"/>
      <c r="I29" s="1228"/>
      <c r="J29" s="1229"/>
      <c r="K29" s="1212"/>
    </row>
    <row r="30" spans="1:17" ht="30" customHeight="1">
      <c r="A30" s="1242" t="s">
        <v>399</v>
      </c>
      <c r="B30" s="1243"/>
      <c r="C30" s="1171"/>
      <c r="D30" s="1172"/>
      <c r="E30" s="1171"/>
      <c r="F30" s="1172"/>
      <c r="G30" s="1244"/>
      <c r="H30" s="1245"/>
      <c r="I30" s="1244"/>
      <c r="J30" s="1245"/>
      <c r="K30" s="359" t="str">
        <f>IF(SUM(C30+E30+G30+I30)=0,"",SUM(C30+E30+G30+I30))</f>
        <v/>
      </c>
    </row>
    <row r="31" spans="1:17" ht="15" customHeight="1">
      <c r="A31" s="1246" t="s">
        <v>398</v>
      </c>
      <c r="B31" s="1247"/>
      <c r="C31" s="1248"/>
      <c r="D31" s="1249"/>
      <c r="E31" s="1248"/>
      <c r="F31" s="1249"/>
      <c r="G31" s="1231"/>
      <c r="H31" s="1232"/>
      <c r="I31" s="1231"/>
      <c r="J31" s="1232"/>
      <c r="K31" s="361" t="str">
        <f>IF(SUM(C31+E31+G31+I31)=0,"",SUM(C31+E31+G31+I31))</f>
        <v/>
      </c>
    </row>
    <row r="32" spans="1:17" ht="15" customHeight="1">
      <c r="A32" s="1246"/>
      <c r="B32" s="1247"/>
      <c r="C32" s="1250"/>
      <c r="D32" s="1251"/>
      <c r="E32" s="1250"/>
      <c r="F32" s="1251"/>
      <c r="G32" s="1252"/>
      <c r="H32" s="1253"/>
      <c r="I32" s="1252"/>
      <c r="J32" s="1253"/>
      <c r="K32" s="360" t="str">
        <f>IF(SUM(C32+E32+G32+I32)=0,"",SUM(C32+E32+G32+I32))</f>
        <v/>
      </c>
    </row>
    <row r="33" spans="1:14" ht="12" customHeight="1">
      <c r="A33" s="1254" t="s">
        <v>446</v>
      </c>
      <c r="B33" s="1254"/>
      <c r="C33" s="1254"/>
      <c r="D33" s="1254"/>
      <c r="E33" s="1254"/>
      <c r="F33" s="1254"/>
      <c r="G33" s="1254"/>
      <c r="H33" s="1254"/>
      <c r="I33" s="1254"/>
      <c r="J33" s="1254"/>
      <c r="K33" s="1254"/>
    </row>
    <row r="35" spans="1:14">
      <c r="A35" s="426" t="s">
        <v>395</v>
      </c>
    </row>
    <row r="36" spans="1:14" ht="3.75" customHeight="1"/>
    <row r="37" spans="1:14" ht="18.75" customHeight="1">
      <c r="A37" s="1233">
        <f>'確認書（病棟整備）'!B117</f>
        <v>0</v>
      </c>
      <c r="B37" s="1234"/>
      <c r="C37" s="1234"/>
      <c r="D37" s="1234"/>
      <c r="E37" s="1234"/>
      <c r="F37" s="1234"/>
      <c r="G37" s="1234"/>
      <c r="H37" s="1234"/>
      <c r="I37" s="1234"/>
      <c r="J37" s="1234"/>
      <c r="K37" s="1235"/>
    </row>
    <row r="38" spans="1:14" ht="18.75" customHeight="1">
      <c r="A38" s="1236"/>
      <c r="B38" s="1237"/>
      <c r="C38" s="1237"/>
      <c r="D38" s="1237"/>
      <c r="E38" s="1237"/>
      <c r="F38" s="1237"/>
      <c r="G38" s="1237"/>
      <c r="H38" s="1237"/>
      <c r="I38" s="1237"/>
      <c r="J38" s="1237"/>
      <c r="K38" s="1238"/>
    </row>
    <row r="39" spans="1:14" ht="18.75" customHeight="1">
      <c r="A39" s="1236"/>
      <c r="B39" s="1237"/>
      <c r="C39" s="1237"/>
      <c r="D39" s="1237"/>
      <c r="E39" s="1237"/>
      <c r="F39" s="1237"/>
      <c r="G39" s="1237"/>
      <c r="H39" s="1237"/>
      <c r="I39" s="1237"/>
      <c r="J39" s="1237"/>
      <c r="K39" s="1238"/>
    </row>
    <row r="40" spans="1:14" ht="18.75" customHeight="1">
      <c r="A40" s="1239"/>
      <c r="B40" s="1240"/>
      <c r="C40" s="1240"/>
      <c r="D40" s="1240"/>
      <c r="E40" s="1240"/>
      <c r="F40" s="1240"/>
      <c r="G40" s="1240"/>
      <c r="H40" s="1240"/>
      <c r="I40" s="1240"/>
      <c r="J40" s="1240"/>
      <c r="K40" s="1241"/>
    </row>
    <row r="43" spans="1:14">
      <c r="A43" s="426" t="s">
        <v>394</v>
      </c>
    </row>
    <row r="44" spans="1:14" ht="3.75" customHeight="1"/>
    <row r="45" spans="1:14" ht="18.75" customHeight="1">
      <c r="A45" s="358" t="s">
        <v>393</v>
      </c>
    </row>
    <row r="46" spans="1:14" ht="72" customHeight="1">
      <c r="A46" s="1255" t="s">
        <v>392</v>
      </c>
      <c r="B46" s="1256"/>
      <c r="C46" s="1257"/>
      <c r="D46" s="442">
        <f>基礎情報!D21</f>
        <v>0</v>
      </c>
      <c r="E46" s="380"/>
      <c r="F46" s="380"/>
      <c r="G46" s="380"/>
      <c r="N46" s="426" t="s">
        <v>391</v>
      </c>
    </row>
    <row r="47" spans="1:14" ht="18.75" customHeight="1">
      <c r="A47" s="1258" t="s">
        <v>390</v>
      </c>
      <c r="B47" s="1259"/>
      <c r="C47" s="1260"/>
      <c r="D47" s="1261">
        <f>基礎情報!D22</f>
        <v>0</v>
      </c>
      <c r="E47" s="1262"/>
      <c r="F47" s="1262"/>
      <c r="G47" s="1263"/>
      <c r="H47" s="1264"/>
      <c r="I47" s="1265"/>
      <c r="N47" s="426" t="s">
        <v>389</v>
      </c>
    </row>
    <row r="48" spans="1:14" ht="21" customHeight="1">
      <c r="A48" s="1207" t="s">
        <v>388</v>
      </c>
      <c r="B48" s="1207"/>
      <c r="C48" s="1207"/>
      <c r="D48" s="1214" t="s">
        <v>387</v>
      </c>
      <c r="E48" s="1214"/>
    </row>
    <row r="49" ht="11.25" customHeight="1"/>
  </sheetData>
  <sheetProtection sheet="1" objects="1" scenarios="1"/>
  <mergeCells count="53">
    <mergeCell ref="A48:C48"/>
    <mergeCell ref="D48:E48"/>
    <mergeCell ref="G32:H32"/>
    <mergeCell ref="I32:J32"/>
    <mergeCell ref="A33:K33"/>
    <mergeCell ref="A46:C46"/>
    <mergeCell ref="A47:C47"/>
    <mergeCell ref="D47:G47"/>
    <mergeCell ref="H47:I47"/>
    <mergeCell ref="I31:J31"/>
    <mergeCell ref="E28:F29"/>
    <mergeCell ref="G28:H29"/>
    <mergeCell ref="I28:J29"/>
    <mergeCell ref="A37:K40"/>
    <mergeCell ref="A30:B30"/>
    <mergeCell ref="C30:D30"/>
    <mergeCell ref="E30:F30"/>
    <mergeCell ref="G30:H30"/>
    <mergeCell ref="I30:J30"/>
    <mergeCell ref="A31:B32"/>
    <mergeCell ref="C31:D31"/>
    <mergeCell ref="E31:F31"/>
    <mergeCell ref="G31:H31"/>
    <mergeCell ref="C32:D32"/>
    <mergeCell ref="E32:F32"/>
    <mergeCell ref="A14:A15"/>
    <mergeCell ref="B14:F14"/>
    <mergeCell ref="G14:K14"/>
    <mergeCell ref="B16:F16"/>
    <mergeCell ref="G16:K16"/>
    <mergeCell ref="A18:A19"/>
    <mergeCell ref="B18:F18"/>
    <mergeCell ref="K28:K29"/>
    <mergeCell ref="A20:A23"/>
    <mergeCell ref="C20:K20"/>
    <mergeCell ref="B21:B23"/>
    <mergeCell ref="F21:G21"/>
    <mergeCell ref="H21:K21"/>
    <mergeCell ref="G18:K18"/>
    <mergeCell ref="B19:F19"/>
    <mergeCell ref="G19:K19"/>
    <mergeCell ref="F22:G22"/>
    <mergeCell ref="F23:G23"/>
    <mergeCell ref="A28:B29"/>
    <mergeCell ref="C28:D29"/>
    <mergeCell ref="A9:C9"/>
    <mergeCell ref="D9:F9"/>
    <mergeCell ref="G9:K9"/>
    <mergeCell ref="A2:K2"/>
    <mergeCell ref="B5:G5"/>
    <mergeCell ref="A8:C8"/>
    <mergeCell ref="D8:F8"/>
    <mergeCell ref="G8:K8"/>
  </mergeCells>
  <phoneticPr fontId="2"/>
  <conditionalFormatting sqref="C22">
    <cfRule type="expression" dxfId="23" priority="12">
      <formula>AND(COUNTIF($B$21,"*有*"),COUNTIF($C$22,""))</formula>
    </cfRule>
  </conditionalFormatting>
  <conditionalFormatting sqref="D22">
    <cfRule type="expression" dxfId="22" priority="11">
      <formula>AND(COUNTIF($B$21,"*有*"),COUNTIF($D$22,""))</formula>
    </cfRule>
  </conditionalFormatting>
  <conditionalFormatting sqref="E22">
    <cfRule type="expression" dxfId="21" priority="10">
      <formula>AND(COUNTIF($B$21,"*有*"),COUNTIF($E$22,""))</formula>
    </cfRule>
  </conditionalFormatting>
  <conditionalFormatting sqref="F22:G22">
    <cfRule type="expression" dxfId="20" priority="9">
      <formula>AND(COUNTIF($B$21,"*有*"),COUNTIF($F$22,""))</formula>
    </cfRule>
  </conditionalFormatting>
  <conditionalFormatting sqref="C23">
    <cfRule type="expression" dxfId="19" priority="8">
      <formula>AND(COUNTIF($B$21,"*有*"),COUNTIF($C$22,""))</formula>
    </cfRule>
  </conditionalFormatting>
  <conditionalFormatting sqref="D23">
    <cfRule type="expression" dxfId="18" priority="7">
      <formula>AND(COUNTIF($B$21,"*有*"),COUNTIF($D$22,""))</formula>
    </cfRule>
  </conditionalFormatting>
  <conditionalFormatting sqref="E23">
    <cfRule type="expression" dxfId="17" priority="6">
      <formula>AND(COUNTIF($B$21,"*有*"),COUNTIF($E$22,""))</formula>
    </cfRule>
  </conditionalFormatting>
  <conditionalFormatting sqref="F23:G23">
    <cfRule type="expression" dxfId="16" priority="5">
      <formula>AND(COUNTIF($B$21,"*有*"),COUNTIF($F$22,""))</formula>
    </cfRule>
  </conditionalFormatting>
  <conditionalFormatting sqref="I22">
    <cfRule type="expression" dxfId="15" priority="4">
      <formula>AND(COUNTIF($B$21,"*有*"),COUNTIF($I$22,""))</formula>
    </cfRule>
  </conditionalFormatting>
  <conditionalFormatting sqref="I23">
    <cfRule type="expression" dxfId="14" priority="3">
      <formula>AND(COUNTIF($B$21,"*有*"),COUNTIF($I$22,""))</formula>
    </cfRule>
  </conditionalFormatting>
  <conditionalFormatting sqref="K22">
    <cfRule type="expression" dxfId="13" priority="2">
      <formula>AND(COUNTIF($I$22,"*有*"),COUNTIF($K$22,""))</formula>
    </cfRule>
  </conditionalFormatting>
  <conditionalFormatting sqref="K23">
    <cfRule type="expression" dxfId="12" priority="1">
      <formula>AND(COUNTIF($I$23,"*有*"),COUNTIF($K$23,""))</formula>
    </cfRule>
  </conditionalFormatting>
  <dataValidations count="2">
    <dataValidation allowBlank="1" showInputMessage="1" sqref="I22:I23 B21:B23 G19:K19"/>
    <dataValidation errorStyle="warning" allowBlank="1" showInputMessage="1" sqref="B19:F19"/>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R49"/>
  <sheetViews>
    <sheetView showZeros="0" view="pageBreakPreview" zoomScale="90" zoomScaleNormal="100" zoomScaleSheetLayoutView="90" workbookViewId="0">
      <selection activeCell="G10" sqref="G10"/>
    </sheetView>
  </sheetViews>
  <sheetFormatPr defaultColWidth="8.09765625" defaultRowHeight="12"/>
  <cols>
    <col min="1" max="1" width="10.09765625" style="426" customWidth="1"/>
    <col min="2" max="18" width="9" style="426" customWidth="1"/>
    <col min="19" max="16384" width="8.09765625" style="426"/>
  </cols>
  <sheetData>
    <row r="1" spans="1:11">
      <c r="A1" s="426" t="s">
        <v>445</v>
      </c>
    </row>
    <row r="2" spans="1:11" ht="18" customHeight="1">
      <c r="A2" s="1203" t="s">
        <v>444</v>
      </c>
      <c r="B2" s="1203"/>
      <c r="C2" s="1203"/>
      <c r="D2" s="1203"/>
      <c r="E2" s="1203"/>
      <c r="F2" s="1203"/>
      <c r="G2" s="1203"/>
      <c r="H2" s="1203"/>
      <c r="I2" s="1203"/>
      <c r="J2" s="1203"/>
      <c r="K2" s="1203"/>
    </row>
    <row r="5" spans="1:11" ht="18.75" customHeight="1">
      <c r="A5" s="428" t="s">
        <v>443</v>
      </c>
      <c r="B5" s="1204" t="s">
        <v>454</v>
      </c>
      <c r="C5" s="1205"/>
      <c r="D5" s="1205"/>
      <c r="E5" s="1205"/>
      <c r="F5" s="1205"/>
      <c r="G5" s="1206"/>
    </row>
    <row r="6" spans="1:11" ht="12" customHeight="1">
      <c r="A6" s="371"/>
      <c r="B6" s="370"/>
      <c r="C6" s="370"/>
      <c r="D6" s="370"/>
      <c r="E6" s="370"/>
      <c r="F6" s="370"/>
    </row>
    <row r="8" spans="1:11">
      <c r="A8" s="1207" t="s">
        <v>441</v>
      </c>
      <c r="B8" s="1207"/>
      <c r="C8" s="1207"/>
      <c r="D8" s="1207" t="s">
        <v>440</v>
      </c>
      <c r="E8" s="1207"/>
      <c r="F8" s="1207"/>
      <c r="G8" s="1207" t="s">
        <v>56</v>
      </c>
      <c r="H8" s="1207"/>
      <c r="I8" s="1207"/>
      <c r="J8" s="1207"/>
      <c r="K8" s="1207"/>
    </row>
    <row r="9" spans="1:11" ht="18.75" customHeight="1">
      <c r="A9" s="1202">
        <f>基礎情報!D6</f>
        <v>0</v>
      </c>
      <c r="B9" s="1202"/>
      <c r="C9" s="1202"/>
      <c r="D9" s="1202">
        <f>基礎情報!D9</f>
        <v>0</v>
      </c>
      <c r="E9" s="1202"/>
      <c r="F9" s="1202"/>
      <c r="G9" s="1202">
        <f>IF(基礎情報!D11="",基礎情報!D5,基礎情報!D11)</f>
        <v>0</v>
      </c>
      <c r="H9" s="1202"/>
      <c r="I9" s="1202"/>
      <c r="J9" s="1202"/>
      <c r="K9" s="1202"/>
    </row>
    <row r="10" spans="1:11" ht="12" customHeight="1">
      <c r="A10" s="369"/>
      <c r="B10" s="369"/>
      <c r="C10" s="369"/>
      <c r="D10" s="369"/>
      <c r="E10" s="369"/>
      <c r="F10" s="369"/>
      <c r="G10" s="369"/>
      <c r="H10" s="369"/>
      <c r="I10" s="369"/>
      <c r="J10" s="369"/>
      <c r="K10" s="369"/>
    </row>
    <row r="11" spans="1:11" ht="12" customHeight="1">
      <c r="A11" s="369"/>
      <c r="B11" s="369"/>
      <c r="C11" s="369"/>
      <c r="D11" s="369"/>
      <c r="E11" s="369"/>
      <c r="F11" s="369"/>
      <c r="G11" s="369"/>
      <c r="H11" s="369"/>
      <c r="I11" s="369"/>
      <c r="J11" s="369"/>
      <c r="K11" s="369"/>
    </row>
    <row r="12" spans="1:11">
      <c r="A12" s="426" t="s">
        <v>439</v>
      </c>
    </row>
    <row r="13" spans="1:11" ht="3.75" customHeight="1"/>
    <row r="14" spans="1:11">
      <c r="A14" s="1230" t="s">
        <v>438</v>
      </c>
      <c r="B14" s="1210" t="s">
        <v>437</v>
      </c>
      <c r="C14" s="1210"/>
      <c r="D14" s="1210"/>
      <c r="E14" s="1210"/>
      <c r="F14" s="1210"/>
      <c r="G14" s="1210" t="s">
        <v>436</v>
      </c>
      <c r="H14" s="1210"/>
      <c r="I14" s="1210"/>
      <c r="J14" s="1210"/>
      <c r="K14" s="1210"/>
    </row>
    <row r="15" spans="1:11" ht="18.75" customHeight="1">
      <c r="A15" s="1209"/>
      <c r="B15" s="429" t="s">
        <v>435</v>
      </c>
      <c r="C15" s="433">
        <f>'確認書（個人防護具保管庫）'!B142</f>
        <v>0</v>
      </c>
      <c r="D15" s="430" t="s">
        <v>434</v>
      </c>
      <c r="E15" s="430" t="s">
        <v>433</v>
      </c>
      <c r="F15" s="434">
        <f>'確認書（個人防護具保管庫）'!N142</f>
        <v>0</v>
      </c>
      <c r="G15" s="429" t="s">
        <v>435</v>
      </c>
      <c r="H15" s="433">
        <f>'確認書（個人防護具保管庫）'!B142</f>
        <v>0</v>
      </c>
      <c r="I15" s="430" t="s">
        <v>434</v>
      </c>
      <c r="J15" s="430" t="s">
        <v>433</v>
      </c>
      <c r="K15" s="434">
        <f>'確認書（個人防護具保管庫）'!N142</f>
        <v>0</v>
      </c>
    </row>
    <row r="16" spans="1:11" ht="18.75" customHeight="1">
      <c r="A16" s="428" t="s">
        <v>432</v>
      </c>
      <c r="B16" s="1214">
        <f>'確認書（個人防護具保管庫）'!B46</f>
        <v>0</v>
      </c>
      <c r="C16" s="1214"/>
      <c r="D16" s="1214"/>
      <c r="E16" s="1214"/>
      <c r="F16" s="1214"/>
      <c r="G16" s="1219">
        <f>'確認書（個人防護具保管庫）'!N46</f>
        <v>0</v>
      </c>
      <c r="H16" s="1220"/>
      <c r="I16" s="1220"/>
      <c r="J16" s="1220"/>
      <c r="K16" s="1221"/>
    </row>
    <row r="17" spans="1:18" ht="18.75" customHeight="1">
      <c r="A17" s="427" t="s">
        <v>430</v>
      </c>
      <c r="B17" s="368" t="s">
        <v>429</v>
      </c>
      <c r="C17" s="443">
        <f>基礎情報!D17</f>
        <v>0</v>
      </c>
      <c r="D17" s="367" t="s">
        <v>428</v>
      </c>
      <c r="E17" s="436">
        <f>基礎情報!D18</f>
        <v>0</v>
      </c>
      <c r="F17" s="366" t="s">
        <v>427</v>
      </c>
      <c r="G17" s="436">
        <f>基礎情報!D19</f>
        <v>0</v>
      </c>
      <c r="H17" s="365" t="s">
        <v>426</v>
      </c>
      <c r="I17" s="436">
        <f>基礎情報!D20</f>
        <v>0</v>
      </c>
      <c r="J17" s="365" t="s">
        <v>425</v>
      </c>
      <c r="K17" s="364">
        <f>C17+E17+G17+I17</f>
        <v>0</v>
      </c>
    </row>
    <row r="18" spans="1:18">
      <c r="A18" s="1208" t="s">
        <v>423</v>
      </c>
      <c r="B18" s="1210" t="s">
        <v>422</v>
      </c>
      <c r="C18" s="1210"/>
      <c r="D18" s="1210"/>
      <c r="E18" s="1210"/>
      <c r="F18" s="1210"/>
      <c r="G18" s="1210" t="s">
        <v>412</v>
      </c>
      <c r="H18" s="1210"/>
      <c r="I18" s="1210"/>
      <c r="J18" s="1210"/>
      <c r="K18" s="1210"/>
    </row>
    <row r="19" spans="1:18" ht="18.75" customHeight="1">
      <c r="A19" s="1209"/>
      <c r="B19" s="1217">
        <f>'確認書（個人防護具保管庫）'!B86</f>
        <v>0</v>
      </c>
      <c r="C19" s="1218"/>
      <c r="D19" s="1218"/>
      <c r="E19" s="1218"/>
      <c r="F19" s="1218"/>
      <c r="G19" s="1214">
        <f>'確認書（個人防護具保管庫）'!R86</f>
        <v>0</v>
      </c>
      <c r="H19" s="1214"/>
      <c r="I19" s="1214"/>
      <c r="J19" s="1214"/>
      <c r="K19" s="1214"/>
      <c r="R19" s="362" t="s">
        <v>431</v>
      </c>
    </row>
    <row r="20" spans="1:18" ht="12" customHeight="1">
      <c r="A20" s="1213" t="s">
        <v>419</v>
      </c>
      <c r="B20" s="428" t="s">
        <v>418</v>
      </c>
      <c r="C20" s="1207" t="s">
        <v>417</v>
      </c>
      <c r="D20" s="1207"/>
      <c r="E20" s="1207"/>
      <c r="F20" s="1207"/>
      <c r="G20" s="1207"/>
      <c r="H20" s="1207"/>
      <c r="I20" s="1207"/>
      <c r="J20" s="1207"/>
      <c r="K20" s="1207"/>
      <c r="R20" s="362" t="s">
        <v>424</v>
      </c>
    </row>
    <row r="21" spans="1:18" ht="13.2">
      <c r="A21" s="1213"/>
      <c r="B21" s="1214">
        <f>'確認書（個人防護具保管庫）'!B35</f>
        <v>0</v>
      </c>
      <c r="C21" s="428" t="s">
        <v>415</v>
      </c>
      <c r="D21" s="428" t="s">
        <v>414</v>
      </c>
      <c r="E21" s="428" t="s">
        <v>413</v>
      </c>
      <c r="F21" s="1215" t="s">
        <v>412</v>
      </c>
      <c r="G21" s="1216"/>
      <c r="H21" s="1210" t="s">
        <v>411</v>
      </c>
      <c r="I21" s="1210"/>
      <c r="J21" s="1210"/>
      <c r="K21" s="1210"/>
      <c r="R21" s="362" t="s">
        <v>421</v>
      </c>
    </row>
    <row r="22" spans="1:18" ht="18.75" customHeight="1">
      <c r="A22" s="1213"/>
      <c r="B22" s="1214"/>
      <c r="C22" s="437">
        <f>'確認書（個人防護具保管庫）'!E35</f>
        <v>0</v>
      </c>
      <c r="D22" s="438">
        <f>'確認書（個人防護具保管庫）'!H35</f>
        <v>0</v>
      </c>
      <c r="E22" s="439">
        <f>'確認書（個人防護具保管庫）'!L35</f>
        <v>0</v>
      </c>
      <c r="F22" s="1202">
        <f>'確認書（個人防護具保管庫）'!Q35</f>
        <v>0</v>
      </c>
      <c r="G22" s="1202"/>
      <c r="H22" s="363" t="s">
        <v>408</v>
      </c>
      <c r="I22" s="440">
        <f>'確認書（個人防護具保管庫）'!X35</f>
        <v>0</v>
      </c>
      <c r="J22" s="363" t="s">
        <v>407</v>
      </c>
      <c r="K22" s="441">
        <f>'確認書（個人防護具保管庫）'!AB35</f>
        <v>0</v>
      </c>
      <c r="R22" s="362" t="s">
        <v>420</v>
      </c>
    </row>
    <row r="23" spans="1:18" ht="18.75" customHeight="1">
      <c r="A23" s="1213"/>
      <c r="B23" s="1214"/>
      <c r="C23" s="437">
        <f>'確認書（個人防護具保管庫）'!E36</f>
        <v>0</v>
      </c>
      <c r="D23" s="438">
        <f>'確認書（個人防護具保管庫）'!H36</f>
        <v>0</v>
      </c>
      <c r="E23" s="439">
        <f>'確認書（個人防護具保管庫）'!L36</f>
        <v>0</v>
      </c>
      <c r="F23" s="1202">
        <f>'確認書（個人防護具保管庫）'!Q36</f>
        <v>0</v>
      </c>
      <c r="G23" s="1202"/>
      <c r="H23" s="363" t="s">
        <v>408</v>
      </c>
      <c r="I23" s="440">
        <f>'確認書（個人防護具保管庫）'!X36</f>
        <v>0</v>
      </c>
      <c r="J23" s="363" t="s">
        <v>407</v>
      </c>
      <c r="K23" s="441">
        <f>'確認書（個人防護具保管庫）'!AB36</f>
        <v>0</v>
      </c>
      <c r="R23" s="362" t="s">
        <v>416</v>
      </c>
    </row>
    <row r="24" spans="1:18" ht="13.2">
      <c r="R24" s="362" t="s">
        <v>410</v>
      </c>
    </row>
    <row r="25" spans="1:18" ht="13.2">
      <c r="R25" s="362" t="s">
        <v>409</v>
      </c>
    </row>
    <row r="26" spans="1:18" ht="13.2">
      <c r="A26" s="426" t="s">
        <v>405</v>
      </c>
      <c r="R26" s="362" t="s">
        <v>406</v>
      </c>
    </row>
    <row r="27" spans="1:18" ht="3.75" customHeight="1"/>
    <row r="28" spans="1:18" ht="19.5" customHeight="1">
      <c r="A28" s="1222" t="s">
        <v>59</v>
      </c>
      <c r="B28" s="1223"/>
      <c r="C28" s="1226" t="s">
        <v>450</v>
      </c>
      <c r="D28" s="1227"/>
      <c r="E28" s="1226" t="s">
        <v>449</v>
      </c>
      <c r="F28" s="1227"/>
      <c r="G28" s="1226" t="s">
        <v>448</v>
      </c>
      <c r="H28" s="1227"/>
      <c r="I28" s="1226" t="s">
        <v>447</v>
      </c>
      <c r="J28" s="1227"/>
      <c r="K28" s="1211" t="s">
        <v>0</v>
      </c>
    </row>
    <row r="29" spans="1:18" ht="24" customHeight="1">
      <c r="A29" s="1224"/>
      <c r="B29" s="1225"/>
      <c r="C29" s="1228"/>
      <c r="D29" s="1229"/>
      <c r="E29" s="1228"/>
      <c r="F29" s="1229"/>
      <c r="G29" s="1228"/>
      <c r="H29" s="1229"/>
      <c r="I29" s="1228"/>
      <c r="J29" s="1229"/>
      <c r="K29" s="1212"/>
    </row>
    <row r="30" spans="1:18" ht="30" customHeight="1">
      <c r="A30" s="1242" t="s">
        <v>399</v>
      </c>
      <c r="B30" s="1243"/>
      <c r="C30" s="1244"/>
      <c r="D30" s="1245"/>
      <c r="E30" s="1244"/>
      <c r="F30" s="1245"/>
      <c r="G30" s="1171"/>
      <c r="H30" s="1172"/>
      <c r="I30" s="1171"/>
      <c r="J30" s="1172"/>
      <c r="K30" s="359" t="str">
        <f>IF(SUM(C30+E30+G30+I30)=0,"",SUM(C30+E30+G30+I30))</f>
        <v/>
      </c>
    </row>
    <row r="31" spans="1:18" ht="15" customHeight="1">
      <c r="A31" s="1246" t="s">
        <v>398</v>
      </c>
      <c r="B31" s="1247"/>
      <c r="C31" s="1231"/>
      <c r="D31" s="1232"/>
      <c r="E31" s="1231"/>
      <c r="F31" s="1232"/>
      <c r="G31" s="1248"/>
      <c r="H31" s="1249"/>
      <c r="I31" s="1248"/>
      <c r="J31" s="1249"/>
      <c r="K31" s="361" t="str">
        <f>IF(SUM(C31+E31+G31+I31)=0,"",SUM(C31+E31+G31+I31))</f>
        <v/>
      </c>
    </row>
    <row r="32" spans="1:18" ht="15" customHeight="1">
      <c r="A32" s="1246"/>
      <c r="B32" s="1247"/>
      <c r="C32" s="1252"/>
      <c r="D32" s="1253"/>
      <c r="E32" s="1252"/>
      <c r="F32" s="1253"/>
      <c r="G32" s="1250"/>
      <c r="H32" s="1251"/>
      <c r="I32" s="1250"/>
      <c r="J32" s="1251"/>
      <c r="K32" s="360" t="str">
        <f>IF(SUM(C32+E32+G32+I32)=0,"",SUM(C32+E32+G32+I32))</f>
        <v/>
      </c>
    </row>
    <row r="33" spans="1:13" ht="12" customHeight="1">
      <c r="A33" s="1254" t="s">
        <v>446</v>
      </c>
      <c r="B33" s="1254"/>
      <c r="C33" s="1254"/>
      <c r="D33" s="1254"/>
      <c r="E33" s="1254"/>
      <c r="F33" s="1254"/>
      <c r="G33" s="1254"/>
      <c r="H33" s="1254"/>
      <c r="I33" s="1254"/>
      <c r="J33" s="1254"/>
      <c r="K33" s="1254"/>
    </row>
    <row r="35" spans="1:13">
      <c r="A35" s="426" t="s">
        <v>395</v>
      </c>
    </row>
    <row r="36" spans="1:13" ht="3.75" customHeight="1"/>
    <row r="37" spans="1:13" ht="18.75" customHeight="1">
      <c r="A37" s="1233">
        <f>'確認書（個人防護具保管庫）'!B174</f>
        <v>0</v>
      </c>
      <c r="B37" s="1234"/>
      <c r="C37" s="1234"/>
      <c r="D37" s="1234"/>
      <c r="E37" s="1234"/>
      <c r="F37" s="1234"/>
      <c r="G37" s="1234"/>
      <c r="H37" s="1234"/>
      <c r="I37" s="1234"/>
      <c r="J37" s="1234"/>
      <c r="K37" s="1235"/>
    </row>
    <row r="38" spans="1:13" ht="18.75" customHeight="1">
      <c r="A38" s="1236"/>
      <c r="B38" s="1237"/>
      <c r="C38" s="1237"/>
      <c r="D38" s="1237"/>
      <c r="E38" s="1237"/>
      <c r="F38" s="1237"/>
      <c r="G38" s="1237"/>
      <c r="H38" s="1237"/>
      <c r="I38" s="1237"/>
      <c r="J38" s="1237"/>
      <c r="K38" s="1238"/>
    </row>
    <row r="39" spans="1:13" ht="18.75" customHeight="1">
      <c r="A39" s="1236"/>
      <c r="B39" s="1237"/>
      <c r="C39" s="1237"/>
      <c r="D39" s="1237"/>
      <c r="E39" s="1237"/>
      <c r="F39" s="1237"/>
      <c r="G39" s="1237"/>
      <c r="H39" s="1237"/>
      <c r="I39" s="1237"/>
      <c r="J39" s="1237"/>
      <c r="K39" s="1238"/>
    </row>
    <row r="40" spans="1:13" ht="18.75" customHeight="1">
      <c r="A40" s="1239"/>
      <c r="B40" s="1240"/>
      <c r="C40" s="1240"/>
      <c r="D40" s="1240"/>
      <c r="E40" s="1240"/>
      <c r="F40" s="1240"/>
      <c r="G40" s="1240"/>
      <c r="H40" s="1240"/>
      <c r="I40" s="1240"/>
      <c r="J40" s="1240"/>
      <c r="K40" s="1241"/>
    </row>
    <row r="43" spans="1:13">
      <c r="A43" s="426" t="s">
        <v>394</v>
      </c>
    </row>
    <row r="44" spans="1:13" ht="3.75" customHeight="1"/>
    <row r="45" spans="1:13" ht="18.75" customHeight="1">
      <c r="A45" s="358" t="s">
        <v>393</v>
      </c>
    </row>
    <row r="46" spans="1:13" ht="72" customHeight="1">
      <c r="A46" s="1255" t="s">
        <v>392</v>
      </c>
      <c r="B46" s="1256"/>
      <c r="C46" s="1257"/>
      <c r="D46" s="442">
        <f>基礎情報!D21</f>
        <v>0</v>
      </c>
      <c r="E46" s="380"/>
      <c r="F46" s="380"/>
      <c r="G46" s="380"/>
      <c r="M46" s="426" t="s">
        <v>453</v>
      </c>
    </row>
    <row r="47" spans="1:13" ht="18.75" customHeight="1">
      <c r="A47" s="1258" t="s">
        <v>390</v>
      </c>
      <c r="B47" s="1259"/>
      <c r="C47" s="1260"/>
      <c r="D47" s="1261">
        <f>基礎情報!D22</f>
        <v>0</v>
      </c>
      <c r="E47" s="1262"/>
      <c r="F47" s="1262"/>
      <c r="G47" s="1263"/>
      <c r="H47" s="1264"/>
      <c r="I47" s="1265"/>
      <c r="M47" s="426" t="s">
        <v>452</v>
      </c>
    </row>
    <row r="48" spans="1:13" ht="21" customHeight="1">
      <c r="A48" s="1207" t="s">
        <v>388</v>
      </c>
      <c r="B48" s="1207"/>
      <c r="C48" s="1207"/>
      <c r="D48" s="1214">
        <f>基礎情報!D23</f>
        <v>0</v>
      </c>
      <c r="E48" s="1214"/>
      <c r="F48" s="380"/>
      <c r="G48" s="380"/>
    </row>
    <row r="49" ht="11.25" customHeight="1"/>
  </sheetData>
  <sheetProtection sheet="1" objects="1" scenarios="1"/>
  <mergeCells count="53">
    <mergeCell ref="A9:C9"/>
    <mergeCell ref="D9:F9"/>
    <mergeCell ref="G9:K9"/>
    <mergeCell ref="A2:K2"/>
    <mergeCell ref="B5:G5"/>
    <mergeCell ref="A8:C8"/>
    <mergeCell ref="D8:F8"/>
    <mergeCell ref="G8:K8"/>
    <mergeCell ref="A14:A15"/>
    <mergeCell ref="B14:F14"/>
    <mergeCell ref="G14:K14"/>
    <mergeCell ref="B16:F16"/>
    <mergeCell ref="G16:K16"/>
    <mergeCell ref="A18:A19"/>
    <mergeCell ref="B18:F18"/>
    <mergeCell ref="G18:K18"/>
    <mergeCell ref="B19:F19"/>
    <mergeCell ref="G19:K19"/>
    <mergeCell ref="A20:A23"/>
    <mergeCell ref="C20:K20"/>
    <mergeCell ref="B21:B23"/>
    <mergeCell ref="F21:G21"/>
    <mergeCell ref="H21:K21"/>
    <mergeCell ref="F22:G22"/>
    <mergeCell ref="F23:G23"/>
    <mergeCell ref="E28:F29"/>
    <mergeCell ref="G28:H29"/>
    <mergeCell ref="I28:J29"/>
    <mergeCell ref="A37:K40"/>
    <mergeCell ref="A30:B30"/>
    <mergeCell ref="C30:D30"/>
    <mergeCell ref="E30:F30"/>
    <mergeCell ref="G30:H30"/>
    <mergeCell ref="I30:J30"/>
    <mergeCell ref="A31:B32"/>
    <mergeCell ref="K28:K29"/>
    <mergeCell ref="A28:B29"/>
    <mergeCell ref="C28:D29"/>
    <mergeCell ref="I31:J31"/>
    <mergeCell ref="C32:D32"/>
    <mergeCell ref="E32:F32"/>
    <mergeCell ref="G32:H32"/>
    <mergeCell ref="I32:J32"/>
    <mergeCell ref="A48:C48"/>
    <mergeCell ref="D48:E48"/>
    <mergeCell ref="C31:D31"/>
    <mergeCell ref="E31:F31"/>
    <mergeCell ref="G31:H31"/>
    <mergeCell ref="A33:K33"/>
    <mergeCell ref="A46:C46"/>
    <mergeCell ref="A47:C47"/>
    <mergeCell ref="D47:G47"/>
    <mergeCell ref="H47:I47"/>
  </mergeCells>
  <phoneticPr fontId="2"/>
  <conditionalFormatting sqref="C22">
    <cfRule type="expression" dxfId="11" priority="22">
      <formula>AND(COUNTIF($B$21,"*有*"),COUNTIF($C$22,""))</formula>
    </cfRule>
  </conditionalFormatting>
  <conditionalFormatting sqref="C23">
    <cfRule type="expression" dxfId="10" priority="18">
      <formula>AND(COUNTIF($B$21,"*有*"),COUNTIF($C$22,""))</formula>
    </cfRule>
  </conditionalFormatting>
  <conditionalFormatting sqref="D23">
    <cfRule type="expression" dxfId="9" priority="7">
      <formula>AND(COUNTIF($B$21,"*有*"),COUNTIF($D$22,""))</formula>
    </cfRule>
  </conditionalFormatting>
  <conditionalFormatting sqref="E23">
    <cfRule type="expression" dxfId="8" priority="6">
      <formula>AND(COUNTIF($B$21,"*有*"),COUNTIF($E$22,""))</formula>
    </cfRule>
  </conditionalFormatting>
  <conditionalFormatting sqref="F23:G23">
    <cfRule type="expression" dxfId="7" priority="5">
      <formula>AND(COUNTIF($B$21,"*有*"),COUNTIF($F$22,""))</formula>
    </cfRule>
  </conditionalFormatting>
  <conditionalFormatting sqref="D22">
    <cfRule type="expression" dxfId="6" priority="10">
      <formula>AND(COUNTIF($B$21,"*有*"),COUNTIF($D$22,""))</formula>
    </cfRule>
  </conditionalFormatting>
  <conditionalFormatting sqref="E22">
    <cfRule type="expression" dxfId="5" priority="9">
      <formula>AND(COUNTIF($B$21,"*有*"),COUNTIF($E$22,""))</formula>
    </cfRule>
  </conditionalFormatting>
  <conditionalFormatting sqref="F22:G22">
    <cfRule type="expression" dxfId="4" priority="8">
      <formula>AND(COUNTIF($B$21,"*有*"),COUNTIF($F$22,""))</formula>
    </cfRule>
  </conditionalFormatting>
  <conditionalFormatting sqref="I22">
    <cfRule type="expression" dxfId="3" priority="4">
      <formula>AND(COUNTIF($B$21,"*有*"),COUNTIF($I$22,""))</formula>
    </cfRule>
  </conditionalFormatting>
  <conditionalFormatting sqref="I23">
    <cfRule type="expression" dxfId="2" priority="3">
      <formula>AND(COUNTIF($B$21,"*有*"),COUNTIF($I$22,""))</formula>
    </cfRule>
  </conditionalFormatting>
  <conditionalFormatting sqref="K22">
    <cfRule type="expression" dxfId="1" priority="2">
      <formula>AND(COUNTIF($I$22,"*有*"),COUNTIF($K$22,""))</formula>
    </cfRule>
  </conditionalFormatting>
  <conditionalFormatting sqref="K23">
    <cfRule type="expression" dxfId="0" priority="1">
      <formula>AND(COUNTIF($I$23,"*有*"),COUNTIF($K$23,""))</formula>
    </cfRule>
  </conditionalFormatting>
  <dataValidations count="5">
    <dataValidation allowBlank="1" showInputMessage="1" sqref="G19:K19 I22:I23"/>
    <dataValidation type="list" allowBlank="1" showInputMessage="1" sqref="D46">
      <formula1>$M$46:$M$47</formula1>
    </dataValidation>
    <dataValidation type="list" allowBlank="1" showInputMessage="1" sqref="D48:E48">
      <formula1>"病床確保,発熱外来,自宅療養者等医療"</formula1>
    </dataValidation>
    <dataValidation type="list" allowBlank="1" showInputMessage="1" sqref="B21:B23">
      <formula1>"有,無"</formula1>
    </dataValidation>
    <dataValidation allowBlank="1" showInputMessage="1" sqref="B19:F19"/>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AM98"/>
  <sheetViews>
    <sheetView showZeros="0" view="pageBreakPreview" topLeftCell="A39" zoomScaleNormal="100" zoomScaleSheetLayoutView="100" workbookViewId="0">
      <selection activeCell="F67" sqref="F67"/>
    </sheetView>
  </sheetViews>
  <sheetFormatPr defaultColWidth="8.09765625" defaultRowHeight="13.2" outlineLevelRow="1" outlineLevelCol="1"/>
  <cols>
    <col min="1" max="2" width="4.5" style="489" customWidth="1"/>
    <col min="3" max="3" width="22.19921875" style="489" customWidth="1"/>
    <col min="4" max="12" width="7.59765625" style="489" customWidth="1"/>
    <col min="13" max="21" width="7.59765625" style="489" hidden="1" customWidth="1" outlineLevel="1"/>
    <col min="22" max="22" width="8.09765625" style="489" collapsed="1"/>
    <col min="23" max="23" width="8.09765625" style="489"/>
    <col min="24" max="24" width="11" style="489" bestFit="1" customWidth="1"/>
    <col min="25" max="16384" width="8.09765625" style="489"/>
  </cols>
  <sheetData>
    <row r="1" spans="1:31" ht="19.5" customHeight="1">
      <c r="A1" s="488" t="s">
        <v>531</v>
      </c>
    </row>
    <row r="2" spans="1:31" ht="17.25" customHeight="1">
      <c r="A2" s="488"/>
      <c r="B2" s="488"/>
      <c r="C2" s="488"/>
      <c r="D2" s="1266" t="s">
        <v>530</v>
      </c>
      <c r="E2" s="1266"/>
      <c r="F2" s="1266"/>
      <c r="G2" s="1266"/>
      <c r="H2" s="1266"/>
      <c r="I2" s="488"/>
      <c r="J2" s="488"/>
      <c r="K2" s="488"/>
      <c r="L2" s="488"/>
      <c r="M2" s="490"/>
      <c r="N2" s="490"/>
      <c r="O2" s="490"/>
      <c r="P2" s="490"/>
      <c r="Q2" s="490"/>
      <c r="R2" s="490"/>
      <c r="S2" s="490"/>
      <c r="T2" s="490"/>
      <c r="U2" s="490"/>
    </row>
    <row r="3" spans="1:31" ht="16.2">
      <c r="A3" s="488"/>
      <c r="B3" s="488"/>
      <c r="C3" s="488"/>
      <c r="D3" s="1266"/>
      <c r="E3" s="1266"/>
      <c r="F3" s="1266"/>
      <c r="G3" s="1266"/>
      <c r="H3" s="1266"/>
      <c r="I3" s="488"/>
      <c r="J3" s="488"/>
      <c r="K3" s="488"/>
      <c r="L3" s="488"/>
      <c r="M3" s="490"/>
      <c r="N3" s="490"/>
      <c r="O3" s="490"/>
      <c r="P3" s="490"/>
      <c r="Q3" s="490"/>
      <c r="R3" s="490"/>
      <c r="S3" s="490"/>
      <c r="T3" s="490"/>
      <c r="U3" s="490"/>
    </row>
    <row r="4" spans="1:31" ht="13.8" thickBot="1">
      <c r="A4" s="491" t="s">
        <v>529</v>
      </c>
    </row>
    <row r="5" spans="1:31" s="494" customFormat="1" ht="19.5" customHeight="1" thickBot="1">
      <c r="A5" s="1267" t="s">
        <v>55</v>
      </c>
      <c r="B5" s="1268"/>
      <c r="C5" s="492">
        <f>基礎情報!D9</f>
        <v>0</v>
      </c>
      <c r="D5" s="493" t="s">
        <v>528</v>
      </c>
      <c r="E5" s="1269" t="s">
        <v>527</v>
      </c>
      <c r="F5" s="1270"/>
      <c r="G5" s="1270"/>
      <c r="H5" s="1270"/>
      <c r="I5" s="1270"/>
      <c r="J5" s="1270"/>
      <c r="K5" s="1271"/>
    </row>
    <row r="6" spans="1:31" s="494" customFormat="1" ht="12.6" thickBot="1">
      <c r="A6" s="495"/>
    </row>
    <row r="7" spans="1:31" s="494" customFormat="1" ht="18" customHeight="1">
      <c r="A7" s="1272" t="s">
        <v>59</v>
      </c>
      <c r="B7" s="1275" t="s">
        <v>526</v>
      </c>
      <c r="C7" s="1276"/>
      <c r="D7" s="1272" t="s">
        <v>525</v>
      </c>
      <c r="E7" s="1275"/>
      <c r="F7" s="1276"/>
      <c r="G7" s="1272" t="s">
        <v>524</v>
      </c>
      <c r="H7" s="1275"/>
      <c r="I7" s="1275"/>
      <c r="J7" s="1275"/>
      <c r="K7" s="1275"/>
      <c r="L7" s="1276"/>
      <c r="M7" s="1272" t="s">
        <v>524</v>
      </c>
      <c r="N7" s="1275"/>
      <c r="O7" s="1275"/>
      <c r="P7" s="1275"/>
      <c r="Q7" s="1275"/>
      <c r="R7" s="1275"/>
      <c r="S7" s="1275"/>
      <c r="T7" s="1275"/>
      <c r="U7" s="1276"/>
    </row>
    <row r="8" spans="1:31" s="494" customFormat="1" ht="18" customHeight="1">
      <c r="A8" s="1273"/>
      <c r="B8" s="1277"/>
      <c r="C8" s="1278"/>
      <c r="D8" s="1273" t="s">
        <v>522</v>
      </c>
      <c r="E8" s="1277" t="s">
        <v>521</v>
      </c>
      <c r="F8" s="1278" t="s">
        <v>520</v>
      </c>
      <c r="G8" s="1281" t="s">
        <v>584</v>
      </c>
      <c r="H8" s="1282"/>
      <c r="I8" s="496"/>
      <c r="J8" s="1283"/>
      <c r="K8" s="1282"/>
      <c r="L8" s="497" t="str">
        <f>IF(I8="","",IF(I8=100,"",100-I8))</f>
        <v/>
      </c>
      <c r="M8" s="1281" t="s">
        <v>523</v>
      </c>
      <c r="N8" s="1282"/>
      <c r="O8" s="496" t="str">
        <f>IF(O36="","",ROUND(O36/L36*100,0))</f>
        <v/>
      </c>
      <c r="P8" s="1281" t="s">
        <v>523</v>
      </c>
      <c r="Q8" s="1282"/>
      <c r="R8" s="496" t="str">
        <f>IF(R36="","",ROUND(R36/O36*100,0))</f>
        <v/>
      </c>
      <c r="S8" s="1283" t="s">
        <v>523</v>
      </c>
      <c r="T8" s="1282"/>
      <c r="U8" s="497" t="str">
        <f>IF(O8="","",IF(O8=100,"",100-O8))</f>
        <v/>
      </c>
    </row>
    <row r="9" spans="1:31" s="494" customFormat="1" ht="18" customHeight="1" thickBot="1">
      <c r="A9" s="1274"/>
      <c r="B9" s="1279"/>
      <c r="C9" s="1280"/>
      <c r="D9" s="1274"/>
      <c r="E9" s="1279"/>
      <c r="F9" s="1280"/>
      <c r="G9" s="498" t="s">
        <v>522</v>
      </c>
      <c r="H9" s="499" t="s">
        <v>521</v>
      </c>
      <c r="I9" s="499" t="s">
        <v>520</v>
      </c>
      <c r="J9" s="499" t="s">
        <v>522</v>
      </c>
      <c r="K9" s="499" t="s">
        <v>521</v>
      </c>
      <c r="L9" s="500" t="s">
        <v>520</v>
      </c>
      <c r="M9" s="498" t="s">
        <v>522</v>
      </c>
      <c r="N9" s="499" t="s">
        <v>521</v>
      </c>
      <c r="O9" s="499" t="s">
        <v>520</v>
      </c>
      <c r="P9" s="498" t="s">
        <v>522</v>
      </c>
      <c r="Q9" s="499" t="s">
        <v>521</v>
      </c>
      <c r="R9" s="499" t="s">
        <v>520</v>
      </c>
      <c r="S9" s="499" t="s">
        <v>522</v>
      </c>
      <c r="T9" s="499" t="s">
        <v>521</v>
      </c>
      <c r="U9" s="500" t="s">
        <v>520</v>
      </c>
    </row>
    <row r="10" spans="1:31" s="494" customFormat="1" ht="18" customHeight="1">
      <c r="A10" s="1298" t="s">
        <v>57</v>
      </c>
      <c r="B10" s="1300" t="s">
        <v>519</v>
      </c>
      <c r="C10" s="501"/>
      <c r="D10" s="502" t="s">
        <v>518</v>
      </c>
      <c r="E10" s="503" t="s">
        <v>514</v>
      </c>
      <c r="F10" s="504" t="s">
        <v>517</v>
      </c>
      <c r="G10" s="502" t="s">
        <v>185</v>
      </c>
      <c r="H10" s="503" t="s">
        <v>514</v>
      </c>
      <c r="I10" s="503" t="s">
        <v>513</v>
      </c>
      <c r="J10" s="503" t="s">
        <v>515</v>
      </c>
      <c r="K10" s="503" t="s">
        <v>514</v>
      </c>
      <c r="L10" s="504" t="s">
        <v>513</v>
      </c>
      <c r="M10" s="502" t="s">
        <v>516</v>
      </c>
      <c r="N10" s="503" t="s">
        <v>514</v>
      </c>
      <c r="O10" s="503" t="s">
        <v>513</v>
      </c>
      <c r="P10" s="502" t="s">
        <v>516</v>
      </c>
      <c r="Q10" s="503" t="s">
        <v>514</v>
      </c>
      <c r="R10" s="503" t="s">
        <v>513</v>
      </c>
      <c r="S10" s="503" t="s">
        <v>515</v>
      </c>
      <c r="T10" s="503" t="s">
        <v>514</v>
      </c>
      <c r="U10" s="504" t="s">
        <v>513</v>
      </c>
      <c r="V10" s="324"/>
      <c r="W10" s="324"/>
      <c r="X10" s="324"/>
      <c r="Y10" s="324"/>
      <c r="Z10" s="324"/>
      <c r="AA10" s="324"/>
      <c r="AB10" s="324"/>
      <c r="AC10" s="324"/>
      <c r="AD10" s="324"/>
      <c r="AE10" s="324"/>
    </row>
    <row r="11" spans="1:31" s="511" customFormat="1" ht="18" customHeight="1">
      <c r="A11" s="1299"/>
      <c r="B11" s="1301"/>
      <c r="C11" s="505" t="s">
        <v>512</v>
      </c>
      <c r="D11" s="506"/>
      <c r="E11" s="507" t="str">
        <f t="shared" ref="E11:E21" si="0">IF(D11="","",F11/D11)</f>
        <v/>
      </c>
      <c r="F11" s="508"/>
      <c r="G11" s="506"/>
      <c r="H11" s="507" t="str">
        <f t="shared" ref="H11:H21" si="1">IF(G11="","",I11/G11)</f>
        <v/>
      </c>
      <c r="I11" s="509"/>
      <c r="J11" s="507"/>
      <c r="K11" s="507" t="str">
        <f t="shared" ref="K11:K16" si="2">IF(J11="","",L11/J11)</f>
        <v/>
      </c>
      <c r="L11" s="510"/>
      <c r="M11" s="506"/>
      <c r="N11" s="507" t="str">
        <f t="shared" ref="N11:N22" si="3">IF(M11="","",O11/M11)</f>
        <v/>
      </c>
      <c r="O11" s="509"/>
      <c r="P11" s="506"/>
      <c r="Q11" s="507" t="str">
        <f t="shared" ref="Q11:Q22" si="4">IF(P11="","",R11/P11)</f>
        <v/>
      </c>
      <c r="R11" s="509"/>
      <c r="S11" s="507"/>
      <c r="T11" s="507" t="str">
        <f t="shared" ref="T11:T22" si="5">IF(S11="","",U11/S11)</f>
        <v/>
      </c>
      <c r="U11" s="510"/>
    </row>
    <row r="12" spans="1:31" s="511" customFormat="1" ht="18" customHeight="1">
      <c r="A12" s="1299"/>
      <c r="B12" s="1301"/>
      <c r="C12" s="512">
        <f>'確認書（病室整備）'!B46</f>
        <v>0</v>
      </c>
      <c r="D12" s="506"/>
      <c r="E12" s="507" t="str">
        <f t="shared" si="0"/>
        <v/>
      </c>
      <c r="F12" s="508"/>
      <c r="G12" s="506"/>
      <c r="H12" s="507" t="str">
        <f t="shared" si="1"/>
        <v/>
      </c>
      <c r="I12" s="509"/>
      <c r="J12" s="507"/>
      <c r="K12" s="507" t="str">
        <f t="shared" si="2"/>
        <v/>
      </c>
      <c r="L12" s="510"/>
      <c r="M12" s="506"/>
      <c r="N12" s="507" t="str">
        <f t="shared" si="3"/>
        <v/>
      </c>
      <c r="O12" s="509"/>
      <c r="P12" s="506"/>
      <c r="Q12" s="507" t="str">
        <f t="shared" si="4"/>
        <v/>
      </c>
      <c r="R12" s="509"/>
      <c r="S12" s="507"/>
      <c r="T12" s="507" t="str">
        <f t="shared" si="5"/>
        <v/>
      </c>
      <c r="U12" s="510"/>
    </row>
    <row r="13" spans="1:31" s="511" customFormat="1" ht="18" customHeight="1">
      <c r="A13" s="1299"/>
      <c r="B13" s="1301"/>
      <c r="C13" s="512">
        <f>'確認書（病室整備）'!N46</f>
        <v>0</v>
      </c>
      <c r="D13" s="513"/>
      <c r="E13" s="514" t="str">
        <f t="shared" si="0"/>
        <v/>
      </c>
      <c r="F13" s="515"/>
      <c r="G13" s="516"/>
      <c r="H13" s="517" t="str">
        <f t="shared" si="1"/>
        <v/>
      </c>
      <c r="I13" s="518"/>
      <c r="J13" s="519"/>
      <c r="K13" s="517" t="str">
        <f t="shared" si="2"/>
        <v/>
      </c>
      <c r="L13" s="515"/>
      <c r="M13" s="520"/>
      <c r="N13" s="517" t="str">
        <f t="shared" si="3"/>
        <v/>
      </c>
      <c r="O13" s="518"/>
      <c r="P13" s="520"/>
      <c r="Q13" s="517" t="str">
        <f t="shared" si="4"/>
        <v/>
      </c>
      <c r="R13" s="518"/>
      <c r="S13" s="518"/>
      <c r="T13" s="517" t="str">
        <f t="shared" si="5"/>
        <v/>
      </c>
      <c r="U13" s="515"/>
    </row>
    <row r="14" spans="1:31" s="511" customFormat="1" ht="18" customHeight="1">
      <c r="A14" s="1299"/>
      <c r="B14" s="1301"/>
      <c r="C14" s="505" t="s">
        <v>511</v>
      </c>
      <c r="D14" s="521"/>
      <c r="E14" s="517" t="str">
        <f t="shared" si="0"/>
        <v/>
      </c>
      <c r="F14" s="522"/>
      <c r="G14" s="521"/>
      <c r="H14" s="517" t="str">
        <f t="shared" si="1"/>
        <v/>
      </c>
      <c r="I14" s="523"/>
      <c r="J14" s="517"/>
      <c r="K14" s="517" t="str">
        <f t="shared" si="2"/>
        <v/>
      </c>
      <c r="L14" s="522"/>
      <c r="M14" s="521"/>
      <c r="N14" s="517" t="str">
        <f t="shared" si="3"/>
        <v/>
      </c>
      <c r="O14" s="523"/>
      <c r="P14" s="521"/>
      <c r="Q14" s="517" t="str">
        <f t="shared" si="4"/>
        <v/>
      </c>
      <c r="R14" s="523"/>
      <c r="S14" s="517"/>
      <c r="T14" s="517" t="str">
        <f t="shared" si="5"/>
        <v/>
      </c>
      <c r="U14" s="522"/>
    </row>
    <row r="15" spans="1:31" s="511" customFormat="1" ht="18" customHeight="1">
      <c r="A15" s="1299"/>
      <c r="B15" s="1301"/>
      <c r="C15" s="512"/>
      <c r="D15" s="524"/>
      <c r="E15" s="525" t="str">
        <f t="shared" si="0"/>
        <v/>
      </c>
      <c r="F15" s="518"/>
      <c r="G15" s="524"/>
      <c r="H15" s="526" t="str">
        <f t="shared" si="1"/>
        <v/>
      </c>
      <c r="I15" s="527"/>
      <c r="J15" s="518"/>
      <c r="K15" s="517" t="str">
        <f t="shared" si="2"/>
        <v/>
      </c>
      <c r="L15" s="515"/>
      <c r="M15" s="520"/>
      <c r="N15" s="517" t="str">
        <f t="shared" si="3"/>
        <v/>
      </c>
      <c r="O15" s="527"/>
      <c r="P15" s="520"/>
      <c r="Q15" s="517" t="str">
        <f t="shared" si="4"/>
        <v/>
      </c>
      <c r="R15" s="527"/>
      <c r="S15" s="518"/>
      <c r="T15" s="517" t="str">
        <f t="shared" si="5"/>
        <v/>
      </c>
      <c r="U15" s="515"/>
    </row>
    <row r="16" spans="1:31" s="511" customFormat="1" ht="18" customHeight="1">
      <c r="A16" s="1299"/>
      <c r="B16" s="1301"/>
      <c r="C16" s="512"/>
      <c r="D16" s="524"/>
      <c r="E16" s="526" t="str">
        <f t="shared" si="0"/>
        <v/>
      </c>
      <c r="F16" s="515"/>
      <c r="G16" s="524"/>
      <c r="H16" s="526" t="str">
        <f t="shared" si="1"/>
        <v/>
      </c>
      <c r="I16" s="527"/>
      <c r="J16" s="518"/>
      <c r="K16" s="517" t="str">
        <f t="shared" si="2"/>
        <v/>
      </c>
      <c r="L16" s="515"/>
      <c r="M16" s="520"/>
      <c r="N16" s="517" t="str">
        <f t="shared" si="3"/>
        <v/>
      </c>
      <c r="O16" s="527"/>
      <c r="P16" s="520"/>
      <c r="Q16" s="517" t="str">
        <f t="shared" si="4"/>
        <v/>
      </c>
      <c r="R16" s="527"/>
      <c r="S16" s="518"/>
      <c r="T16" s="517" t="str">
        <f t="shared" si="5"/>
        <v/>
      </c>
      <c r="U16" s="515"/>
    </row>
    <row r="17" spans="1:31" s="511" customFormat="1" ht="18" customHeight="1">
      <c r="A17" s="1299"/>
      <c r="B17" s="1301"/>
      <c r="C17" s="512"/>
      <c r="D17" s="528"/>
      <c r="E17" s="526" t="str">
        <f t="shared" si="0"/>
        <v/>
      </c>
      <c r="F17" s="515"/>
      <c r="G17" s="524"/>
      <c r="H17" s="526" t="str">
        <f t="shared" si="1"/>
        <v/>
      </c>
      <c r="I17" s="527"/>
      <c r="J17" s="529"/>
      <c r="K17" s="523"/>
      <c r="L17" s="515"/>
      <c r="M17" s="520"/>
      <c r="N17" s="517" t="str">
        <f t="shared" si="3"/>
        <v/>
      </c>
      <c r="O17" s="527"/>
      <c r="P17" s="520"/>
      <c r="Q17" s="517" t="str">
        <f t="shared" si="4"/>
        <v/>
      </c>
      <c r="R17" s="527"/>
      <c r="S17" s="527"/>
      <c r="T17" s="523" t="str">
        <f t="shared" si="5"/>
        <v/>
      </c>
      <c r="U17" s="515"/>
    </row>
    <row r="18" spans="1:31" s="494" customFormat="1" ht="18" customHeight="1">
      <c r="A18" s="1286"/>
      <c r="B18" s="1302"/>
      <c r="C18" s="530" t="s">
        <v>510</v>
      </c>
      <c r="D18" s="531"/>
      <c r="E18" s="532" t="str">
        <f t="shared" si="0"/>
        <v/>
      </c>
      <c r="F18" s="533"/>
      <c r="G18" s="531"/>
      <c r="H18" s="532" t="str">
        <f t="shared" si="1"/>
        <v/>
      </c>
      <c r="I18" s="534"/>
      <c r="J18" s="532"/>
      <c r="K18" s="532" t="str">
        <f>IF(J18="","",L18/J18)</f>
        <v/>
      </c>
      <c r="L18" s="535"/>
      <c r="M18" s="531"/>
      <c r="N18" s="532" t="str">
        <f t="shared" si="3"/>
        <v/>
      </c>
      <c r="O18" s="534"/>
      <c r="P18" s="531"/>
      <c r="Q18" s="532" t="str">
        <f t="shared" si="4"/>
        <v/>
      </c>
      <c r="R18" s="534"/>
      <c r="S18" s="532"/>
      <c r="T18" s="532" t="str">
        <f t="shared" si="5"/>
        <v/>
      </c>
      <c r="U18" s="535"/>
      <c r="V18" s="324"/>
      <c r="W18" s="324"/>
      <c r="X18" s="324"/>
      <c r="Y18" s="324"/>
      <c r="Z18" s="324"/>
      <c r="AA18" s="324"/>
      <c r="AB18" s="324"/>
      <c r="AC18" s="324"/>
      <c r="AD18" s="324"/>
      <c r="AE18" s="324"/>
    </row>
    <row r="19" spans="1:31" s="494" customFormat="1" ht="18" customHeight="1">
      <c r="A19" s="1286"/>
      <c r="B19" s="1302"/>
      <c r="C19" s="536">
        <f>'確認書（病室整備）'!B46</f>
        <v>0</v>
      </c>
      <c r="D19" s="531"/>
      <c r="E19" s="532" t="str">
        <f t="shared" si="0"/>
        <v/>
      </c>
      <c r="F19" s="533"/>
      <c r="G19" s="531"/>
      <c r="H19" s="532" t="str">
        <f t="shared" si="1"/>
        <v/>
      </c>
      <c r="I19" s="534"/>
      <c r="J19" s="532"/>
      <c r="K19" s="532" t="str">
        <f>IF(J19="","",L19/J19)</f>
        <v/>
      </c>
      <c r="L19" s="535"/>
      <c r="M19" s="531"/>
      <c r="N19" s="532" t="str">
        <f t="shared" si="3"/>
        <v/>
      </c>
      <c r="O19" s="534"/>
      <c r="P19" s="531"/>
      <c r="Q19" s="532" t="str">
        <f t="shared" si="4"/>
        <v/>
      </c>
      <c r="R19" s="534"/>
      <c r="S19" s="532"/>
      <c r="T19" s="532" t="str">
        <f t="shared" si="5"/>
        <v/>
      </c>
      <c r="U19" s="535"/>
      <c r="V19" s="324"/>
      <c r="W19" s="324"/>
      <c r="X19" s="324"/>
      <c r="Y19" s="324"/>
      <c r="Z19" s="324"/>
      <c r="AA19" s="324"/>
      <c r="AB19" s="324"/>
      <c r="AC19" s="324"/>
      <c r="AD19" s="324"/>
      <c r="AE19" s="324"/>
    </row>
    <row r="20" spans="1:31" s="494" customFormat="1" ht="18" customHeight="1">
      <c r="A20" s="1286"/>
      <c r="B20" s="1302"/>
      <c r="C20" s="536">
        <f>'確認書（病室整備）'!N46</f>
        <v>0</v>
      </c>
      <c r="D20" s="537">
        <f>'確認書（病室整備）'!AA76</f>
        <v>0</v>
      </c>
      <c r="E20" s="538" t="e">
        <f>IF(D20="","",F20/D20)</f>
        <v>#DIV/0!</v>
      </c>
      <c r="F20" s="539">
        <f>'確認書（病室整備）'!B79-'確認書（病室整備）'!O76</f>
        <v>0</v>
      </c>
      <c r="G20" s="540">
        <f>$D$20</f>
        <v>0</v>
      </c>
      <c r="H20" s="538" t="e">
        <f t="shared" si="1"/>
        <v>#DIV/0!</v>
      </c>
      <c r="I20" s="541">
        <f>$F$20</f>
        <v>0</v>
      </c>
      <c r="J20" s="542"/>
      <c r="K20" s="543" t="str">
        <f>IF(J20="","",L20/J20)</f>
        <v/>
      </c>
      <c r="L20" s="544"/>
      <c r="M20" s="545"/>
      <c r="N20" s="543" t="str">
        <f t="shared" si="3"/>
        <v/>
      </c>
      <c r="O20" s="546"/>
      <c r="P20" s="545"/>
      <c r="Q20" s="543" t="str">
        <f t="shared" si="4"/>
        <v/>
      </c>
      <c r="R20" s="546"/>
      <c r="S20" s="546"/>
      <c r="T20" s="543" t="str">
        <f t="shared" si="5"/>
        <v/>
      </c>
      <c r="U20" s="544"/>
      <c r="V20" s="324"/>
      <c r="W20" s="324"/>
      <c r="X20" s="324"/>
      <c r="Y20" s="324"/>
      <c r="Z20" s="324"/>
      <c r="AA20" s="324"/>
      <c r="AB20" s="324"/>
      <c r="AC20" s="324"/>
      <c r="AD20" s="324"/>
      <c r="AE20" s="324"/>
    </row>
    <row r="21" spans="1:31" s="494" customFormat="1" ht="18" customHeight="1">
      <c r="A21" s="1286"/>
      <c r="B21" s="1302"/>
      <c r="C21" s="530"/>
      <c r="D21" s="547"/>
      <c r="E21" s="538" t="str">
        <f t="shared" si="0"/>
        <v/>
      </c>
      <c r="F21" s="533"/>
      <c r="G21" s="547"/>
      <c r="H21" s="538" t="str">
        <f t="shared" si="1"/>
        <v/>
      </c>
      <c r="I21" s="548"/>
      <c r="J21" s="543"/>
      <c r="K21" s="543" t="str">
        <f>IF(J21="","",L21/J21)</f>
        <v/>
      </c>
      <c r="L21" s="549"/>
      <c r="M21" s="550"/>
      <c r="N21" s="543" t="str">
        <f t="shared" si="3"/>
        <v/>
      </c>
      <c r="O21" s="551"/>
      <c r="P21" s="550"/>
      <c r="Q21" s="543" t="str">
        <f t="shared" si="4"/>
        <v/>
      </c>
      <c r="R21" s="551"/>
      <c r="S21" s="543"/>
      <c r="T21" s="543" t="str">
        <f t="shared" si="5"/>
        <v/>
      </c>
      <c r="U21" s="549"/>
      <c r="V21" s="324"/>
      <c r="W21" s="324"/>
      <c r="X21" s="324"/>
      <c r="Y21" s="324"/>
      <c r="Z21" s="324"/>
      <c r="AA21" s="324"/>
      <c r="AB21" s="324"/>
      <c r="AC21" s="324"/>
      <c r="AD21" s="324"/>
      <c r="AE21" s="324"/>
    </row>
    <row r="22" spans="1:31" s="494" customFormat="1" ht="18" customHeight="1">
      <c r="A22" s="1286"/>
      <c r="B22" s="1302"/>
      <c r="C22" s="536" t="s">
        <v>509</v>
      </c>
      <c r="D22" s="540"/>
      <c r="E22" s="552"/>
      <c r="F22" s="541">
        <f>'確認書（病室整備）'!O76</f>
        <v>0</v>
      </c>
      <c r="G22" s="540"/>
      <c r="H22" s="538"/>
      <c r="I22" s="553">
        <f>F22</f>
        <v>0</v>
      </c>
      <c r="J22" s="546"/>
      <c r="K22" s="543" t="str">
        <f>IF(J22="","",L22/J22)</f>
        <v/>
      </c>
      <c r="L22" s="544"/>
      <c r="M22" s="545"/>
      <c r="N22" s="543" t="str">
        <f t="shared" si="3"/>
        <v/>
      </c>
      <c r="O22" s="554"/>
      <c r="P22" s="545"/>
      <c r="Q22" s="543" t="str">
        <f t="shared" si="4"/>
        <v/>
      </c>
      <c r="R22" s="554"/>
      <c r="S22" s="546"/>
      <c r="T22" s="543" t="str">
        <f t="shared" si="5"/>
        <v/>
      </c>
      <c r="U22" s="544"/>
      <c r="V22" s="324"/>
      <c r="W22" s="324"/>
      <c r="X22" s="324"/>
      <c r="Y22" s="324"/>
      <c r="Z22" s="324"/>
      <c r="AA22" s="324"/>
      <c r="AB22" s="324"/>
      <c r="AC22" s="324"/>
      <c r="AD22" s="324"/>
      <c r="AE22" s="324"/>
    </row>
    <row r="23" spans="1:31" s="494" customFormat="1" ht="18" customHeight="1">
      <c r="A23" s="1286"/>
      <c r="B23" s="1302"/>
      <c r="C23" s="536" t="s">
        <v>506</v>
      </c>
      <c r="D23" s="540"/>
      <c r="E23" s="552"/>
      <c r="F23" s="555"/>
      <c r="G23" s="540"/>
      <c r="H23" s="538"/>
      <c r="I23" s="553"/>
      <c r="J23" s="546"/>
      <c r="K23" s="543"/>
      <c r="L23" s="544"/>
      <c r="M23" s="545"/>
      <c r="N23" s="543"/>
      <c r="O23" s="554"/>
      <c r="P23" s="545"/>
      <c r="Q23" s="543"/>
      <c r="R23" s="554"/>
      <c r="S23" s="546"/>
      <c r="T23" s="543"/>
      <c r="U23" s="544"/>
      <c r="V23" s="324"/>
      <c r="W23" s="324"/>
      <c r="X23" s="324"/>
      <c r="Y23" s="324"/>
      <c r="Z23" s="324"/>
      <c r="AA23" s="324"/>
      <c r="AB23" s="324"/>
      <c r="AC23" s="324"/>
      <c r="AD23" s="324"/>
      <c r="AE23" s="324"/>
    </row>
    <row r="24" spans="1:31" s="494" customFormat="1" ht="18" customHeight="1">
      <c r="A24" s="1286"/>
      <c r="B24" s="1302"/>
      <c r="C24" s="556">
        <f>'確認書（病室整備）'!C101</f>
        <v>0</v>
      </c>
      <c r="D24" s="557"/>
      <c r="E24" s="538"/>
      <c r="F24" s="539">
        <f>'確認書（病室整備）'!S101</f>
        <v>0</v>
      </c>
      <c r="G24" s="540"/>
      <c r="H24" s="538"/>
      <c r="I24" s="553">
        <f t="shared" ref="I24:I35" si="6">F24</f>
        <v>0</v>
      </c>
      <c r="J24" s="558"/>
      <c r="K24" s="551"/>
      <c r="L24" s="544"/>
      <c r="M24" s="545"/>
      <c r="N24" s="543" t="str">
        <f>IF(M24="","",O24/M24)</f>
        <v/>
      </c>
      <c r="O24" s="554"/>
      <c r="P24" s="545"/>
      <c r="Q24" s="543" t="str">
        <f>IF(P24="","",R24/P24)</f>
        <v/>
      </c>
      <c r="R24" s="554"/>
      <c r="S24" s="554"/>
      <c r="T24" s="551" t="str">
        <f>IF(S24="","",U24/S24)</f>
        <v/>
      </c>
      <c r="U24" s="544"/>
      <c r="V24" s="324"/>
      <c r="W24" s="324"/>
      <c r="X24" s="324"/>
      <c r="Y24" s="324"/>
      <c r="Z24" s="324"/>
      <c r="AA24" s="324"/>
      <c r="AB24" s="324"/>
      <c r="AC24" s="324"/>
      <c r="AD24" s="324"/>
      <c r="AE24" s="324"/>
    </row>
    <row r="25" spans="1:31" s="494" customFormat="1" ht="18" customHeight="1">
      <c r="A25" s="1286"/>
      <c r="B25" s="1302"/>
      <c r="C25" s="556">
        <f>'確認書（病室整備）'!C102</f>
        <v>0</v>
      </c>
      <c r="D25" s="557"/>
      <c r="E25" s="538"/>
      <c r="F25" s="539">
        <f>'確認書（病室整備）'!S102</f>
        <v>0</v>
      </c>
      <c r="G25" s="540"/>
      <c r="H25" s="538"/>
      <c r="I25" s="553">
        <f t="shared" si="6"/>
        <v>0</v>
      </c>
      <c r="J25" s="558"/>
      <c r="K25" s="551"/>
      <c r="L25" s="544"/>
      <c r="M25" s="545"/>
      <c r="N25" s="543"/>
      <c r="O25" s="554"/>
      <c r="P25" s="545"/>
      <c r="Q25" s="543"/>
      <c r="R25" s="554"/>
      <c r="S25" s="554"/>
      <c r="T25" s="551"/>
      <c r="U25" s="544"/>
      <c r="V25" s="324"/>
      <c r="W25" s="324"/>
      <c r="X25" s="324"/>
      <c r="Y25" s="324"/>
      <c r="Z25" s="324"/>
      <c r="AA25" s="324"/>
      <c r="AB25" s="324"/>
      <c r="AC25" s="324"/>
      <c r="AD25" s="324"/>
      <c r="AE25" s="324"/>
    </row>
    <row r="26" spans="1:31" s="494" customFormat="1" ht="18" customHeight="1">
      <c r="A26" s="1286"/>
      <c r="B26" s="1302"/>
      <c r="C26" s="556">
        <f>'確認書（病室整備）'!C103</f>
        <v>0</v>
      </c>
      <c r="D26" s="557"/>
      <c r="E26" s="538"/>
      <c r="F26" s="539">
        <f>'確認書（病室整備）'!S103</f>
        <v>0</v>
      </c>
      <c r="G26" s="540"/>
      <c r="H26" s="538"/>
      <c r="I26" s="553">
        <f t="shared" si="6"/>
        <v>0</v>
      </c>
      <c r="J26" s="558"/>
      <c r="K26" s="551"/>
      <c r="L26" s="544"/>
      <c r="M26" s="545"/>
      <c r="N26" s="543"/>
      <c r="O26" s="554"/>
      <c r="P26" s="545"/>
      <c r="Q26" s="543"/>
      <c r="R26" s="554"/>
      <c r="S26" s="554"/>
      <c r="T26" s="551"/>
      <c r="U26" s="544"/>
      <c r="V26" s="324"/>
      <c r="W26" s="324"/>
      <c r="X26" s="324"/>
      <c r="Y26" s="324"/>
      <c r="Z26" s="324"/>
      <c r="AA26" s="324"/>
      <c r="AB26" s="324"/>
      <c r="AC26" s="324"/>
      <c r="AD26" s="324"/>
      <c r="AE26" s="324"/>
    </row>
    <row r="27" spans="1:31" s="494" customFormat="1" ht="18" customHeight="1">
      <c r="A27" s="1286"/>
      <c r="B27" s="1302"/>
      <c r="C27" s="556">
        <f>'確認書（病室整備）'!C104</f>
        <v>0</v>
      </c>
      <c r="D27" s="557"/>
      <c r="E27" s="538"/>
      <c r="F27" s="539">
        <f>'確認書（病室整備）'!S104</f>
        <v>0</v>
      </c>
      <c r="G27" s="540"/>
      <c r="H27" s="538"/>
      <c r="I27" s="553">
        <f t="shared" si="6"/>
        <v>0</v>
      </c>
      <c r="J27" s="558"/>
      <c r="K27" s="551"/>
      <c r="L27" s="544"/>
      <c r="M27" s="545"/>
      <c r="N27" s="543"/>
      <c r="O27" s="554"/>
      <c r="P27" s="545"/>
      <c r="Q27" s="543"/>
      <c r="R27" s="554"/>
      <c r="S27" s="554"/>
      <c r="T27" s="551"/>
      <c r="U27" s="544"/>
      <c r="V27" s="324"/>
      <c r="W27" s="324"/>
      <c r="X27" s="324"/>
      <c r="Y27" s="324"/>
      <c r="Z27" s="324"/>
      <c r="AA27" s="324"/>
      <c r="AB27" s="324"/>
      <c r="AC27" s="324"/>
      <c r="AD27" s="324"/>
      <c r="AE27" s="324"/>
    </row>
    <row r="28" spans="1:31" s="494" customFormat="1" ht="18" customHeight="1">
      <c r="A28" s="1286"/>
      <c r="B28" s="1302"/>
      <c r="C28" s="556">
        <f>'確認書（病室整備）'!C105</f>
        <v>0</v>
      </c>
      <c r="D28" s="557"/>
      <c r="E28" s="538"/>
      <c r="F28" s="539">
        <f>'確認書（病室整備）'!S105</f>
        <v>0</v>
      </c>
      <c r="G28" s="540"/>
      <c r="H28" s="538"/>
      <c r="I28" s="553">
        <f t="shared" si="6"/>
        <v>0</v>
      </c>
      <c r="J28" s="558"/>
      <c r="K28" s="551"/>
      <c r="L28" s="544"/>
      <c r="M28" s="545"/>
      <c r="N28" s="543"/>
      <c r="O28" s="554"/>
      <c r="P28" s="545"/>
      <c r="Q28" s="543"/>
      <c r="R28" s="554"/>
      <c r="S28" s="554"/>
      <c r="T28" s="551"/>
      <c r="U28" s="544"/>
      <c r="V28" s="324"/>
      <c r="W28" s="324"/>
      <c r="X28" s="324"/>
      <c r="Y28" s="324"/>
      <c r="Z28" s="324"/>
      <c r="AA28" s="324"/>
      <c r="AB28" s="324"/>
      <c r="AC28" s="324"/>
      <c r="AD28" s="324"/>
      <c r="AE28" s="324"/>
    </row>
    <row r="29" spans="1:31" s="494" customFormat="1" ht="18" customHeight="1">
      <c r="A29" s="1286"/>
      <c r="B29" s="1302"/>
      <c r="C29" s="556">
        <f>'確認書（病室整備）'!C106</f>
        <v>0</v>
      </c>
      <c r="D29" s="557"/>
      <c r="E29" s="538"/>
      <c r="F29" s="539">
        <f>'確認書（病室整備）'!S106</f>
        <v>0</v>
      </c>
      <c r="G29" s="540"/>
      <c r="H29" s="538"/>
      <c r="I29" s="553">
        <f t="shared" si="6"/>
        <v>0</v>
      </c>
      <c r="J29" s="558"/>
      <c r="K29" s="551"/>
      <c r="L29" s="544"/>
      <c r="M29" s="545"/>
      <c r="N29" s="543"/>
      <c r="O29" s="554"/>
      <c r="P29" s="545"/>
      <c r="Q29" s="543"/>
      <c r="R29" s="554"/>
      <c r="S29" s="554"/>
      <c r="T29" s="551"/>
      <c r="U29" s="544"/>
      <c r="V29" s="324"/>
      <c r="W29" s="324"/>
      <c r="X29" s="324"/>
      <c r="Y29" s="324"/>
      <c r="Z29" s="324"/>
      <c r="AA29" s="324"/>
      <c r="AB29" s="324"/>
      <c r="AC29" s="324"/>
      <c r="AD29" s="324"/>
      <c r="AE29" s="324"/>
    </row>
    <row r="30" spans="1:31" s="494" customFormat="1" ht="18" hidden="1" customHeight="1" outlineLevel="1">
      <c r="A30" s="1286"/>
      <c r="B30" s="1302"/>
      <c r="C30" s="556">
        <f>'確認書（病室整備）'!C107</f>
        <v>0</v>
      </c>
      <c r="D30" s="557"/>
      <c r="E30" s="538"/>
      <c r="F30" s="539">
        <f>'確認書（病室整備）'!S107</f>
        <v>0</v>
      </c>
      <c r="G30" s="540"/>
      <c r="H30" s="538"/>
      <c r="I30" s="553">
        <f t="shared" si="6"/>
        <v>0</v>
      </c>
      <c r="J30" s="558"/>
      <c r="K30" s="551"/>
      <c r="L30" s="544"/>
      <c r="M30" s="545"/>
      <c r="N30" s="543"/>
      <c r="O30" s="554"/>
      <c r="P30" s="545"/>
      <c r="Q30" s="543"/>
      <c r="R30" s="554"/>
      <c r="S30" s="554"/>
      <c r="T30" s="551"/>
      <c r="U30" s="544"/>
      <c r="V30" s="324"/>
      <c r="W30" s="324"/>
      <c r="X30" s="324"/>
      <c r="Y30" s="324"/>
      <c r="Z30" s="324"/>
      <c r="AA30" s="324"/>
      <c r="AB30" s="324"/>
      <c r="AC30" s="324"/>
      <c r="AD30" s="324"/>
      <c r="AE30" s="324"/>
    </row>
    <row r="31" spans="1:31" s="494" customFormat="1" ht="18" hidden="1" customHeight="1" outlineLevel="1">
      <c r="A31" s="1286"/>
      <c r="B31" s="1302"/>
      <c r="C31" s="556">
        <f>'確認書（病室整備）'!C108</f>
        <v>0</v>
      </c>
      <c r="D31" s="557"/>
      <c r="E31" s="538"/>
      <c r="F31" s="539">
        <f>'確認書（病室整備）'!S108</f>
        <v>0</v>
      </c>
      <c r="G31" s="540"/>
      <c r="H31" s="538"/>
      <c r="I31" s="553">
        <f t="shared" si="6"/>
        <v>0</v>
      </c>
      <c r="J31" s="558"/>
      <c r="K31" s="551"/>
      <c r="L31" s="544"/>
      <c r="M31" s="545"/>
      <c r="N31" s="543"/>
      <c r="O31" s="554"/>
      <c r="P31" s="545"/>
      <c r="Q31" s="543"/>
      <c r="R31" s="554"/>
      <c r="S31" s="554"/>
      <c r="T31" s="551"/>
      <c r="U31" s="544"/>
      <c r="V31" s="324"/>
      <c r="W31" s="324"/>
      <c r="X31" s="324"/>
      <c r="Y31" s="324"/>
      <c r="Z31" s="324"/>
      <c r="AA31" s="324"/>
      <c r="AB31" s="324"/>
      <c r="AC31" s="324"/>
      <c r="AD31" s="324"/>
      <c r="AE31" s="324"/>
    </row>
    <row r="32" spans="1:31" s="494" customFormat="1" ht="18" hidden="1" customHeight="1" outlineLevel="1">
      <c r="A32" s="1286"/>
      <c r="B32" s="1302"/>
      <c r="C32" s="556">
        <f>'確認書（病室整備）'!C109</f>
        <v>0</v>
      </c>
      <c r="D32" s="557"/>
      <c r="E32" s="538"/>
      <c r="F32" s="539">
        <f>'確認書（病室整備）'!S109</f>
        <v>0</v>
      </c>
      <c r="G32" s="540"/>
      <c r="H32" s="538"/>
      <c r="I32" s="553">
        <f t="shared" si="6"/>
        <v>0</v>
      </c>
      <c r="J32" s="558"/>
      <c r="K32" s="551"/>
      <c r="L32" s="544"/>
      <c r="M32" s="545"/>
      <c r="N32" s="543"/>
      <c r="O32" s="554"/>
      <c r="P32" s="545"/>
      <c r="Q32" s="543"/>
      <c r="R32" s="554"/>
      <c r="S32" s="554"/>
      <c r="T32" s="551"/>
      <c r="U32" s="544"/>
      <c r="V32" s="324"/>
      <c r="W32" s="324"/>
      <c r="X32" s="324"/>
      <c r="Y32" s="324"/>
      <c r="Z32" s="324"/>
      <c r="AA32" s="324"/>
      <c r="AB32" s="324"/>
      <c r="AC32" s="324"/>
      <c r="AD32" s="324"/>
      <c r="AE32" s="324"/>
    </row>
    <row r="33" spans="1:31" s="494" customFormat="1" ht="18" hidden="1" customHeight="1" outlineLevel="1">
      <c r="A33" s="1286"/>
      <c r="B33" s="1302"/>
      <c r="C33" s="556">
        <f>'確認書（病室整備）'!C110</f>
        <v>0</v>
      </c>
      <c r="D33" s="557"/>
      <c r="E33" s="538"/>
      <c r="F33" s="539">
        <f>'確認書（病室整備）'!S110</f>
        <v>0</v>
      </c>
      <c r="G33" s="540"/>
      <c r="H33" s="538"/>
      <c r="I33" s="553">
        <f t="shared" si="6"/>
        <v>0</v>
      </c>
      <c r="J33" s="558"/>
      <c r="K33" s="551"/>
      <c r="L33" s="544"/>
      <c r="M33" s="545"/>
      <c r="N33" s="543"/>
      <c r="O33" s="554"/>
      <c r="P33" s="545"/>
      <c r="Q33" s="543"/>
      <c r="R33" s="554"/>
      <c r="S33" s="554"/>
      <c r="T33" s="551"/>
      <c r="U33" s="544"/>
      <c r="V33" s="324"/>
      <c r="W33" s="324"/>
      <c r="X33" s="324"/>
      <c r="Y33" s="324"/>
      <c r="Z33" s="324"/>
      <c r="AA33" s="324"/>
      <c r="AB33" s="324"/>
      <c r="AC33" s="324"/>
      <c r="AD33" s="324"/>
      <c r="AE33" s="324"/>
    </row>
    <row r="34" spans="1:31" s="494" customFormat="1" ht="18" hidden="1" customHeight="1" outlineLevel="1">
      <c r="A34" s="1286"/>
      <c r="B34" s="1302"/>
      <c r="C34" s="556">
        <f>'確認書（病室整備）'!C111</f>
        <v>0</v>
      </c>
      <c r="D34" s="557"/>
      <c r="E34" s="538"/>
      <c r="F34" s="539">
        <f>'確認書（病室整備）'!S111</f>
        <v>0</v>
      </c>
      <c r="G34" s="540"/>
      <c r="H34" s="538"/>
      <c r="I34" s="553">
        <f t="shared" si="6"/>
        <v>0</v>
      </c>
      <c r="J34" s="558"/>
      <c r="K34" s="551"/>
      <c r="L34" s="544"/>
      <c r="M34" s="545"/>
      <c r="N34" s="543"/>
      <c r="O34" s="554"/>
      <c r="P34" s="545"/>
      <c r="Q34" s="543"/>
      <c r="R34" s="554"/>
      <c r="S34" s="554"/>
      <c r="T34" s="551"/>
      <c r="U34" s="544"/>
      <c r="V34" s="324"/>
      <c r="W34" s="324"/>
      <c r="X34" s="324"/>
      <c r="Y34" s="324"/>
      <c r="Z34" s="324"/>
      <c r="AA34" s="324"/>
      <c r="AB34" s="324"/>
      <c r="AC34" s="324"/>
      <c r="AD34" s="324"/>
      <c r="AE34" s="324"/>
    </row>
    <row r="35" spans="1:31" s="494" customFormat="1" ht="18" hidden="1" customHeight="1" outlineLevel="1">
      <c r="A35" s="1286"/>
      <c r="B35" s="1302"/>
      <c r="C35" s="556">
        <f>'確認書（病室整備）'!C112</f>
        <v>0</v>
      </c>
      <c r="D35" s="557"/>
      <c r="E35" s="538"/>
      <c r="F35" s="539">
        <f>'確認書（病室整備）'!S112</f>
        <v>0</v>
      </c>
      <c r="G35" s="540"/>
      <c r="H35" s="538"/>
      <c r="I35" s="553">
        <f t="shared" si="6"/>
        <v>0</v>
      </c>
      <c r="J35" s="558"/>
      <c r="K35" s="551"/>
      <c r="L35" s="544"/>
      <c r="M35" s="545"/>
      <c r="N35" s="543"/>
      <c r="O35" s="554"/>
      <c r="P35" s="545"/>
      <c r="Q35" s="543"/>
      <c r="R35" s="554"/>
      <c r="S35" s="554"/>
      <c r="T35" s="551"/>
      <c r="U35" s="544"/>
      <c r="V35" s="324"/>
      <c r="W35" s="324"/>
      <c r="X35" s="324"/>
      <c r="Y35" s="324"/>
      <c r="Z35" s="324"/>
      <c r="AA35" s="324"/>
      <c r="AB35" s="324"/>
      <c r="AC35" s="324"/>
      <c r="AD35" s="324"/>
      <c r="AE35" s="324"/>
    </row>
    <row r="36" spans="1:31" s="494" customFormat="1" ht="18" customHeight="1" collapsed="1">
      <c r="A36" s="1286"/>
      <c r="B36" s="1302"/>
      <c r="C36" s="559" t="s">
        <v>504</v>
      </c>
      <c r="D36" s="560">
        <f>SUM(D20)</f>
        <v>0</v>
      </c>
      <c r="E36" s="561" t="e">
        <f>IF(D36="","",F36/D36)</f>
        <v>#VALUE!</v>
      </c>
      <c r="F36" s="562" t="str">
        <f>IF(SUM(F20,F22)=0,"",SUM(F20,F22))</f>
        <v/>
      </c>
      <c r="G36" s="560">
        <f>D36</f>
        <v>0</v>
      </c>
      <c r="H36" s="561" t="e">
        <f>E36</f>
        <v>#VALUE!</v>
      </c>
      <c r="I36" s="562" t="str">
        <f>IF(SUM(I20,I22)=0,"",SUM(I20,I22))</f>
        <v/>
      </c>
      <c r="J36" s="563"/>
      <c r="K36" s="561" t="str">
        <f>IF(J36="","",L36/J36)</f>
        <v/>
      </c>
      <c r="L36" s="562" t="str">
        <f>IF(SUM(L19:L29)=0,"",SUM(L19:L29))</f>
        <v/>
      </c>
      <c r="M36" s="560"/>
      <c r="N36" s="561" t="str">
        <f>IF(M36="","",O36/M36)</f>
        <v/>
      </c>
      <c r="O36" s="561" t="str">
        <f>IF(SUM(O19:O29)=0,"",SUM(O19:O29))</f>
        <v/>
      </c>
      <c r="P36" s="560"/>
      <c r="Q36" s="561" t="str">
        <f>IF(P36="","",R36/P36)</f>
        <v/>
      </c>
      <c r="R36" s="561" t="str">
        <f>IF(SUM(R19:R29)=0,"",SUM(R19:R29))</f>
        <v/>
      </c>
      <c r="S36" s="563"/>
      <c r="T36" s="561" t="str">
        <f>IF(S36="","",U36/S36)</f>
        <v/>
      </c>
      <c r="U36" s="562" t="str">
        <f>IF(SUM(U19:U29)=0,"",SUM(U19:U29))</f>
        <v/>
      </c>
      <c r="V36" s="324"/>
      <c r="W36" s="324"/>
      <c r="X36" s="324"/>
      <c r="Y36" s="324"/>
      <c r="Z36" s="324"/>
      <c r="AA36" s="324"/>
      <c r="AB36" s="324"/>
      <c r="AC36" s="324"/>
      <c r="AD36" s="324"/>
      <c r="AE36" s="324"/>
    </row>
    <row r="37" spans="1:31" s="494" customFormat="1" ht="24.75" customHeight="1">
      <c r="A37" s="1286"/>
      <c r="B37" s="1302" t="s">
        <v>508</v>
      </c>
      <c r="C37" s="564" t="s">
        <v>507</v>
      </c>
      <c r="D37" s="565"/>
      <c r="E37" s="566"/>
      <c r="F37" s="567">
        <f>'確認書（病室整備）'!G76</f>
        <v>0</v>
      </c>
      <c r="G37" s="565"/>
      <c r="H37" s="568"/>
      <c r="I37" s="567">
        <f>F37</f>
        <v>0</v>
      </c>
      <c r="J37" s="569"/>
      <c r="K37" s="568" t="str">
        <f>IF(J37="","",L37/J37)</f>
        <v/>
      </c>
      <c r="L37" s="570"/>
      <c r="M37" s="571"/>
      <c r="N37" s="572" t="str">
        <f>IF(M37="","",O37/M37)</f>
        <v/>
      </c>
      <c r="O37" s="573"/>
      <c r="P37" s="571"/>
      <c r="Q37" s="572" t="str">
        <f>IF(P37="","",R37/P37)</f>
        <v/>
      </c>
      <c r="R37" s="573"/>
      <c r="S37" s="573"/>
      <c r="T37" s="572" t="str">
        <f>IF(S37="","",U37/S37)</f>
        <v/>
      </c>
      <c r="U37" s="574"/>
      <c r="V37" s="324"/>
      <c r="W37" s="324"/>
      <c r="X37" s="324"/>
      <c r="Y37" s="324"/>
      <c r="Z37" s="324"/>
      <c r="AA37" s="324"/>
      <c r="AB37" s="324"/>
      <c r="AC37" s="324"/>
      <c r="AD37" s="324"/>
      <c r="AE37" s="324"/>
    </row>
    <row r="38" spans="1:31" s="494" customFormat="1" ht="18" customHeight="1">
      <c r="A38" s="1286"/>
      <c r="B38" s="1302"/>
      <c r="C38" s="575" t="s">
        <v>506</v>
      </c>
      <c r="D38" s="576"/>
      <c r="E38" s="577" t="str">
        <f>IF(D38="","",F38/D38)</f>
        <v/>
      </c>
      <c r="F38" s="578"/>
      <c r="G38" s="576"/>
      <c r="H38" s="577"/>
      <c r="I38" s="578"/>
      <c r="J38" s="579"/>
      <c r="K38" s="577" t="str">
        <f>IF(J38="","",L38/J38)</f>
        <v/>
      </c>
      <c r="L38" s="578"/>
      <c r="M38" s="580"/>
      <c r="N38" s="551" t="str">
        <f>IF(M38="","",O38/M38)</f>
        <v/>
      </c>
      <c r="O38" s="554"/>
      <c r="P38" s="580"/>
      <c r="Q38" s="551" t="str">
        <f>IF(P38="","",R38/P38)</f>
        <v/>
      </c>
      <c r="R38" s="554"/>
      <c r="S38" s="554"/>
      <c r="T38" s="551" t="str">
        <f>IF(S38="","",U38/S38)</f>
        <v/>
      </c>
      <c r="U38" s="581"/>
      <c r="V38" s="324"/>
      <c r="W38" s="324"/>
      <c r="X38" s="324"/>
      <c r="Y38" s="324"/>
      <c r="Z38" s="324"/>
      <c r="AA38" s="324"/>
      <c r="AB38" s="324"/>
      <c r="AC38" s="324"/>
      <c r="AD38" s="324"/>
      <c r="AE38" s="324"/>
    </row>
    <row r="39" spans="1:31" s="494" customFormat="1" ht="18" customHeight="1">
      <c r="A39" s="1286"/>
      <c r="B39" s="1302"/>
      <c r="C39" s="575">
        <f>'確認書（病室整備）'!C84</f>
        <v>0</v>
      </c>
      <c r="D39" s="576"/>
      <c r="E39" s="577"/>
      <c r="F39" s="578">
        <f>'確認書（病室整備）'!S84</f>
        <v>0</v>
      </c>
      <c r="G39" s="576"/>
      <c r="H39" s="577"/>
      <c r="I39" s="578">
        <f t="shared" ref="I39:I50" si="7">F39</f>
        <v>0</v>
      </c>
      <c r="J39" s="579"/>
      <c r="K39" s="577" t="str">
        <f>IF(J39="","",L39/J39)</f>
        <v/>
      </c>
      <c r="L39" s="578"/>
      <c r="M39" s="580"/>
      <c r="N39" s="551" t="str">
        <f>IF(M39="","",O39/M39)</f>
        <v/>
      </c>
      <c r="O39" s="554"/>
      <c r="P39" s="580"/>
      <c r="Q39" s="551" t="str">
        <f>IF(P39="","",R39/P39)</f>
        <v/>
      </c>
      <c r="R39" s="554"/>
      <c r="S39" s="554"/>
      <c r="T39" s="551" t="str">
        <f>IF(S39="","",U39/S39)</f>
        <v/>
      </c>
      <c r="U39" s="581"/>
      <c r="V39" s="324"/>
      <c r="W39" s="324"/>
      <c r="X39" s="324"/>
      <c r="Y39" s="324"/>
      <c r="Z39" s="324"/>
      <c r="AA39" s="324"/>
      <c r="AB39" s="324"/>
      <c r="AC39" s="324"/>
      <c r="AD39" s="324"/>
      <c r="AE39" s="324"/>
    </row>
    <row r="40" spans="1:31" s="494" customFormat="1" ht="18" customHeight="1">
      <c r="A40" s="1286"/>
      <c r="B40" s="1302"/>
      <c r="C40" s="575">
        <f>'確認書（病室整備）'!C85</f>
        <v>0</v>
      </c>
      <c r="D40" s="576"/>
      <c r="E40" s="577"/>
      <c r="F40" s="578">
        <f>'確認書（病室整備）'!S85</f>
        <v>0</v>
      </c>
      <c r="G40" s="576"/>
      <c r="H40" s="577"/>
      <c r="I40" s="578">
        <f t="shared" si="7"/>
        <v>0</v>
      </c>
      <c r="J40" s="579"/>
      <c r="K40" s="577" t="str">
        <f>IF(J40="","",L40/J40)</f>
        <v/>
      </c>
      <c r="L40" s="578"/>
      <c r="M40" s="580"/>
      <c r="N40" s="551" t="str">
        <f>IF(M40="","",O40/M40)</f>
        <v/>
      </c>
      <c r="O40" s="554"/>
      <c r="P40" s="580"/>
      <c r="Q40" s="551" t="str">
        <f>IF(P40="","",R40/P40)</f>
        <v/>
      </c>
      <c r="R40" s="554"/>
      <c r="S40" s="554"/>
      <c r="T40" s="551" t="str">
        <f>IF(S40="","",U40/S40)</f>
        <v/>
      </c>
      <c r="U40" s="581"/>
      <c r="V40" s="1284" t="s">
        <v>505</v>
      </c>
      <c r="W40" s="1285"/>
      <c r="X40" s="1285"/>
      <c r="Y40" s="324"/>
      <c r="Z40" s="324"/>
      <c r="AA40" s="324"/>
      <c r="AB40" s="324"/>
      <c r="AC40" s="324"/>
      <c r="AD40" s="324"/>
      <c r="AE40" s="324"/>
    </row>
    <row r="41" spans="1:31" s="494" customFormat="1" ht="18" customHeight="1">
      <c r="A41" s="1286"/>
      <c r="B41" s="1302"/>
      <c r="C41" s="575">
        <f>'確認書（病室整備）'!C86</f>
        <v>0</v>
      </c>
      <c r="D41" s="576"/>
      <c r="E41" s="577"/>
      <c r="F41" s="578">
        <f>'確認書（病室整備）'!S86</f>
        <v>0</v>
      </c>
      <c r="G41" s="576"/>
      <c r="H41" s="577"/>
      <c r="I41" s="578">
        <f t="shared" si="7"/>
        <v>0</v>
      </c>
      <c r="J41" s="579"/>
      <c r="K41" s="577"/>
      <c r="L41" s="578"/>
      <c r="M41" s="580"/>
      <c r="N41" s="551"/>
      <c r="O41" s="554"/>
      <c r="P41" s="580"/>
      <c r="Q41" s="551"/>
      <c r="R41" s="554"/>
      <c r="S41" s="554"/>
      <c r="T41" s="551"/>
      <c r="U41" s="581"/>
      <c r="V41" s="1284"/>
      <c r="W41" s="1285"/>
      <c r="X41" s="1285"/>
      <c r="Y41" s="324"/>
      <c r="Z41" s="324"/>
      <c r="AA41" s="324"/>
      <c r="AB41" s="324"/>
      <c r="AC41" s="324"/>
      <c r="AD41" s="324"/>
      <c r="AE41" s="324"/>
    </row>
    <row r="42" spans="1:31" s="494" customFormat="1" ht="18" customHeight="1">
      <c r="A42" s="1286"/>
      <c r="B42" s="1302"/>
      <c r="C42" s="575">
        <f>'確認書（病室整備）'!C87</f>
        <v>0</v>
      </c>
      <c r="D42" s="576"/>
      <c r="E42" s="577"/>
      <c r="F42" s="578">
        <f>'確認書（病室整備）'!S87</f>
        <v>0</v>
      </c>
      <c r="G42" s="576"/>
      <c r="H42" s="577"/>
      <c r="I42" s="578">
        <f t="shared" si="7"/>
        <v>0</v>
      </c>
      <c r="J42" s="579"/>
      <c r="K42" s="577"/>
      <c r="L42" s="578"/>
      <c r="M42" s="580"/>
      <c r="N42" s="551"/>
      <c r="O42" s="554"/>
      <c r="P42" s="580"/>
      <c r="Q42" s="551"/>
      <c r="R42" s="554"/>
      <c r="S42" s="554"/>
      <c r="T42" s="551"/>
      <c r="U42" s="581"/>
      <c r="V42" s="1284"/>
      <c r="W42" s="1285"/>
      <c r="X42" s="1285"/>
      <c r="Y42" s="324"/>
      <c r="Z42" s="324"/>
      <c r="AA42" s="324"/>
      <c r="AB42" s="324"/>
      <c r="AC42" s="324"/>
      <c r="AD42" s="324"/>
      <c r="AE42" s="324"/>
    </row>
    <row r="43" spans="1:31" s="494" customFormat="1" ht="18" customHeight="1">
      <c r="A43" s="1286"/>
      <c r="B43" s="1302"/>
      <c r="C43" s="575">
        <f>'確認書（病室整備）'!C88</f>
        <v>0</v>
      </c>
      <c r="D43" s="576"/>
      <c r="E43" s="577"/>
      <c r="F43" s="578">
        <f>'確認書（病室整備）'!S88</f>
        <v>0</v>
      </c>
      <c r="G43" s="576"/>
      <c r="H43" s="577"/>
      <c r="I43" s="578">
        <f t="shared" si="7"/>
        <v>0</v>
      </c>
      <c r="J43" s="579"/>
      <c r="K43" s="577"/>
      <c r="L43" s="578"/>
      <c r="M43" s="580"/>
      <c r="N43" s="551"/>
      <c r="O43" s="554"/>
      <c r="P43" s="580"/>
      <c r="Q43" s="551"/>
      <c r="R43" s="554"/>
      <c r="S43" s="554"/>
      <c r="T43" s="551"/>
      <c r="U43" s="581"/>
      <c r="V43" s="1284"/>
      <c r="W43" s="1285"/>
      <c r="X43" s="1285"/>
      <c r="Y43" s="324"/>
      <c r="Z43" s="324"/>
      <c r="AA43" s="324"/>
      <c r="AB43" s="324"/>
      <c r="AC43" s="324"/>
      <c r="AD43" s="324"/>
      <c r="AE43" s="324"/>
    </row>
    <row r="44" spans="1:31" s="494" customFormat="1" ht="18" customHeight="1">
      <c r="A44" s="1286"/>
      <c r="B44" s="1302"/>
      <c r="C44" s="575">
        <f>'確認書（病室整備）'!C89</f>
        <v>0</v>
      </c>
      <c r="D44" s="576"/>
      <c r="E44" s="577"/>
      <c r="F44" s="578">
        <f>'確認書（病室整備）'!S89</f>
        <v>0</v>
      </c>
      <c r="G44" s="576"/>
      <c r="H44" s="577"/>
      <c r="I44" s="578">
        <f t="shared" si="7"/>
        <v>0</v>
      </c>
      <c r="J44" s="579"/>
      <c r="K44" s="577"/>
      <c r="L44" s="578"/>
      <c r="M44" s="582"/>
      <c r="N44" s="583" t="str">
        <f>IF(M44="","",O44/M44)</f>
        <v/>
      </c>
      <c r="O44" s="584"/>
      <c r="P44" s="582"/>
      <c r="Q44" s="583" t="str">
        <f>IF(P44="","",R44/P44)</f>
        <v/>
      </c>
      <c r="R44" s="584"/>
      <c r="S44" s="584"/>
      <c r="T44" s="583" t="str">
        <f>IF(S44="","",U44/S44)</f>
        <v/>
      </c>
      <c r="U44" s="585"/>
      <c r="V44" s="1284"/>
      <c r="W44" s="1285"/>
      <c r="X44" s="1285"/>
      <c r="Y44" s="324"/>
      <c r="Z44" s="324"/>
      <c r="AA44" s="324"/>
      <c r="AB44" s="324"/>
      <c r="AC44" s="324"/>
      <c r="AD44" s="324"/>
      <c r="AE44" s="324"/>
    </row>
    <row r="45" spans="1:31" s="494" customFormat="1" ht="18" hidden="1" customHeight="1" outlineLevel="1">
      <c r="A45" s="1286"/>
      <c r="B45" s="1302"/>
      <c r="C45" s="575">
        <f>'確認書（病室整備）'!C90</f>
        <v>0</v>
      </c>
      <c r="D45" s="576"/>
      <c r="E45" s="577"/>
      <c r="F45" s="578">
        <f>'確認書（病室整備）'!S90</f>
        <v>0</v>
      </c>
      <c r="G45" s="576"/>
      <c r="H45" s="577"/>
      <c r="I45" s="578">
        <f t="shared" si="7"/>
        <v>0</v>
      </c>
      <c r="J45" s="579"/>
      <c r="K45" s="577"/>
      <c r="L45" s="578"/>
      <c r="M45" s="582"/>
      <c r="N45" s="583"/>
      <c r="O45" s="584"/>
      <c r="P45" s="582"/>
      <c r="Q45" s="583"/>
      <c r="R45" s="584"/>
      <c r="S45" s="584"/>
      <c r="T45" s="583"/>
      <c r="U45" s="585"/>
      <c r="V45" s="586"/>
      <c r="W45" s="587"/>
      <c r="X45" s="587"/>
      <c r="Y45" s="324"/>
      <c r="Z45" s="324"/>
      <c r="AA45" s="324"/>
      <c r="AB45" s="324"/>
      <c r="AC45" s="324"/>
      <c r="AD45" s="324"/>
      <c r="AE45" s="324"/>
    </row>
    <row r="46" spans="1:31" s="494" customFormat="1" ht="18" hidden="1" customHeight="1" outlineLevel="1">
      <c r="A46" s="1286"/>
      <c r="B46" s="1302"/>
      <c r="C46" s="575">
        <f>'確認書（病室整備）'!C91</f>
        <v>0</v>
      </c>
      <c r="D46" s="576"/>
      <c r="E46" s="577"/>
      <c r="F46" s="578">
        <f>'確認書（病室整備）'!S91</f>
        <v>0</v>
      </c>
      <c r="G46" s="576"/>
      <c r="H46" s="577"/>
      <c r="I46" s="578">
        <f t="shared" si="7"/>
        <v>0</v>
      </c>
      <c r="J46" s="579"/>
      <c r="K46" s="577"/>
      <c r="L46" s="578"/>
      <c r="M46" s="582"/>
      <c r="N46" s="583"/>
      <c r="O46" s="584"/>
      <c r="P46" s="582"/>
      <c r="Q46" s="583"/>
      <c r="R46" s="584"/>
      <c r="S46" s="584"/>
      <c r="T46" s="583"/>
      <c r="U46" s="585"/>
      <c r="V46" s="586"/>
      <c r="W46" s="587"/>
      <c r="X46" s="587"/>
      <c r="Y46" s="324"/>
      <c r="Z46" s="324"/>
      <c r="AA46" s="324"/>
      <c r="AB46" s="324"/>
      <c r="AC46" s="324"/>
      <c r="AD46" s="324"/>
      <c r="AE46" s="324"/>
    </row>
    <row r="47" spans="1:31" s="494" customFormat="1" ht="18" hidden="1" customHeight="1" outlineLevel="1">
      <c r="A47" s="1286"/>
      <c r="B47" s="1302"/>
      <c r="C47" s="575">
        <f>'確認書（病室整備）'!C92</f>
        <v>0</v>
      </c>
      <c r="D47" s="576"/>
      <c r="E47" s="577"/>
      <c r="F47" s="578">
        <f>'確認書（病室整備）'!S92</f>
        <v>0</v>
      </c>
      <c r="G47" s="576"/>
      <c r="H47" s="577"/>
      <c r="I47" s="578">
        <f t="shared" si="7"/>
        <v>0</v>
      </c>
      <c r="J47" s="579"/>
      <c r="K47" s="577"/>
      <c r="L47" s="578"/>
      <c r="M47" s="582"/>
      <c r="N47" s="583"/>
      <c r="O47" s="584"/>
      <c r="P47" s="582"/>
      <c r="Q47" s="583"/>
      <c r="R47" s="584"/>
      <c r="S47" s="584"/>
      <c r="T47" s="583"/>
      <c r="U47" s="585"/>
      <c r="V47" s="586"/>
      <c r="W47" s="587"/>
      <c r="X47" s="587"/>
      <c r="Y47" s="324"/>
      <c r="Z47" s="324"/>
      <c r="AA47" s="324"/>
      <c r="AB47" s="324"/>
      <c r="AC47" s="324"/>
      <c r="AD47" s="324"/>
      <c r="AE47" s="324"/>
    </row>
    <row r="48" spans="1:31" s="494" customFormat="1" ht="18" hidden="1" customHeight="1" outlineLevel="1">
      <c r="A48" s="1286"/>
      <c r="B48" s="1302"/>
      <c r="C48" s="575">
        <f>'確認書（病室整備）'!C93</f>
        <v>0</v>
      </c>
      <c r="D48" s="576"/>
      <c r="E48" s="577"/>
      <c r="F48" s="578">
        <f>'確認書（病室整備）'!S93</f>
        <v>0</v>
      </c>
      <c r="G48" s="576"/>
      <c r="H48" s="577"/>
      <c r="I48" s="578">
        <f t="shared" si="7"/>
        <v>0</v>
      </c>
      <c r="J48" s="576"/>
      <c r="K48" s="577"/>
      <c r="L48" s="578"/>
      <c r="M48" s="582"/>
      <c r="N48" s="583"/>
      <c r="O48" s="584"/>
      <c r="P48" s="582"/>
      <c r="Q48" s="583"/>
      <c r="R48" s="584"/>
      <c r="S48" s="584"/>
      <c r="T48" s="583"/>
      <c r="U48" s="585"/>
      <c r="V48" s="586"/>
      <c r="W48" s="587"/>
      <c r="X48" s="587"/>
      <c r="Y48" s="324"/>
      <c r="Z48" s="324"/>
      <c r="AA48" s="324"/>
      <c r="AB48" s="324"/>
      <c r="AC48" s="324"/>
      <c r="AD48" s="324"/>
      <c r="AE48" s="324"/>
    </row>
    <row r="49" spans="1:39" s="494" customFormat="1" ht="18" hidden="1" customHeight="1" outlineLevel="1">
      <c r="A49" s="1286"/>
      <c r="B49" s="1302"/>
      <c r="C49" s="575">
        <f>'確認書（病室整備）'!C94</f>
        <v>0</v>
      </c>
      <c r="D49" s="576"/>
      <c r="E49" s="577"/>
      <c r="F49" s="578">
        <f>'確認書（病室整備）'!S94</f>
        <v>0</v>
      </c>
      <c r="G49" s="576"/>
      <c r="H49" s="577"/>
      <c r="I49" s="578">
        <f t="shared" si="7"/>
        <v>0</v>
      </c>
      <c r="J49" s="576"/>
      <c r="K49" s="577"/>
      <c r="L49" s="578"/>
      <c r="M49" s="582"/>
      <c r="N49" s="583"/>
      <c r="O49" s="584"/>
      <c r="P49" s="582"/>
      <c r="Q49" s="583"/>
      <c r="R49" s="584"/>
      <c r="S49" s="584"/>
      <c r="T49" s="583"/>
      <c r="U49" s="585"/>
      <c r="V49" s="586"/>
      <c r="W49" s="587"/>
      <c r="X49" s="587"/>
      <c r="Y49" s="324"/>
      <c r="Z49" s="324"/>
      <c r="AA49" s="324"/>
      <c r="AB49" s="324"/>
      <c r="AC49" s="324"/>
      <c r="AD49" s="324"/>
      <c r="AE49" s="324"/>
    </row>
    <row r="50" spans="1:39" s="494" customFormat="1" ht="18" hidden="1" customHeight="1" outlineLevel="1">
      <c r="A50" s="1286"/>
      <c r="B50" s="1302"/>
      <c r="C50" s="575">
        <f>'確認書（病室整備）'!C95</f>
        <v>0</v>
      </c>
      <c r="D50" s="576"/>
      <c r="E50" s="577"/>
      <c r="F50" s="578">
        <f>'確認書（病室整備）'!S95</f>
        <v>0</v>
      </c>
      <c r="G50" s="576"/>
      <c r="H50" s="577"/>
      <c r="I50" s="578">
        <f t="shared" si="7"/>
        <v>0</v>
      </c>
      <c r="J50" s="576"/>
      <c r="K50" s="577"/>
      <c r="L50" s="578"/>
      <c r="M50" s="582"/>
      <c r="N50" s="583"/>
      <c r="O50" s="584"/>
      <c r="P50" s="582"/>
      <c r="Q50" s="583"/>
      <c r="R50" s="584"/>
      <c r="S50" s="584"/>
      <c r="T50" s="583"/>
      <c r="U50" s="585"/>
      <c r="V50" s="586"/>
      <c r="W50" s="587"/>
      <c r="X50" s="587"/>
      <c r="Y50" s="324"/>
      <c r="Z50" s="324"/>
      <c r="AA50" s="324"/>
      <c r="AB50" s="324"/>
      <c r="AC50" s="324"/>
      <c r="AD50" s="324"/>
      <c r="AE50" s="324"/>
    </row>
    <row r="51" spans="1:39" s="494" customFormat="1" ht="18" customHeight="1" collapsed="1">
      <c r="A51" s="1286"/>
      <c r="B51" s="1302"/>
      <c r="C51" s="588" t="s">
        <v>504</v>
      </c>
      <c r="D51" s="560"/>
      <c r="E51" s="561" t="str">
        <f t="shared" ref="E51:E64" si="8">IF(D51="","",F51/D51)</f>
        <v/>
      </c>
      <c r="F51" s="562" t="str">
        <f>IF(SUM(F37)=0,"",(SUM(F37)))</f>
        <v/>
      </c>
      <c r="G51" s="560"/>
      <c r="H51" s="561" t="str">
        <f t="shared" ref="H51:H64" si="9">IF(G51="","",I51/G51)</f>
        <v/>
      </c>
      <c r="I51" s="562" t="str">
        <f>IF(SUM(I37)=0,"",(SUM(I37)))</f>
        <v/>
      </c>
      <c r="J51" s="563"/>
      <c r="K51" s="561" t="str">
        <f t="shared" ref="K51:K64" si="10">IF(J51="","",L51/J51)</f>
        <v/>
      </c>
      <c r="L51" s="562" t="str">
        <f>IF(SUM(L37:L44)=0,"",(SUM(L37:L44)))</f>
        <v/>
      </c>
      <c r="M51" s="560"/>
      <c r="N51" s="561" t="str">
        <f t="shared" ref="N51:N64" si="11">IF(M51="","",O51/M51)</f>
        <v/>
      </c>
      <c r="O51" s="561" t="str">
        <f>IF(SUM(O37:O44)=0,"",(SUM(O37:O44)))</f>
        <v/>
      </c>
      <c r="P51" s="560"/>
      <c r="Q51" s="561" t="str">
        <f t="shared" ref="Q51:Q64" si="12">IF(P51="","",R51/P51)</f>
        <v/>
      </c>
      <c r="R51" s="561" t="str">
        <f>IF(SUM(R37:R44)=0,"",(SUM(R37:R44)))</f>
        <v/>
      </c>
      <c r="S51" s="563"/>
      <c r="T51" s="561" t="str">
        <f t="shared" ref="T51:T64" si="13">IF(S51="","",U51/S51)</f>
        <v/>
      </c>
      <c r="U51" s="562" t="str">
        <f>IF(SUM(U37:U44)=0,"",(SUM(U37:U44)))</f>
        <v/>
      </c>
      <c r="V51" s="324"/>
      <c r="W51" s="324"/>
      <c r="X51" s="336">
        <f>'（別紙1）経費所要額調'!R9</f>
        <v>0</v>
      </c>
      <c r="Y51" s="324"/>
      <c r="Z51" s="324"/>
      <c r="AA51" s="324"/>
      <c r="AB51" s="324"/>
      <c r="AC51" s="324"/>
      <c r="AD51" s="324"/>
      <c r="AE51" s="324"/>
    </row>
    <row r="52" spans="1:39" s="494" customFormat="1" ht="18" customHeight="1">
      <c r="A52" s="1286"/>
      <c r="B52" s="1277" t="s">
        <v>503</v>
      </c>
      <c r="C52" s="1278"/>
      <c r="D52" s="560">
        <f>$D$20</f>
        <v>0</v>
      </c>
      <c r="E52" s="561" t="e">
        <f t="shared" si="8"/>
        <v>#VALUE!</v>
      </c>
      <c r="F52" s="589" t="str">
        <f>IF(F36="","",IF(F51="",F36,F36+F51))</f>
        <v/>
      </c>
      <c r="G52" s="560">
        <f>D52</f>
        <v>0</v>
      </c>
      <c r="H52" s="561" t="e">
        <f t="shared" si="9"/>
        <v>#VALUE!</v>
      </c>
      <c r="I52" s="589" t="str">
        <f>IF(I36="","",IF(I51="",I36,I36+I51))</f>
        <v/>
      </c>
      <c r="J52" s="563"/>
      <c r="K52" s="561" t="str">
        <f t="shared" si="10"/>
        <v/>
      </c>
      <c r="L52" s="562" t="str">
        <f>IF(L36="","",IF(L51="",L36,L36+L51))</f>
        <v/>
      </c>
      <c r="M52" s="560"/>
      <c r="N52" s="561" t="str">
        <f t="shared" si="11"/>
        <v/>
      </c>
      <c r="O52" s="561" t="str">
        <f>IF(O36="","",IF(O51="",O36,O36+O51))</f>
        <v/>
      </c>
      <c r="P52" s="560"/>
      <c r="Q52" s="561" t="str">
        <f t="shared" si="12"/>
        <v/>
      </c>
      <c r="R52" s="561" t="str">
        <f>IF(R36="","",IF(R51="",R36,R36+R51))</f>
        <v/>
      </c>
      <c r="S52" s="563"/>
      <c r="T52" s="561" t="str">
        <f t="shared" si="13"/>
        <v/>
      </c>
      <c r="U52" s="562" t="str">
        <f>IF(U36="","",IF(U51="",U36,U36+U51))</f>
        <v/>
      </c>
      <c r="V52" s="324"/>
      <c r="W52" s="324"/>
      <c r="X52" s="336">
        <f>'（別紙1）経費所要額調'!Q9</f>
        <v>0</v>
      </c>
      <c r="Y52" s="324"/>
      <c r="Z52" s="324"/>
      <c r="AA52" s="324"/>
      <c r="AB52" s="324"/>
      <c r="AC52" s="324"/>
      <c r="AD52" s="324"/>
      <c r="AE52" s="324"/>
    </row>
    <row r="53" spans="1:39" s="494" customFormat="1" ht="18" customHeight="1">
      <c r="A53" s="1286" t="s">
        <v>502</v>
      </c>
      <c r="B53" s="1288">
        <f>C19</f>
        <v>0</v>
      </c>
      <c r="C53" s="1289"/>
      <c r="D53" s="590"/>
      <c r="E53" s="572" t="str">
        <f t="shared" si="8"/>
        <v/>
      </c>
      <c r="F53" s="591"/>
      <c r="G53" s="590"/>
      <c r="H53" s="572" t="str">
        <f t="shared" si="9"/>
        <v/>
      </c>
      <c r="I53" s="592"/>
      <c r="J53" s="590"/>
      <c r="K53" s="572" t="str">
        <f t="shared" si="10"/>
        <v/>
      </c>
      <c r="L53" s="591"/>
      <c r="M53" s="590"/>
      <c r="N53" s="572" t="str">
        <f t="shared" si="11"/>
        <v/>
      </c>
      <c r="O53" s="572"/>
      <c r="P53" s="590"/>
      <c r="Q53" s="572" t="str">
        <f t="shared" si="12"/>
        <v/>
      </c>
      <c r="R53" s="572"/>
      <c r="S53" s="572"/>
      <c r="T53" s="572" t="str">
        <f t="shared" si="13"/>
        <v/>
      </c>
      <c r="U53" s="591"/>
      <c r="V53" s="324"/>
      <c r="W53" s="324"/>
      <c r="X53" s="335">
        <f>SUM(F65:F70)</f>
        <v>0</v>
      </c>
      <c r="Y53" s="324"/>
      <c r="Z53" s="324"/>
      <c r="AA53" s="324"/>
      <c r="AB53" s="324"/>
      <c r="AC53" s="324"/>
      <c r="AD53" s="324"/>
      <c r="AE53" s="324"/>
    </row>
    <row r="54" spans="1:39" s="494" customFormat="1" ht="18" customHeight="1">
      <c r="A54" s="1286"/>
      <c r="B54" s="1290">
        <f>$C$20</f>
        <v>0</v>
      </c>
      <c r="C54" s="1289"/>
      <c r="D54" s="593"/>
      <c r="E54" s="551" t="str">
        <f t="shared" si="8"/>
        <v/>
      </c>
      <c r="F54" s="594"/>
      <c r="G54" s="593"/>
      <c r="H54" s="551" t="str">
        <f t="shared" si="9"/>
        <v/>
      </c>
      <c r="I54" s="595"/>
      <c r="J54" s="593"/>
      <c r="K54" s="551" t="str">
        <f t="shared" si="10"/>
        <v/>
      </c>
      <c r="L54" s="594"/>
      <c r="M54" s="593"/>
      <c r="N54" s="551" t="str">
        <f t="shared" si="11"/>
        <v/>
      </c>
      <c r="O54" s="551"/>
      <c r="P54" s="593"/>
      <c r="Q54" s="551" t="str">
        <f t="shared" si="12"/>
        <v/>
      </c>
      <c r="R54" s="551"/>
      <c r="S54" s="551"/>
      <c r="T54" s="551" t="str">
        <f t="shared" si="13"/>
        <v/>
      </c>
      <c r="U54" s="594"/>
      <c r="V54" s="324"/>
      <c r="W54" s="324"/>
      <c r="X54" s="324"/>
      <c r="Y54" s="324"/>
      <c r="Z54" s="324"/>
      <c r="AA54" s="324"/>
      <c r="AB54" s="324"/>
      <c r="AC54" s="324"/>
      <c r="AD54" s="324"/>
      <c r="AE54" s="324"/>
    </row>
    <row r="55" spans="1:39" s="494" customFormat="1" ht="18" customHeight="1">
      <c r="A55" s="1286"/>
      <c r="B55" s="625" t="s">
        <v>499</v>
      </c>
      <c r="C55" s="626"/>
      <c r="D55" s="627"/>
      <c r="E55" s="628" t="str">
        <f t="shared" si="8"/>
        <v/>
      </c>
      <c r="F55" s="629"/>
      <c r="G55" s="627"/>
      <c r="H55" s="628" t="str">
        <f t="shared" si="9"/>
        <v/>
      </c>
      <c r="I55" s="630"/>
      <c r="J55" s="596"/>
      <c r="K55" s="597" t="str">
        <f t="shared" si="10"/>
        <v/>
      </c>
      <c r="L55" s="598"/>
      <c r="M55" s="580"/>
      <c r="N55" s="551" t="str">
        <f t="shared" si="11"/>
        <v/>
      </c>
      <c r="O55" s="554"/>
      <c r="P55" s="580"/>
      <c r="Q55" s="551" t="str">
        <f t="shared" si="12"/>
        <v/>
      </c>
      <c r="R55" s="554"/>
      <c r="S55" s="554"/>
      <c r="T55" s="551" t="str">
        <f t="shared" si="13"/>
        <v/>
      </c>
      <c r="U55" s="581"/>
      <c r="V55" s="324"/>
      <c r="W55" s="324"/>
      <c r="X55" s="324"/>
      <c r="Y55" s="324"/>
      <c r="Z55" s="324"/>
      <c r="AA55" s="324"/>
      <c r="AB55" s="324"/>
      <c r="AC55" s="324"/>
      <c r="AD55" s="324"/>
      <c r="AE55" s="324"/>
    </row>
    <row r="56" spans="1:39" s="494" customFormat="1" ht="18" customHeight="1">
      <c r="A56" s="1286"/>
      <c r="B56" s="625" t="s">
        <v>499</v>
      </c>
      <c r="C56" s="626"/>
      <c r="D56" s="627"/>
      <c r="E56" s="628" t="str">
        <f t="shared" si="8"/>
        <v/>
      </c>
      <c r="F56" s="629"/>
      <c r="G56" s="627"/>
      <c r="H56" s="628" t="str">
        <f t="shared" si="9"/>
        <v/>
      </c>
      <c r="I56" s="630"/>
      <c r="J56" s="596"/>
      <c r="K56" s="597" t="str">
        <f t="shared" si="10"/>
        <v/>
      </c>
      <c r="L56" s="598"/>
      <c r="M56" s="580"/>
      <c r="N56" s="551" t="str">
        <f t="shared" si="11"/>
        <v/>
      </c>
      <c r="O56" s="554"/>
      <c r="P56" s="580"/>
      <c r="Q56" s="551" t="str">
        <f t="shared" si="12"/>
        <v/>
      </c>
      <c r="R56" s="554"/>
      <c r="S56" s="554"/>
      <c r="T56" s="551" t="str">
        <f t="shared" si="13"/>
        <v/>
      </c>
      <c r="U56" s="581"/>
      <c r="V56" s="324"/>
      <c r="W56" s="324"/>
      <c r="X56" s="324"/>
      <c r="Y56" s="324"/>
      <c r="Z56" s="324"/>
      <c r="AA56" s="324"/>
      <c r="AB56" s="324"/>
      <c r="AC56" s="324"/>
      <c r="AD56" s="324"/>
      <c r="AE56" s="324"/>
    </row>
    <row r="57" spans="1:39" s="494" customFormat="1" ht="18" customHeight="1">
      <c r="A57" s="1286"/>
      <c r="B57" s="631" t="s">
        <v>500</v>
      </c>
      <c r="C57" s="626"/>
      <c r="D57" s="627"/>
      <c r="E57" s="628" t="str">
        <f t="shared" si="8"/>
        <v/>
      </c>
      <c r="F57" s="629"/>
      <c r="G57" s="627"/>
      <c r="H57" s="628" t="str">
        <f t="shared" si="9"/>
        <v/>
      </c>
      <c r="I57" s="630"/>
      <c r="J57" s="596"/>
      <c r="K57" s="597" t="str">
        <f t="shared" si="10"/>
        <v/>
      </c>
      <c r="L57" s="598"/>
      <c r="M57" s="580"/>
      <c r="N57" s="551" t="str">
        <f t="shared" si="11"/>
        <v/>
      </c>
      <c r="O57" s="554"/>
      <c r="P57" s="580"/>
      <c r="Q57" s="551" t="str">
        <f t="shared" si="12"/>
        <v/>
      </c>
      <c r="R57" s="554"/>
      <c r="S57" s="554"/>
      <c r="T57" s="551" t="str">
        <f t="shared" si="13"/>
        <v/>
      </c>
      <c r="U57" s="581"/>
      <c r="V57" s="324"/>
      <c r="W57" s="324"/>
      <c r="X57" s="324"/>
      <c r="Y57" s="324"/>
      <c r="Z57" s="324"/>
      <c r="AA57" s="324"/>
      <c r="AB57" s="324"/>
      <c r="AC57" s="324"/>
      <c r="AD57" s="324"/>
      <c r="AE57" s="324"/>
    </row>
    <row r="58" spans="1:39" s="494" customFormat="1" ht="18" customHeight="1">
      <c r="A58" s="1286"/>
      <c r="B58" s="1291" t="s">
        <v>501</v>
      </c>
      <c r="C58" s="1292"/>
      <c r="D58" s="632"/>
      <c r="E58" s="628" t="str">
        <f t="shared" si="8"/>
        <v/>
      </c>
      <c r="F58" s="633"/>
      <c r="G58" s="632"/>
      <c r="H58" s="628" t="str">
        <f t="shared" si="9"/>
        <v/>
      </c>
      <c r="I58" s="634"/>
      <c r="J58" s="596"/>
      <c r="K58" s="597" t="str">
        <f t="shared" si="10"/>
        <v/>
      </c>
      <c r="L58" s="598"/>
      <c r="M58" s="593"/>
      <c r="N58" s="551" t="str">
        <f t="shared" si="11"/>
        <v/>
      </c>
      <c r="O58" s="551"/>
      <c r="P58" s="593"/>
      <c r="Q58" s="551" t="str">
        <f t="shared" si="12"/>
        <v/>
      </c>
      <c r="R58" s="551"/>
      <c r="S58" s="551"/>
      <c r="T58" s="551" t="str">
        <f t="shared" si="13"/>
        <v/>
      </c>
      <c r="U58" s="594"/>
      <c r="V58" s="324"/>
      <c r="W58" s="324"/>
      <c r="X58" s="324"/>
      <c r="Y58" s="324"/>
      <c r="Z58" s="324"/>
      <c r="AA58" s="324"/>
      <c r="AB58" s="324"/>
      <c r="AC58" s="324"/>
      <c r="AD58" s="324"/>
      <c r="AE58" s="324"/>
    </row>
    <row r="59" spans="1:39" s="494" customFormat="1" ht="18" customHeight="1">
      <c r="A59" s="1286"/>
      <c r="B59" s="1291">
        <f>$C$20</f>
        <v>0</v>
      </c>
      <c r="C59" s="1292"/>
      <c r="D59" s="632"/>
      <c r="E59" s="628" t="str">
        <f t="shared" si="8"/>
        <v/>
      </c>
      <c r="F59" s="633"/>
      <c r="G59" s="632"/>
      <c r="H59" s="628" t="str">
        <f t="shared" si="9"/>
        <v/>
      </c>
      <c r="I59" s="634"/>
      <c r="J59" s="596"/>
      <c r="K59" s="597" t="str">
        <f t="shared" si="10"/>
        <v/>
      </c>
      <c r="L59" s="598"/>
      <c r="M59" s="593"/>
      <c r="N59" s="551" t="str">
        <f t="shared" si="11"/>
        <v/>
      </c>
      <c r="O59" s="551"/>
      <c r="P59" s="593"/>
      <c r="Q59" s="551" t="str">
        <f t="shared" si="12"/>
        <v/>
      </c>
      <c r="R59" s="551"/>
      <c r="S59" s="551"/>
      <c r="T59" s="551" t="str">
        <f t="shared" si="13"/>
        <v/>
      </c>
      <c r="U59" s="594"/>
      <c r="V59" s="324"/>
      <c r="W59" s="324"/>
      <c r="X59" s="324"/>
      <c r="Y59" s="324"/>
      <c r="Z59" s="324"/>
      <c r="AA59" s="324"/>
      <c r="AB59" s="324"/>
      <c r="AC59" s="324"/>
      <c r="AD59" s="324"/>
      <c r="AE59" s="324"/>
    </row>
    <row r="60" spans="1:39" s="494" customFormat="1" ht="18" customHeight="1">
      <c r="A60" s="1286"/>
      <c r="B60" s="631" t="s">
        <v>500</v>
      </c>
      <c r="C60" s="626"/>
      <c r="D60" s="627"/>
      <c r="E60" s="628" t="str">
        <f t="shared" si="8"/>
        <v/>
      </c>
      <c r="F60" s="629"/>
      <c r="G60" s="627"/>
      <c r="H60" s="628" t="str">
        <f t="shared" si="9"/>
        <v/>
      </c>
      <c r="I60" s="630"/>
      <c r="J60" s="596"/>
      <c r="K60" s="597" t="str">
        <f t="shared" si="10"/>
        <v/>
      </c>
      <c r="L60" s="598"/>
      <c r="M60" s="580"/>
      <c r="N60" s="551" t="str">
        <f t="shared" si="11"/>
        <v/>
      </c>
      <c r="O60" s="554"/>
      <c r="P60" s="580"/>
      <c r="Q60" s="551" t="str">
        <f t="shared" si="12"/>
        <v/>
      </c>
      <c r="R60" s="554"/>
      <c r="S60" s="554"/>
      <c r="T60" s="551" t="str">
        <f t="shared" si="13"/>
        <v/>
      </c>
      <c r="U60" s="581"/>
      <c r="V60" s="324"/>
      <c r="W60" s="324"/>
      <c r="X60" s="324"/>
      <c r="Y60" s="324"/>
      <c r="Z60" s="324"/>
      <c r="AA60" s="324"/>
      <c r="AB60" s="324"/>
      <c r="AC60" s="324"/>
      <c r="AD60" s="324"/>
      <c r="AE60" s="324"/>
    </row>
    <row r="61" spans="1:39" s="494" customFormat="1" ht="18" customHeight="1">
      <c r="A61" s="1286"/>
      <c r="B61" s="625" t="s">
        <v>500</v>
      </c>
      <c r="C61" s="626"/>
      <c r="D61" s="627"/>
      <c r="E61" s="628" t="str">
        <f t="shared" si="8"/>
        <v/>
      </c>
      <c r="F61" s="629"/>
      <c r="G61" s="627"/>
      <c r="H61" s="628" t="str">
        <f t="shared" si="9"/>
        <v/>
      </c>
      <c r="I61" s="630"/>
      <c r="J61" s="596"/>
      <c r="K61" s="597" t="str">
        <f t="shared" si="10"/>
        <v/>
      </c>
      <c r="L61" s="598"/>
      <c r="M61" s="580"/>
      <c r="N61" s="551" t="str">
        <f t="shared" si="11"/>
        <v/>
      </c>
      <c r="O61" s="554"/>
      <c r="P61" s="580"/>
      <c r="Q61" s="551" t="str">
        <f t="shared" si="12"/>
        <v/>
      </c>
      <c r="R61" s="554"/>
      <c r="S61" s="554"/>
      <c r="T61" s="551" t="str">
        <f t="shared" si="13"/>
        <v/>
      </c>
      <c r="U61" s="581"/>
      <c r="V61" s="325"/>
      <c r="W61" s="325"/>
      <c r="X61" s="324"/>
      <c r="Y61" s="324"/>
      <c r="Z61" s="324"/>
      <c r="AA61" s="324"/>
      <c r="AB61" s="324"/>
      <c r="AC61" s="324"/>
      <c r="AD61" s="324"/>
      <c r="AE61" s="324"/>
    </row>
    <row r="62" spans="1:39" s="494" customFormat="1" ht="18" customHeight="1">
      <c r="A62" s="1286"/>
      <c r="B62" s="635" t="s">
        <v>499</v>
      </c>
      <c r="C62" s="636"/>
      <c r="D62" s="637"/>
      <c r="E62" s="638" t="str">
        <f t="shared" si="8"/>
        <v/>
      </c>
      <c r="F62" s="639"/>
      <c r="G62" s="637"/>
      <c r="H62" s="638" t="str">
        <f t="shared" si="9"/>
        <v/>
      </c>
      <c r="I62" s="640"/>
      <c r="J62" s="599"/>
      <c r="K62" s="600" t="str">
        <f t="shared" si="10"/>
        <v/>
      </c>
      <c r="L62" s="601"/>
      <c r="M62" s="582"/>
      <c r="N62" s="583" t="str">
        <f t="shared" si="11"/>
        <v/>
      </c>
      <c r="O62" s="584"/>
      <c r="P62" s="582"/>
      <c r="Q62" s="583" t="str">
        <f t="shared" si="12"/>
        <v/>
      </c>
      <c r="R62" s="584"/>
      <c r="S62" s="584"/>
      <c r="T62" s="583" t="str">
        <f t="shared" si="13"/>
        <v/>
      </c>
      <c r="U62" s="585"/>
      <c r="V62" s="325"/>
      <c r="W62" s="325"/>
      <c r="X62" s="602"/>
      <c r="Y62" s="602"/>
      <c r="Z62" s="602"/>
      <c r="AA62" s="602"/>
      <c r="AB62" s="602"/>
      <c r="AC62" s="602"/>
      <c r="AD62" s="602"/>
      <c r="AE62" s="602"/>
      <c r="AF62" s="602"/>
      <c r="AG62" s="602"/>
      <c r="AH62" s="602"/>
      <c r="AI62" s="602"/>
      <c r="AJ62" s="602"/>
      <c r="AK62" s="602"/>
      <c r="AL62" s="602"/>
      <c r="AM62" s="602"/>
    </row>
    <row r="63" spans="1:39" s="494" customFormat="1" ht="18" customHeight="1">
      <c r="A63" s="1287"/>
      <c r="B63" s="1303" t="s">
        <v>58</v>
      </c>
      <c r="C63" s="1304"/>
      <c r="D63" s="560"/>
      <c r="E63" s="561" t="str">
        <f t="shared" si="8"/>
        <v/>
      </c>
      <c r="F63" s="562" t="str">
        <f>IF(SUM(F53:F62)=0,"",(SUM(F53:F62)))</f>
        <v/>
      </c>
      <c r="G63" s="560"/>
      <c r="H63" s="561" t="str">
        <f t="shared" si="9"/>
        <v/>
      </c>
      <c r="I63" s="603" t="str">
        <f>IF(SUM(I53:I62)=0,"",(SUM(I53:I62)))</f>
        <v/>
      </c>
      <c r="J63" s="604"/>
      <c r="K63" s="561" t="str">
        <f t="shared" si="10"/>
        <v/>
      </c>
      <c r="L63" s="562" t="str">
        <f>IF(SUM(L53:L62)=0,"",(SUM(L53:L62)))</f>
        <v/>
      </c>
      <c r="M63" s="560"/>
      <c r="N63" s="561" t="str">
        <f t="shared" si="11"/>
        <v/>
      </c>
      <c r="O63" s="561" t="str">
        <f>IF(SUM(O53:O62)=0,"",(SUM(O53:O62)))</f>
        <v/>
      </c>
      <c r="P63" s="560"/>
      <c r="Q63" s="561" t="str">
        <f t="shared" si="12"/>
        <v/>
      </c>
      <c r="R63" s="561" t="str">
        <f>IF(SUM(R53:R62)=0,"",(SUM(R53:R62)))</f>
        <v/>
      </c>
      <c r="S63" s="563"/>
      <c r="T63" s="561" t="str">
        <f t="shared" si="13"/>
        <v/>
      </c>
      <c r="U63" s="562" t="str">
        <f>IF(SUM(U53:U62)=0,"",(SUM(U53:U62)))</f>
        <v/>
      </c>
      <c r="V63" s="325"/>
      <c r="W63" s="325"/>
      <c r="X63" s="602"/>
      <c r="Y63" s="602"/>
      <c r="Z63" s="602"/>
      <c r="AA63" s="602"/>
      <c r="AB63" s="602"/>
      <c r="AC63" s="602"/>
      <c r="AD63" s="602"/>
      <c r="AE63" s="602"/>
      <c r="AF63" s="602"/>
      <c r="AG63" s="602"/>
      <c r="AH63" s="602"/>
      <c r="AI63" s="602"/>
      <c r="AJ63" s="602"/>
      <c r="AK63" s="602"/>
      <c r="AL63" s="602"/>
      <c r="AM63" s="602"/>
    </row>
    <row r="64" spans="1:39" s="494" customFormat="1" ht="17.7" customHeight="1" thickBot="1">
      <c r="A64" s="1274" t="s">
        <v>498</v>
      </c>
      <c r="B64" s="1279"/>
      <c r="C64" s="1280"/>
      <c r="D64" s="605">
        <f>D52+D63</f>
        <v>0</v>
      </c>
      <c r="E64" s="606" t="e">
        <f t="shared" si="8"/>
        <v>#VALUE!</v>
      </c>
      <c r="F64" s="607" t="str">
        <f>IF(F52="","",IF(F63="",F52,F52+F63))</f>
        <v/>
      </c>
      <c r="G64" s="605">
        <f>D64</f>
        <v>0</v>
      </c>
      <c r="H64" s="606" t="e">
        <f t="shared" si="9"/>
        <v>#VALUE!</v>
      </c>
      <c r="I64" s="608" t="str">
        <f>IF(I52="","",IF(I63="",I52,I52+I63))</f>
        <v/>
      </c>
      <c r="J64" s="609"/>
      <c r="K64" s="606" t="str">
        <f t="shared" si="10"/>
        <v/>
      </c>
      <c r="L64" s="607" t="str">
        <f>IF(L52="","",IF(L63="",L52,L52+L63))</f>
        <v/>
      </c>
      <c r="M64" s="605"/>
      <c r="N64" s="606" t="str">
        <f t="shared" si="11"/>
        <v/>
      </c>
      <c r="O64" s="606" t="str">
        <f>IF(O52="","",IF(O63="",O52,O52+O63))</f>
        <v/>
      </c>
      <c r="P64" s="605"/>
      <c r="Q64" s="606" t="str">
        <f t="shared" si="12"/>
        <v/>
      </c>
      <c r="R64" s="606" t="str">
        <f>IF(R52="","",IF(R63="",R52,R52+R63))</f>
        <v/>
      </c>
      <c r="S64" s="610"/>
      <c r="T64" s="606" t="str">
        <f t="shared" si="13"/>
        <v/>
      </c>
      <c r="U64" s="607" t="str">
        <f>IF(U52="","",IF(U63="",U52,U52+U63))</f>
        <v/>
      </c>
      <c r="V64" s="325"/>
      <c r="W64" s="325"/>
      <c r="X64" s="602"/>
      <c r="Y64" s="602"/>
      <c r="Z64" s="602"/>
      <c r="AA64" s="602"/>
      <c r="AB64" s="602"/>
      <c r="AC64" s="602"/>
      <c r="AD64" s="602"/>
      <c r="AE64" s="602"/>
      <c r="AF64" s="602"/>
      <c r="AG64" s="602"/>
      <c r="AH64" s="602"/>
      <c r="AI64" s="602"/>
      <c r="AJ64" s="602"/>
      <c r="AK64" s="602"/>
      <c r="AL64" s="602"/>
      <c r="AM64" s="602"/>
    </row>
    <row r="65" spans="1:39" s="494" customFormat="1" ht="18" customHeight="1">
      <c r="A65" s="1298" t="s">
        <v>497</v>
      </c>
      <c r="B65" s="1306" t="s">
        <v>496</v>
      </c>
      <c r="C65" s="1307"/>
      <c r="D65" s="1308" t="s">
        <v>489</v>
      </c>
      <c r="E65" s="1293" t="s">
        <v>489</v>
      </c>
      <c r="F65" s="611">
        <f>ROUNDDOWN('（別紙1）経費所要額調'!O9/2,-3)</f>
        <v>0</v>
      </c>
      <c r="G65" s="1308"/>
      <c r="H65" s="1293"/>
      <c r="I65" s="611">
        <f>F65</f>
        <v>0</v>
      </c>
      <c r="J65" s="1293"/>
      <c r="K65" s="1293" t="s">
        <v>489</v>
      </c>
      <c r="L65" s="612"/>
      <c r="M65" s="1308"/>
      <c r="N65" s="1293"/>
      <c r="O65" s="613"/>
      <c r="P65" s="1308"/>
      <c r="Q65" s="1293"/>
      <c r="R65" s="613"/>
      <c r="S65" s="1293"/>
      <c r="T65" s="1293" t="s">
        <v>489</v>
      </c>
      <c r="U65" s="612" t="s">
        <v>489</v>
      </c>
      <c r="V65" s="325"/>
      <c r="W65" s="325"/>
      <c r="X65" s="602"/>
      <c r="Y65" s="602"/>
      <c r="Z65" s="602"/>
      <c r="AA65" s="602"/>
      <c r="AB65" s="602"/>
      <c r="AC65" s="602"/>
      <c r="AD65" s="602"/>
      <c r="AE65" s="602"/>
      <c r="AF65" s="602"/>
      <c r="AG65" s="602"/>
      <c r="AH65" s="602"/>
      <c r="AI65" s="602"/>
      <c r="AJ65" s="602"/>
      <c r="AK65" s="602"/>
      <c r="AL65" s="602"/>
      <c r="AM65" s="602"/>
    </row>
    <row r="66" spans="1:39" s="494" customFormat="1" ht="18" customHeight="1">
      <c r="A66" s="1286"/>
      <c r="B66" s="1311" t="s">
        <v>495</v>
      </c>
      <c r="C66" s="1312"/>
      <c r="D66" s="1309"/>
      <c r="E66" s="1294"/>
      <c r="F66" s="614">
        <f>'（別紙1）経費所要額調'!O9-'事業費内訳書 (病室)'!F65</f>
        <v>0</v>
      </c>
      <c r="G66" s="1309"/>
      <c r="H66" s="1294"/>
      <c r="I66" s="614">
        <f>F66</f>
        <v>0</v>
      </c>
      <c r="J66" s="1294"/>
      <c r="K66" s="1294"/>
      <c r="L66" s="581" t="s">
        <v>489</v>
      </c>
      <c r="M66" s="1309"/>
      <c r="N66" s="1294"/>
      <c r="O66" s="554"/>
      <c r="P66" s="1309"/>
      <c r="Q66" s="1294"/>
      <c r="R66" s="554"/>
      <c r="S66" s="1294"/>
      <c r="T66" s="1294"/>
      <c r="U66" s="581" t="s">
        <v>489</v>
      </c>
      <c r="V66" s="325"/>
      <c r="W66" s="325"/>
      <c r="X66" s="602"/>
      <c r="Y66" s="602"/>
      <c r="Z66" s="602"/>
      <c r="AA66" s="602"/>
      <c r="AB66" s="602"/>
      <c r="AC66" s="602"/>
      <c r="AD66" s="602"/>
      <c r="AE66" s="602"/>
      <c r="AF66" s="602"/>
      <c r="AG66" s="602"/>
      <c r="AH66" s="602"/>
      <c r="AI66" s="602"/>
      <c r="AJ66" s="602"/>
      <c r="AK66" s="602"/>
      <c r="AL66" s="602"/>
      <c r="AM66" s="602"/>
    </row>
    <row r="67" spans="1:39" s="494" customFormat="1" ht="18" customHeight="1">
      <c r="A67" s="1286"/>
      <c r="B67" s="1311" t="s">
        <v>494</v>
      </c>
      <c r="C67" s="1312"/>
      <c r="D67" s="1309"/>
      <c r="E67" s="1294"/>
      <c r="F67" s="614"/>
      <c r="G67" s="1309"/>
      <c r="H67" s="1294"/>
      <c r="I67" s="614"/>
      <c r="J67" s="1294"/>
      <c r="K67" s="1294"/>
      <c r="L67" s="581" t="s">
        <v>489</v>
      </c>
      <c r="M67" s="1309"/>
      <c r="N67" s="1294"/>
      <c r="O67" s="554"/>
      <c r="P67" s="1309"/>
      <c r="Q67" s="1294"/>
      <c r="R67" s="554"/>
      <c r="S67" s="1294"/>
      <c r="T67" s="1294"/>
      <c r="U67" s="581" t="s">
        <v>489</v>
      </c>
      <c r="V67" s="325"/>
      <c r="W67" s="325"/>
      <c r="X67" s="602"/>
      <c r="Y67" s="602"/>
      <c r="Z67" s="602"/>
      <c r="AA67" s="602"/>
      <c r="AB67" s="602"/>
      <c r="AC67" s="602"/>
      <c r="AD67" s="602"/>
      <c r="AE67" s="602"/>
      <c r="AF67" s="602"/>
      <c r="AG67" s="602"/>
      <c r="AH67" s="602"/>
      <c r="AI67" s="602"/>
      <c r="AJ67" s="602"/>
      <c r="AK67" s="602"/>
      <c r="AL67" s="602"/>
      <c r="AM67" s="602"/>
    </row>
    <row r="68" spans="1:39" s="494" customFormat="1" ht="18" customHeight="1">
      <c r="A68" s="1286"/>
      <c r="B68" s="1311" t="s">
        <v>493</v>
      </c>
      <c r="C68" s="1312"/>
      <c r="D68" s="1309"/>
      <c r="E68" s="1294"/>
      <c r="F68" s="614"/>
      <c r="G68" s="1309"/>
      <c r="H68" s="1294"/>
      <c r="I68" s="614"/>
      <c r="J68" s="1294"/>
      <c r="K68" s="1294"/>
      <c r="L68" s="581" t="s">
        <v>489</v>
      </c>
      <c r="M68" s="1309"/>
      <c r="N68" s="1294"/>
      <c r="O68" s="554"/>
      <c r="P68" s="1309"/>
      <c r="Q68" s="1294"/>
      <c r="R68" s="554"/>
      <c r="S68" s="1294"/>
      <c r="T68" s="1294"/>
      <c r="U68" s="581" t="s">
        <v>489</v>
      </c>
      <c r="V68" s="325"/>
      <c r="W68" s="325"/>
      <c r="X68" s="602"/>
      <c r="Y68" s="602"/>
      <c r="Z68" s="602"/>
      <c r="AA68" s="602"/>
      <c r="AB68" s="602"/>
      <c r="AC68" s="602"/>
      <c r="AD68" s="602"/>
      <c r="AE68" s="602"/>
      <c r="AF68" s="602"/>
      <c r="AG68" s="602"/>
      <c r="AH68" s="602"/>
      <c r="AI68" s="602"/>
      <c r="AJ68" s="602"/>
      <c r="AK68" s="602"/>
      <c r="AL68" s="602"/>
      <c r="AM68" s="602"/>
    </row>
    <row r="69" spans="1:39" s="494" customFormat="1" ht="18" customHeight="1">
      <c r="A69" s="1286"/>
      <c r="B69" s="1311" t="s">
        <v>492</v>
      </c>
      <c r="C69" s="1312"/>
      <c r="D69" s="1309"/>
      <c r="E69" s="1294"/>
      <c r="F69" s="614">
        <f>'確認書（病室整備）'!V76</f>
        <v>0</v>
      </c>
      <c r="G69" s="1309"/>
      <c r="H69" s="1294"/>
      <c r="I69" s="614">
        <f>F69</f>
        <v>0</v>
      </c>
      <c r="J69" s="1294"/>
      <c r="K69" s="1294"/>
      <c r="L69" s="581" t="s">
        <v>489</v>
      </c>
      <c r="M69" s="1309"/>
      <c r="N69" s="1294"/>
      <c r="O69" s="554"/>
      <c r="P69" s="1309"/>
      <c r="Q69" s="1294"/>
      <c r="R69" s="554"/>
      <c r="S69" s="1294"/>
      <c r="T69" s="1294"/>
      <c r="U69" s="581" t="s">
        <v>489</v>
      </c>
      <c r="V69" s="325"/>
      <c r="W69" s="325"/>
      <c r="X69" s="602"/>
      <c r="Y69" s="602"/>
      <c r="Z69" s="602"/>
      <c r="AA69" s="602"/>
      <c r="AB69" s="602"/>
      <c r="AC69" s="602"/>
      <c r="AD69" s="602"/>
      <c r="AE69" s="602"/>
      <c r="AF69" s="602"/>
      <c r="AG69" s="602"/>
      <c r="AH69" s="602"/>
      <c r="AI69" s="602"/>
      <c r="AJ69" s="602"/>
      <c r="AK69" s="602"/>
      <c r="AL69" s="602"/>
      <c r="AM69" s="602"/>
    </row>
    <row r="70" spans="1:39" s="494" customFormat="1" ht="18" customHeight="1">
      <c r="A70" s="1286"/>
      <c r="B70" s="1311" t="s">
        <v>491</v>
      </c>
      <c r="C70" s="1312"/>
      <c r="D70" s="1309"/>
      <c r="E70" s="1294"/>
      <c r="F70" s="614"/>
      <c r="G70" s="1309"/>
      <c r="H70" s="1294"/>
      <c r="I70" s="614"/>
      <c r="J70" s="1294"/>
      <c r="K70" s="1294"/>
      <c r="L70" s="581" t="s">
        <v>489</v>
      </c>
      <c r="M70" s="1309"/>
      <c r="N70" s="1294"/>
      <c r="O70" s="554"/>
      <c r="P70" s="1309"/>
      <c r="Q70" s="1294"/>
      <c r="R70" s="554"/>
      <c r="S70" s="1294"/>
      <c r="T70" s="1294"/>
      <c r="U70" s="581" t="s">
        <v>489</v>
      </c>
      <c r="V70" s="325"/>
      <c r="W70" s="325"/>
      <c r="X70" s="602"/>
      <c r="Y70" s="602"/>
      <c r="Z70" s="602"/>
      <c r="AA70" s="602"/>
      <c r="AB70" s="602"/>
      <c r="AC70" s="602"/>
      <c r="AD70" s="602"/>
      <c r="AE70" s="602"/>
      <c r="AF70" s="602"/>
      <c r="AG70" s="602"/>
      <c r="AH70" s="602"/>
      <c r="AI70" s="602"/>
      <c r="AJ70" s="602"/>
      <c r="AK70" s="602"/>
      <c r="AL70" s="602"/>
      <c r="AM70" s="602"/>
    </row>
    <row r="71" spans="1:39" s="494" customFormat="1" ht="18" customHeight="1">
      <c r="A71" s="1286"/>
      <c r="B71" s="1311" t="s">
        <v>490</v>
      </c>
      <c r="C71" s="1312"/>
      <c r="D71" s="1310"/>
      <c r="E71" s="1295"/>
      <c r="F71" s="614" t="e">
        <f>F64-X53</f>
        <v>#VALUE!</v>
      </c>
      <c r="G71" s="1310"/>
      <c r="H71" s="1295"/>
      <c r="I71" s="614" t="e">
        <f>F71</f>
        <v>#VALUE!</v>
      </c>
      <c r="J71" s="1295"/>
      <c r="K71" s="1295"/>
      <c r="L71" s="581"/>
      <c r="M71" s="1310"/>
      <c r="N71" s="1295"/>
      <c r="O71" s="584"/>
      <c r="P71" s="1310"/>
      <c r="Q71" s="1295"/>
      <c r="R71" s="584"/>
      <c r="S71" s="1295"/>
      <c r="T71" s="1295"/>
      <c r="U71" s="581" t="s">
        <v>489</v>
      </c>
      <c r="V71" s="325"/>
      <c r="W71" s="325"/>
      <c r="X71" s="602"/>
      <c r="Y71" s="602"/>
      <c r="Z71" s="602"/>
      <c r="AA71" s="602"/>
      <c r="AB71" s="602"/>
      <c r="AC71" s="602"/>
      <c r="AD71" s="602"/>
      <c r="AE71" s="602"/>
      <c r="AF71" s="602"/>
      <c r="AG71" s="602"/>
      <c r="AH71" s="602"/>
      <c r="AI71" s="602"/>
      <c r="AJ71" s="602"/>
      <c r="AK71" s="602"/>
      <c r="AL71" s="602"/>
      <c r="AM71" s="602"/>
    </row>
    <row r="72" spans="1:39" s="494" customFormat="1" ht="18" customHeight="1" thickBot="1">
      <c r="A72" s="1305"/>
      <c r="B72" s="1296" t="s">
        <v>488</v>
      </c>
      <c r="C72" s="1297"/>
      <c r="D72" s="615" t="s">
        <v>487</v>
      </c>
      <c r="E72" s="616" t="s">
        <v>487</v>
      </c>
      <c r="F72" s="617" t="e">
        <f>IF(SUM(F65:F71)=0,"",SUM(F65:F71))</f>
        <v>#VALUE!</v>
      </c>
      <c r="G72" s="615" t="s">
        <v>486</v>
      </c>
      <c r="H72" s="616" t="s">
        <v>486</v>
      </c>
      <c r="I72" s="618" t="e">
        <f>IF(SUM(I65:I71)=0,"",SUM(I65:I71))</f>
        <v>#VALUE!</v>
      </c>
      <c r="J72" s="616" t="s">
        <v>486</v>
      </c>
      <c r="K72" s="616" t="s">
        <v>486</v>
      </c>
      <c r="L72" s="607" t="str">
        <f>IF(SUM(L65:L71)=0,"",SUM(L65:L71))</f>
        <v/>
      </c>
      <c r="M72" s="615" t="s">
        <v>486</v>
      </c>
      <c r="N72" s="616" t="s">
        <v>486</v>
      </c>
      <c r="O72" s="606" t="str">
        <f>IF(SUM(O65:O71)=0,"",SUM(O65:O71))</f>
        <v/>
      </c>
      <c r="P72" s="615" t="s">
        <v>486</v>
      </c>
      <c r="Q72" s="616" t="s">
        <v>486</v>
      </c>
      <c r="R72" s="606" t="str">
        <f>IF(SUM(R65:R71)=0,"",SUM(R65:R71))</f>
        <v/>
      </c>
      <c r="S72" s="616" t="s">
        <v>486</v>
      </c>
      <c r="T72" s="616" t="s">
        <v>486</v>
      </c>
      <c r="U72" s="607" t="str">
        <f>IF(SUM(U65:U71)=0,"",SUM(U65:U71))</f>
        <v/>
      </c>
      <c r="X72" s="602"/>
      <c r="Y72" s="602"/>
      <c r="Z72" s="602"/>
      <c r="AA72" s="602"/>
      <c r="AB72" s="602"/>
      <c r="AC72" s="602"/>
      <c r="AD72" s="602"/>
      <c r="AE72" s="602"/>
      <c r="AF72" s="602"/>
      <c r="AG72" s="602"/>
      <c r="AH72" s="602"/>
      <c r="AI72" s="602"/>
      <c r="AJ72" s="602"/>
      <c r="AK72" s="602"/>
      <c r="AL72" s="602"/>
      <c r="AM72" s="602"/>
    </row>
    <row r="73" spans="1:39">
      <c r="F73" s="619"/>
      <c r="X73" s="620"/>
      <c r="Y73" s="620"/>
      <c r="Z73" s="620"/>
      <c r="AA73" s="620"/>
      <c r="AB73" s="620"/>
      <c r="AC73" s="620"/>
      <c r="AD73" s="620"/>
      <c r="AE73" s="620"/>
      <c r="AF73" s="620"/>
      <c r="AG73" s="620"/>
      <c r="AH73" s="620"/>
      <c r="AI73" s="620"/>
      <c r="AJ73" s="620"/>
      <c r="AK73" s="620"/>
      <c r="AL73" s="620"/>
      <c r="AM73" s="620"/>
    </row>
    <row r="74" spans="1:39">
      <c r="F74" s="619"/>
      <c r="X74" s="620"/>
      <c r="Y74" s="620"/>
      <c r="Z74" s="620"/>
      <c r="AA74" s="620"/>
      <c r="AB74" s="620"/>
      <c r="AC74" s="620"/>
      <c r="AD74" s="620"/>
      <c r="AE74" s="620"/>
      <c r="AF74" s="620"/>
      <c r="AG74" s="620"/>
      <c r="AH74" s="620"/>
      <c r="AI74" s="620"/>
      <c r="AJ74" s="620"/>
      <c r="AK74" s="620"/>
      <c r="AL74" s="620"/>
      <c r="AM74" s="620"/>
    </row>
    <row r="75" spans="1:39">
      <c r="A75" s="621" t="s">
        <v>485</v>
      </c>
      <c r="X75" s="620"/>
      <c r="Y75" s="620"/>
      <c r="Z75" s="620"/>
      <c r="AA75" s="620"/>
      <c r="AB75" s="620"/>
      <c r="AC75" s="620"/>
      <c r="AD75" s="620"/>
      <c r="AE75" s="620"/>
      <c r="AF75" s="620"/>
      <c r="AG75" s="620"/>
      <c r="AH75" s="620"/>
      <c r="AI75" s="620"/>
      <c r="AJ75" s="620"/>
      <c r="AK75" s="620"/>
      <c r="AL75" s="620"/>
      <c r="AM75" s="620"/>
    </row>
    <row r="76" spans="1:39">
      <c r="A76" s="621"/>
      <c r="X76" s="620"/>
      <c r="Y76" s="620"/>
      <c r="Z76" s="620"/>
      <c r="AA76" s="620"/>
      <c r="AB76" s="620"/>
      <c r="AC76" s="620"/>
      <c r="AD76" s="620"/>
      <c r="AE76" s="620"/>
      <c r="AF76" s="620"/>
      <c r="AG76" s="620"/>
      <c r="AH76" s="620"/>
      <c r="AI76" s="620"/>
      <c r="AJ76" s="620"/>
      <c r="AK76" s="620"/>
      <c r="AL76" s="620"/>
      <c r="AM76" s="620"/>
    </row>
    <row r="77" spans="1:39">
      <c r="A77" s="622" t="s">
        <v>484</v>
      </c>
      <c r="B77" s="623" t="s">
        <v>483</v>
      </c>
      <c r="C77" s="623"/>
      <c r="D77" s="623"/>
      <c r="E77" s="623"/>
      <c r="F77" s="623"/>
      <c r="G77" s="623"/>
      <c r="H77" s="623"/>
      <c r="I77" s="623"/>
      <c r="J77" s="623"/>
      <c r="K77" s="623"/>
      <c r="L77" s="623"/>
      <c r="X77" s="620"/>
      <c r="Y77" s="620"/>
      <c r="Z77" s="620"/>
      <c r="AA77" s="620"/>
      <c r="AB77" s="620"/>
      <c r="AC77" s="620"/>
      <c r="AD77" s="620"/>
      <c r="AE77" s="620"/>
      <c r="AF77" s="620"/>
      <c r="AG77" s="620"/>
      <c r="AH77" s="620"/>
      <c r="AI77" s="620"/>
      <c r="AJ77" s="620"/>
      <c r="AK77" s="620"/>
      <c r="AL77" s="620"/>
      <c r="AM77" s="620"/>
    </row>
    <row r="78" spans="1:39">
      <c r="A78" s="622"/>
      <c r="B78" s="623" t="s">
        <v>482</v>
      </c>
      <c r="C78" s="623"/>
      <c r="D78" s="623"/>
      <c r="E78" s="623"/>
      <c r="F78" s="623"/>
      <c r="G78" s="623"/>
      <c r="H78" s="623"/>
      <c r="I78" s="623"/>
      <c r="J78" s="623"/>
      <c r="K78" s="623"/>
      <c r="L78" s="623"/>
      <c r="X78" s="620"/>
      <c r="Y78" s="620"/>
      <c r="Z78" s="620"/>
      <c r="AA78" s="620"/>
      <c r="AB78" s="620"/>
      <c r="AC78" s="620"/>
      <c r="AD78" s="620"/>
      <c r="AE78" s="620"/>
      <c r="AF78" s="620"/>
      <c r="AG78" s="620"/>
      <c r="AH78" s="620"/>
      <c r="AI78" s="620"/>
      <c r="AJ78" s="620"/>
      <c r="AK78" s="620"/>
      <c r="AL78" s="620"/>
      <c r="AM78" s="620"/>
    </row>
    <row r="79" spans="1:39">
      <c r="A79" s="622" t="s">
        <v>481</v>
      </c>
      <c r="B79" s="623" t="s">
        <v>480</v>
      </c>
      <c r="C79" s="623"/>
      <c r="D79" s="623"/>
      <c r="E79" s="623"/>
      <c r="F79" s="623"/>
      <c r="G79" s="623"/>
      <c r="H79" s="623"/>
      <c r="I79" s="623"/>
      <c r="J79" s="623"/>
      <c r="K79" s="623"/>
      <c r="L79" s="623"/>
      <c r="X79" s="620"/>
      <c r="Y79" s="620"/>
      <c r="Z79" s="620"/>
      <c r="AA79" s="620"/>
      <c r="AB79" s="620"/>
      <c r="AC79" s="620"/>
      <c r="AD79" s="620"/>
      <c r="AE79" s="620"/>
      <c r="AF79" s="620"/>
      <c r="AG79" s="620"/>
      <c r="AH79" s="620"/>
      <c r="AI79" s="620"/>
      <c r="AJ79" s="620"/>
      <c r="AK79" s="620"/>
      <c r="AL79" s="620"/>
      <c r="AM79" s="620"/>
    </row>
    <row r="80" spans="1:39">
      <c r="A80" s="622"/>
      <c r="B80" s="623" t="s">
        <v>479</v>
      </c>
      <c r="C80" s="623"/>
      <c r="D80" s="623"/>
      <c r="E80" s="623"/>
      <c r="F80" s="623"/>
      <c r="G80" s="623"/>
      <c r="H80" s="623"/>
      <c r="I80" s="623"/>
      <c r="J80" s="623"/>
      <c r="K80" s="623"/>
      <c r="L80" s="623"/>
      <c r="X80" s="620"/>
      <c r="Y80" s="620"/>
      <c r="Z80" s="620"/>
      <c r="AA80" s="620"/>
      <c r="AB80" s="620"/>
      <c r="AC80" s="620"/>
      <c r="AD80" s="620"/>
      <c r="AE80" s="620"/>
      <c r="AF80" s="620"/>
      <c r="AG80" s="620"/>
      <c r="AH80" s="620"/>
      <c r="AI80" s="620"/>
      <c r="AJ80" s="620"/>
      <c r="AK80" s="620"/>
      <c r="AL80" s="620"/>
      <c r="AM80" s="620"/>
    </row>
    <row r="81" spans="1:39">
      <c r="A81" s="622" t="s">
        <v>478</v>
      </c>
      <c r="B81" s="623" t="s">
        <v>477</v>
      </c>
      <c r="C81" s="623"/>
      <c r="D81" s="623"/>
      <c r="E81" s="623"/>
      <c r="F81" s="623"/>
      <c r="G81" s="623"/>
      <c r="H81" s="623"/>
      <c r="I81" s="623"/>
      <c r="J81" s="623"/>
      <c r="K81" s="623"/>
      <c r="L81" s="623"/>
      <c r="X81" s="620"/>
      <c r="Y81" s="620"/>
      <c r="Z81" s="620"/>
      <c r="AA81" s="620"/>
      <c r="AB81" s="620"/>
      <c r="AC81" s="620"/>
      <c r="AD81" s="620"/>
      <c r="AE81" s="620"/>
      <c r="AF81" s="620"/>
      <c r="AG81" s="620"/>
      <c r="AH81" s="620"/>
      <c r="AI81" s="620"/>
      <c r="AJ81" s="620"/>
      <c r="AK81" s="620"/>
      <c r="AL81" s="620"/>
      <c r="AM81" s="620"/>
    </row>
    <row r="82" spans="1:39">
      <c r="A82" s="622" t="s">
        <v>476</v>
      </c>
      <c r="B82" s="623" t="s">
        <v>475</v>
      </c>
      <c r="C82" s="623"/>
      <c r="D82" s="623"/>
      <c r="E82" s="623"/>
      <c r="F82" s="623"/>
      <c r="G82" s="623"/>
      <c r="H82" s="623"/>
      <c r="I82" s="623"/>
      <c r="J82" s="623"/>
      <c r="K82" s="623"/>
      <c r="L82" s="623"/>
      <c r="X82" s="620"/>
      <c r="Y82" s="620"/>
      <c r="Z82" s="620"/>
      <c r="AA82" s="620"/>
      <c r="AB82" s="620"/>
      <c r="AC82" s="620"/>
      <c r="AD82" s="620"/>
      <c r="AE82" s="620"/>
      <c r="AF82" s="620"/>
      <c r="AG82" s="620"/>
      <c r="AH82" s="620"/>
      <c r="AI82" s="620"/>
      <c r="AJ82" s="620"/>
      <c r="AK82" s="620"/>
      <c r="AL82" s="620"/>
      <c r="AM82" s="620"/>
    </row>
    <row r="83" spans="1:39">
      <c r="A83" s="622"/>
      <c r="B83" s="623" t="s">
        <v>474</v>
      </c>
      <c r="C83" s="623"/>
      <c r="D83" s="623"/>
      <c r="E83" s="623"/>
      <c r="F83" s="623"/>
      <c r="G83" s="623"/>
      <c r="H83" s="623"/>
      <c r="I83" s="623"/>
      <c r="J83" s="623"/>
      <c r="K83" s="623"/>
      <c r="L83" s="623"/>
      <c r="X83" s="620"/>
      <c r="Y83" s="620"/>
      <c r="Z83" s="620"/>
      <c r="AA83" s="620"/>
      <c r="AB83" s="620"/>
      <c r="AC83" s="620"/>
      <c r="AD83" s="620"/>
      <c r="AE83" s="620"/>
      <c r="AF83" s="620"/>
      <c r="AG83" s="620"/>
      <c r="AH83" s="620"/>
      <c r="AI83" s="620"/>
      <c r="AJ83" s="620"/>
      <c r="AK83" s="620"/>
      <c r="AL83" s="620"/>
      <c r="AM83" s="620"/>
    </row>
    <row r="84" spans="1:39">
      <c r="A84" s="622"/>
      <c r="B84" s="623" t="s">
        <v>473</v>
      </c>
      <c r="C84" s="623"/>
      <c r="D84" s="623"/>
      <c r="E84" s="623"/>
      <c r="F84" s="623"/>
      <c r="G84" s="623"/>
      <c r="H84" s="623"/>
      <c r="I84" s="623"/>
      <c r="J84" s="623"/>
      <c r="K84" s="623"/>
      <c r="L84" s="623"/>
      <c r="X84" s="620"/>
      <c r="Y84" s="620"/>
      <c r="Z84" s="620"/>
      <c r="AA84" s="620"/>
      <c r="AB84" s="620"/>
      <c r="AC84" s="620"/>
      <c r="AD84" s="620"/>
      <c r="AE84" s="620"/>
      <c r="AF84" s="620"/>
      <c r="AG84" s="620"/>
      <c r="AH84" s="620"/>
      <c r="AI84" s="620"/>
      <c r="AJ84" s="620"/>
      <c r="AK84" s="620"/>
      <c r="AL84" s="620"/>
      <c r="AM84" s="620"/>
    </row>
    <row r="85" spans="1:39">
      <c r="A85" s="622"/>
      <c r="B85" s="623"/>
      <c r="C85" s="623"/>
      <c r="D85" s="623"/>
      <c r="E85" s="623"/>
      <c r="F85" s="623"/>
      <c r="G85" s="623"/>
      <c r="H85" s="623"/>
      <c r="I85" s="623"/>
      <c r="J85" s="623"/>
      <c r="K85" s="623"/>
      <c r="L85" s="623"/>
      <c r="X85" s="620"/>
      <c r="Y85" s="620"/>
      <c r="Z85" s="620"/>
      <c r="AA85" s="620"/>
      <c r="AB85" s="620"/>
      <c r="AC85" s="620"/>
      <c r="AD85" s="620"/>
      <c r="AE85" s="620"/>
      <c r="AF85" s="620"/>
      <c r="AG85" s="620"/>
      <c r="AH85" s="620"/>
      <c r="AI85" s="620"/>
      <c r="AJ85" s="620"/>
      <c r="AK85" s="620"/>
      <c r="AL85" s="620"/>
      <c r="AM85" s="620"/>
    </row>
    <row r="86" spans="1:39">
      <c r="A86" s="622" t="s">
        <v>472</v>
      </c>
      <c r="B86" s="623" t="s">
        <v>471</v>
      </c>
      <c r="C86" s="623"/>
      <c r="D86" s="623"/>
      <c r="E86" s="623"/>
      <c r="F86" s="623"/>
      <c r="G86" s="623"/>
      <c r="H86" s="623"/>
      <c r="I86" s="623"/>
      <c r="J86" s="623"/>
      <c r="K86" s="623"/>
      <c r="L86" s="623"/>
      <c r="X86" s="620"/>
      <c r="Y86" s="620"/>
      <c r="Z86" s="620"/>
      <c r="AA86" s="620"/>
      <c r="AB86" s="620"/>
      <c r="AC86" s="620"/>
      <c r="AD86" s="620"/>
      <c r="AE86" s="620"/>
      <c r="AF86" s="620"/>
      <c r="AG86" s="620"/>
      <c r="AH86" s="620"/>
      <c r="AI86" s="620"/>
      <c r="AJ86" s="620"/>
      <c r="AK86" s="620"/>
      <c r="AL86" s="620"/>
      <c r="AM86" s="620"/>
    </row>
    <row r="87" spans="1:39">
      <c r="A87" s="622"/>
      <c r="B87" s="623"/>
      <c r="C87" s="623"/>
      <c r="D87" s="623"/>
      <c r="E87" s="623"/>
      <c r="F87" s="623"/>
      <c r="G87" s="623"/>
      <c r="H87" s="623"/>
      <c r="I87" s="623"/>
      <c r="J87" s="623"/>
      <c r="K87" s="623"/>
      <c r="L87" s="623"/>
      <c r="X87" s="620"/>
      <c r="Y87" s="620"/>
      <c r="Z87" s="620"/>
      <c r="AA87" s="620"/>
      <c r="AB87" s="620"/>
      <c r="AC87" s="620"/>
      <c r="AD87" s="620"/>
      <c r="AE87" s="620"/>
      <c r="AF87" s="620"/>
      <c r="AG87" s="620"/>
      <c r="AH87" s="620"/>
      <c r="AI87" s="620"/>
      <c r="AJ87" s="620"/>
      <c r="AK87" s="620"/>
      <c r="AL87" s="620"/>
      <c r="AM87" s="620"/>
    </row>
    <row r="88" spans="1:39">
      <c r="A88" s="622" t="s">
        <v>470</v>
      </c>
      <c r="B88" s="623" t="s">
        <v>469</v>
      </c>
      <c r="C88" s="623"/>
      <c r="D88" s="623"/>
      <c r="E88" s="623"/>
      <c r="F88" s="623"/>
      <c r="G88" s="623"/>
      <c r="H88" s="623"/>
      <c r="I88" s="623"/>
      <c r="J88" s="623"/>
      <c r="K88" s="623"/>
      <c r="L88" s="623"/>
      <c r="X88" s="620"/>
      <c r="Y88" s="620"/>
      <c r="Z88" s="620"/>
      <c r="AA88" s="620"/>
      <c r="AB88" s="620"/>
      <c r="AC88" s="620"/>
      <c r="AD88" s="620"/>
      <c r="AE88" s="620"/>
      <c r="AF88" s="620"/>
      <c r="AG88" s="620"/>
      <c r="AH88" s="620"/>
      <c r="AI88" s="620"/>
      <c r="AJ88" s="620"/>
      <c r="AK88" s="620"/>
      <c r="AL88" s="620"/>
      <c r="AM88" s="620"/>
    </row>
    <row r="89" spans="1:39">
      <c r="A89" s="622" t="s">
        <v>461</v>
      </c>
      <c r="B89" s="623" t="s">
        <v>468</v>
      </c>
      <c r="C89" s="623"/>
      <c r="D89" s="623"/>
      <c r="E89" s="623"/>
      <c r="F89" s="623"/>
      <c r="G89" s="623"/>
      <c r="H89" s="623"/>
      <c r="I89" s="623"/>
      <c r="J89" s="623"/>
      <c r="K89" s="623"/>
      <c r="L89" s="623"/>
      <c r="X89" s="620"/>
      <c r="Y89" s="620"/>
      <c r="Z89" s="620"/>
      <c r="AA89" s="620"/>
      <c r="AB89" s="620"/>
      <c r="AC89" s="620"/>
      <c r="AD89" s="620"/>
      <c r="AE89" s="620"/>
      <c r="AF89" s="620"/>
      <c r="AG89" s="620"/>
      <c r="AH89" s="620"/>
      <c r="AI89" s="620"/>
      <c r="AJ89" s="620"/>
      <c r="AK89" s="620"/>
      <c r="AL89" s="620"/>
      <c r="AM89" s="620"/>
    </row>
    <row r="90" spans="1:39">
      <c r="A90" s="622" t="s">
        <v>461</v>
      </c>
      <c r="B90" s="623" t="s">
        <v>467</v>
      </c>
      <c r="C90" s="623"/>
      <c r="D90" s="623"/>
      <c r="E90" s="623"/>
      <c r="F90" s="623"/>
      <c r="G90" s="623"/>
      <c r="H90" s="623"/>
      <c r="I90" s="623"/>
      <c r="J90" s="623"/>
      <c r="K90" s="623"/>
      <c r="L90" s="623"/>
      <c r="X90" s="620"/>
      <c r="Y90" s="620"/>
      <c r="Z90" s="620"/>
      <c r="AA90" s="620"/>
      <c r="AB90" s="620"/>
      <c r="AC90" s="620"/>
      <c r="AD90" s="620"/>
      <c r="AE90" s="620"/>
      <c r="AF90" s="620"/>
      <c r="AG90" s="620"/>
      <c r="AH90" s="620"/>
      <c r="AI90" s="620"/>
      <c r="AJ90" s="620"/>
      <c r="AK90" s="620"/>
      <c r="AL90" s="620"/>
      <c r="AM90" s="620"/>
    </row>
    <row r="91" spans="1:39">
      <c r="A91" s="622" t="s">
        <v>466</v>
      </c>
      <c r="B91" s="623" t="s">
        <v>465</v>
      </c>
      <c r="C91" s="623"/>
      <c r="D91" s="623"/>
      <c r="E91" s="623"/>
      <c r="F91" s="623"/>
      <c r="G91" s="623"/>
      <c r="H91" s="623"/>
      <c r="I91" s="623"/>
      <c r="J91" s="623"/>
      <c r="K91" s="623"/>
      <c r="L91" s="623"/>
      <c r="X91" s="620"/>
      <c r="Y91" s="620"/>
      <c r="Z91" s="620"/>
      <c r="AA91" s="620"/>
      <c r="AB91" s="620"/>
      <c r="AC91" s="620"/>
      <c r="AD91" s="620"/>
      <c r="AE91" s="620"/>
      <c r="AF91" s="620"/>
      <c r="AG91" s="620"/>
      <c r="AH91" s="620"/>
      <c r="AI91" s="620"/>
      <c r="AJ91" s="620"/>
      <c r="AK91" s="620"/>
      <c r="AL91" s="620"/>
      <c r="AM91" s="620"/>
    </row>
    <row r="92" spans="1:39">
      <c r="A92" s="622" t="s">
        <v>464</v>
      </c>
      <c r="B92" s="623" t="s">
        <v>463</v>
      </c>
      <c r="C92" s="623"/>
      <c r="D92" s="623"/>
      <c r="E92" s="623"/>
      <c r="F92" s="623"/>
      <c r="G92" s="623"/>
      <c r="H92" s="623"/>
      <c r="I92" s="623"/>
      <c r="J92" s="623"/>
      <c r="K92" s="623"/>
      <c r="L92" s="623"/>
      <c r="X92" s="620"/>
      <c r="Y92" s="620"/>
      <c r="Z92" s="620"/>
      <c r="AA92" s="620"/>
      <c r="AB92" s="620"/>
      <c r="AC92" s="620"/>
      <c r="AD92" s="620"/>
      <c r="AE92" s="620"/>
      <c r="AF92" s="620"/>
      <c r="AG92" s="620"/>
      <c r="AH92" s="620"/>
      <c r="AI92" s="620"/>
      <c r="AJ92" s="620"/>
      <c r="AK92" s="620"/>
      <c r="AL92" s="620"/>
      <c r="AM92" s="620"/>
    </row>
    <row r="93" spans="1:39">
      <c r="A93" s="622" t="s">
        <v>461</v>
      </c>
      <c r="B93" s="623" t="s">
        <v>462</v>
      </c>
      <c r="C93" s="623"/>
      <c r="D93" s="623"/>
      <c r="E93" s="623"/>
      <c r="F93" s="623"/>
      <c r="G93" s="623"/>
      <c r="H93" s="623"/>
      <c r="I93" s="623"/>
      <c r="J93" s="623"/>
      <c r="K93" s="623"/>
      <c r="L93" s="623"/>
      <c r="X93" s="620"/>
      <c r="Y93" s="620"/>
      <c r="Z93" s="620"/>
      <c r="AA93" s="620"/>
      <c r="AB93" s="620"/>
      <c r="AC93" s="620"/>
      <c r="AD93" s="620"/>
      <c r="AE93" s="620"/>
      <c r="AF93" s="620"/>
      <c r="AG93" s="620"/>
      <c r="AH93" s="620"/>
      <c r="AI93" s="620"/>
      <c r="AJ93" s="620"/>
      <c r="AK93" s="620"/>
      <c r="AL93" s="620"/>
      <c r="AM93" s="620"/>
    </row>
    <row r="94" spans="1:39">
      <c r="A94" s="622" t="s">
        <v>461</v>
      </c>
      <c r="B94" s="623" t="s">
        <v>460</v>
      </c>
      <c r="C94" s="623"/>
      <c r="D94" s="623"/>
      <c r="E94" s="623"/>
      <c r="F94" s="623"/>
      <c r="G94" s="623"/>
      <c r="H94" s="623"/>
      <c r="I94" s="623"/>
      <c r="J94" s="623"/>
      <c r="K94" s="623"/>
      <c r="L94" s="623"/>
    </row>
    <row r="95" spans="1:39">
      <c r="A95" s="622" t="s">
        <v>459</v>
      </c>
      <c r="B95" s="623" t="s">
        <v>458</v>
      </c>
      <c r="C95" s="623"/>
      <c r="D95" s="623"/>
      <c r="E95" s="623"/>
      <c r="F95" s="623"/>
      <c r="G95" s="623"/>
      <c r="H95" s="623"/>
      <c r="I95" s="623"/>
      <c r="J95" s="623"/>
      <c r="K95" s="623"/>
      <c r="L95" s="623"/>
    </row>
    <row r="96" spans="1:39">
      <c r="A96" s="622" t="s">
        <v>457</v>
      </c>
      <c r="B96" s="623" t="s">
        <v>456</v>
      </c>
      <c r="C96" s="623"/>
      <c r="D96" s="623"/>
      <c r="E96" s="623"/>
      <c r="F96" s="623"/>
      <c r="G96" s="623"/>
      <c r="H96" s="623"/>
      <c r="I96" s="623"/>
      <c r="J96" s="623"/>
      <c r="K96" s="623"/>
      <c r="L96" s="623"/>
    </row>
    <row r="97" spans="1:12">
      <c r="A97" s="624"/>
      <c r="B97" s="623" t="s">
        <v>455</v>
      </c>
      <c r="C97" s="623"/>
      <c r="D97" s="623"/>
      <c r="E97" s="623"/>
      <c r="F97" s="623"/>
      <c r="G97" s="623"/>
      <c r="H97" s="623"/>
      <c r="I97" s="623"/>
      <c r="J97" s="623"/>
      <c r="K97" s="623"/>
      <c r="L97" s="623"/>
    </row>
    <row r="98" spans="1:12">
      <c r="A98" s="624"/>
    </row>
  </sheetData>
  <sheetProtection sheet="1" objects="1" scenarios="1"/>
  <mergeCells count="49">
    <mergeCell ref="N65:N71"/>
    <mergeCell ref="P65:P71"/>
    <mergeCell ref="Q65:Q71"/>
    <mergeCell ref="S65:S71"/>
    <mergeCell ref="T65:T71"/>
    <mergeCell ref="G65:G71"/>
    <mergeCell ref="H65:H71"/>
    <mergeCell ref="J65:J71"/>
    <mergeCell ref="K65:K71"/>
    <mergeCell ref="M65:M71"/>
    <mergeCell ref="E65:E71"/>
    <mergeCell ref="B72:C72"/>
    <mergeCell ref="A10:A52"/>
    <mergeCell ref="B10:B36"/>
    <mergeCell ref="B37:B51"/>
    <mergeCell ref="B63:C63"/>
    <mergeCell ref="A64:C64"/>
    <mergeCell ref="A65:A72"/>
    <mergeCell ref="B65:C65"/>
    <mergeCell ref="D65:D71"/>
    <mergeCell ref="B66:C66"/>
    <mergeCell ref="B67:C67"/>
    <mergeCell ref="B68:C68"/>
    <mergeCell ref="B69:C69"/>
    <mergeCell ref="B70:C70"/>
    <mergeCell ref="B71:C71"/>
    <mergeCell ref="V40:X44"/>
    <mergeCell ref="B52:C52"/>
    <mergeCell ref="A53:A63"/>
    <mergeCell ref="B53:C53"/>
    <mergeCell ref="B54:C54"/>
    <mergeCell ref="B58:C58"/>
    <mergeCell ref="B59:C59"/>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2"/>
  <dataValidations count="4">
    <dataValidation type="list" showInputMessage="1" sqref="C19">
      <formula1>" &lt;建築工事&gt;, &lt;改修工事&gt;"</formula1>
    </dataValidation>
    <dataValidation type="list" allowBlank="1" showInputMessage="1" sqref="C20">
      <formula1>"　（新築）,（移転新築）,　（増築）,　（改築）"</formula1>
    </dataValidation>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4" fitToWidth="0" orientation="portrait" blackAndWhite="1" r:id="rId1"/>
  <headerFooter>
    <oddFooter>&amp;P / &amp;N ページ</oddFooter>
  </headerFooter>
  <colBreaks count="1" manualBreakCount="1">
    <brk id="2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はじめにお読みください</vt:lpstr>
      <vt:lpstr>基礎情報</vt:lpstr>
      <vt:lpstr>確認書（病室整備）</vt:lpstr>
      <vt:lpstr>確認書（病棟整備）</vt:lpstr>
      <vt:lpstr>確認書（個人防護具保管庫）</vt:lpstr>
      <vt:lpstr>事業計画書（病室）</vt:lpstr>
      <vt:lpstr>事業計画書（病棟）</vt:lpstr>
      <vt:lpstr>事業計画書（個人防護具)</vt:lpstr>
      <vt:lpstr>事業費内訳書 (病室)</vt:lpstr>
      <vt:lpstr>事業費内訳書(病棟)</vt:lpstr>
      <vt:lpstr>事業費内訳書 (個人防護具)</vt:lpstr>
      <vt:lpstr>管理用</vt:lpstr>
      <vt:lpstr>別紙２より右のシートは正式な交付申請時に使用します</vt:lpstr>
      <vt:lpstr>（別紙2）事業計画書（病室整備）</vt:lpstr>
      <vt:lpstr>（別紙2）事業計画書（病棟整備）</vt:lpstr>
      <vt:lpstr>（別紙2）事業計画書（個人防護具保管庫）</vt:lpstr>
      <vt:lpstr>第１号様式（交付申請書）</vt:lpstr>
      <vt:lpstr>（別紙1）経費所要額調</vt:lpstr>
      <vt:lpstr>（別紙3）歳入歳出予算書抄本</vt:lpstr>
      <vt:lpstr>'（別紙1）経費所要額調'!Print_Area</vt:lpstr>
      <vt:lpstr>'（別紙2）事業計画書（個人防護具保管庫）'!Print_Area</vt:lpstr>
      <vt:lpstr>'（別紙2）事業計画書（病室整備）'!Print_Area</vt:lpstr>
      <vt:lpstr>'（別紙2）事業計画書（病棟整備）'!Print_Area</vt:lpstr>
      <vt:lpstr>'（別紙3）歳入歳出予算書抄本'!Print_Area</vt:lpstr>
      <vt:lpstr>はじめにお読みください!Print_Area</vt:lpstr>
      <vt:lpstr>'確認書（個人防護具保管庫）'!Print_Area</vt:lpstr>
      <vt:lpstr>'確認書（病室整備）'!Print_Area</vt:lpstr>
      <vt:lpstr>'確認書（病棟整備）'!Print_Area</vt:lpstr>
      <vt:lpstr>基礎情報!Print_Area</vt:lpstr>
      <vt:lpstr>'事業計画書（個人防護具)'!Print_Area</vt:lpstr>
      <vt:lpstr>'事業計画書（病室）'!Print_Area</vt:lpstr>
      <vt:lpstr>'事業計画書（病棟）'!Print_Area</vt:lpstr>
      <vt:lpstr>'事業費内訳書 (個人防護具)'!Print_Area</vt:lpstr>
      <vt:lpstr>'事業費内訳書 (病室)'!Print_Area</vt:lpstr>
      <vt:lpstr>'事業費内訳書(病棟)'!Print_Area</vt:lpstr>
      <vt:lpstr>'第１号様式（交付申請書）'!Print_Area</vt:lpstr>
      <vt:lpstr>'事業費内訳書 (個人防護具)'!Print_Titles</vt:lpstr>
      <vt:lpstr>'事業費内訳書 (病室)'!Print_Titles</vt:lpstr>
      <vt:lpstr>'事業費内訳書(病棟)'!Print_Titles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隆嗣</dc:creator>
  <cp:lastModifiedBy>小林竜大</cp:lastModifiedBy>
  <cp:lastPrinted>2025-03-18T02:19:51Z</cp:lastPrinted>
  <dcterms:created xsi:type="dcterms:W3CDTF">2021-12-09T06:55:13Z</dcterms:created>
  <dcterms:modified xsi:type="dcterms:W3CDTF">2025-03-26T02:30:08Z</dcterms:modified>
</cp:coreProperties>
</file>