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AB4D189B-26FF-4927-8665-61BBCDCCE035}" xr6:coauthVersionLast="47" xr6:coauthVersionMax="47" xr10:uidLastSave="{00000000-0000-0000-0000-000000000000}"/>
  <bookViews>
    <workbookView xWindow="-25320" yWindow="-120" windowWidth="25440" windowHeight="15270" tabRatio="808"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ｶ.廃ﾌﾟﾗ類!$A$1:$AX$38</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7" i="78" l="1"/>
  <c r="AR6" i="78"/>
  <c r="C40" i="78" l="1"/>
  <c r="L53" i="94"/>
  <c r="AA53" i="94" s="1"/>
  <c r="L52" i="94"/>
  <c r="AA52" i="94" s="1"/>
  <c r="L51" i="94"/>
  <c r="AA51" i="94" s="1"/>
  <c r="L50" i="94"/>
  <c r="AA50" i="94" s="1"/>
  <c r="L32" i="94"/>
  <c r="AA32" i="94" s="1"/>
  <c r="L31" i="94"/>
  <c r="AA31" i="94" s="1"/>
  <c r="L30" i="94"/>
  <c r="AA30" i="94" s="1"/>
  <c r="L29" i="94"/>
  <c r="AA29" i="94" s="1"/>
  <c r="C41" i="78" l="1"/>
  <c r="H49" i="94"/>
  <c r="I49" i="94"/>
  <c r="J49" i="94"/>
  <c r="K49" i="94"/>
  <c r="AS28" i="92"/>
  <c r="Z61" i="94" s="1"/>
  <c r="AS32" i="74"/>
  <c r="H62" i="94" s="1"/>
  <c r="AS32" i="75"/>
  <c r="I62" i="94" s="1"/>
  <c r="AS32" i="76"/>
  <c r="J62" i="94" s="1"/>
  <c r="AS32" i="77"/>
  <c r="K62" i="94" s="1"/>
  <c r="AS32" i="78"/>
  <c r="L62" i="94" s="1"/>
  <c r="AS32" i="85"/>
  <c r="M62" i="94" s="1"/>
  <c r="AS32" i="86"/>
  <c r="N62" i="94" s="1"/>
  <c r="AS32" i="87"/>
  <c r="O62" i="94" s="1"/>
  <c r="AS32" i="88"/>
  <c r="P62" i="94" s="1"/>
  <c r="AS32" i="89"/>
  <c r="Q62" i="94" s="1"/>
  <c r="AS32" i="79"/>
  <c r="R62" i="94" s="1"/>
  <c r="AS32" i="81"/>
  <c r="S62" i="94" s="1"/>
  <c r="AS32" i="84"/>
  <c r="T62" i="94" s="1"/>
  <c r="AS32" i="82"/>
  <c r="U62" i="94" s="1"/>
  <c r="AS32" i="80"/>
  <c r="V62" i="94" s="1"/>
  <c r="AS32" i="90"/>
  <c r="W62" i="94" s="1"/>
  <c r="AS32" i="91"/>
  <c r="X62" i="94" s="1"/>
  <c r="AS32" i="83"/>
  <c r="Y62" i="94" s="1"/>
  <c r="AS32" i="92"/>
  <c r="Z62" i="94" s="1"/>
  <c r="AS32" i="2"/>
  <c r="G62" i="94" s="1"/>
  <c r="AS28" i="74"/>
  <c r="H61" i="94" s="1"/>
  <c r="AS28" i="75"/>
  <c r="I61" i="94" s="1"/>
  <c r="AS28" i="76"/>
  <c r="J61" i="94" s="1"/>
  <c r="AS28" i="77"/>
  <c r="K61" i="94" s="1"/>
  <c r="AS28" i="85"/>
  <c r="M61" i="94" s="1"/>
  <c r="AS28" i="86"/>
  <c r="N61" i="94" s="1"/>
  <c r="AS28" i="87"/>
  <c r="O61" i="94" s="1"/>
  <c r="AS28" i="88"/>
  <c r="P61" i="94" s="1"/>
  <c r="AS28" i="89"/>
  <c r="Q61" i="94" s="1"/>
  <c r="AS28" i="79"/>
  <c r="R61" i="94" s="1"/>
  <c r="AS28" i="81"/>
  <c r="S61" i="94" s="1"/>
  <c r="AS28" i="84"/>
  <c r="T61" i="94" s="1"/>
  <c r="AS28" i="82"/>
  <c r="U61" i="94" s="1"/>
  <c r="AS28" i="80"/>
  <c r="V61" i="94" s="1"/>
  <c r="AS28" i="90"/>
  <c r="W61" i="94" s="1"/>
  <c r="AS28" i="91"/>
  <c r="X61" i="94" s="1"/>
  <c r="AS28" i="83"/>
  <c r="Y61" i="94" s="1"/>
  <c r="F24" i="98"/>
  <c r="L31" i="98" l="1"/>
  <c r="F36" i="98"/>
  <c r="F35" i="98"/>
  <c r="L33" i="98"/>
  <c r="L32" i="98"/>
  <c r="L30" i="98"/>
  <c r="L29" i="98"/>
  <c r="F29" i="98"/>
  <c r="C13" i="98" l="1"/>
  <c r="H33" i="2" l="1"/>
  <c r="R30" i="2"/>
  <c r="P27" i="2" s="1"/>
  <c r="F12" i="2" s="1"/>
  <c r="H24" i="2" s="1"/>
  <c r="AL31" i="92"/>
  <c r="Z60" i="94" s="1"/>
  <c r="AL31" i="83"/>
  <c r="Y60" i="94" s="1"/>
  <c r="AL31" i="91"/>
  <c r="X60" i="94" s="1"/>
  <c r="AL31" i="90"/>
  <c r="W60" i="94" s="1"/>
  <c r="AL31" i="80"/>
  <c r="V60" i="94" s="1"/>
  <c r="AL31" i="82"/>
  <c r="U60" i="94" s="1"/>
  <c r="AL31" i="84"/>
  <c r="T60" i="94" s="1"/>
  <c r="AL31" i="81"/>
  <c r="S60" i="94" s="1"/>
  <c r="AL31" i="79"/>
  <c r="R60" i="94" s="1"/>
  <c r="AL31" i="89"/>
  <c r="Q60" i="94" s="1"/>
  <c r="AL31" i="88"/>
  <c r="P60" i="94" s="1"/>
  <c r="AL31" i="87"/>
  <c r="O60" i="94" s="1"/>
  <c r="AL31" i="86"/>
  <c r="N60" i="94" s="1"/>
  <c r="AL31" i="85"/>
  <c r="M60" i="94" s="1"/>
  <c r="AL31" i="78"/>
  <c r="L60" i="94" s="1"/>
  <c r="AL31" i="77"/>
  <c r="K60" i="94" s="1"/>
  <c r="AL31" i="76"/>
  <c r="J60" i="94" s="1"/>
  <c r="AL31" i="75"/>
  <c r="I60" i="94" s="1"/>
  <c r="AL31" i="74"/>
  <c r="H60" i="94" s="1"/>
  <c r="AL31" i="2"/>
  <c r="G60" i="94" s="1"/>
  <c r="P22" i="92"/>
  <c r="Z59" i="94" s="1"/>
  <c r="P22" i="83"/>
  <c r="Y59" i="94" s="1"/>
  <c r="P22" i="91"/>
  <c r="X59" i="94" s="1"/>
  <c r="P22" i="90"/>
  <c r="W59" i="94" s="1"/>
  <c r="P22" i="80"/>
  <c r="V59" i="94" s="1"/>
  <c r="P22" i="82"/>
  <c r="U59" i="94" s="1"/>
  <c r="P22" i="84"/>
  <c r="T59" i="94" s="1"/>
  <c r="P22" i="81"/>
  <c r="S59" i="94" s="1"/>
  <c r="P22" i="79"/>
  <c r="R59" i="94" s="1"/>
  <c r="P22" i="89"/>
  <c r="Q59" i="94" s="1"/>
  <c r="P22" i="88"/>
  <c r="P59" i="94" s="1"/>
  <c r="P22" i="87"/>
  <c r="O59" i="94" s="1"/>
  <c r="P22" i="86"/>
  <c r="N59" i="94" s="1"/>
  <c r="P22" i="85"/>
  <c r="M59" i="94" s="1"/>
  <c r="P22" i="78"/>
  <c r="L59" i="94" s="1"/>
  <c r="P22" i="77"/>
  <c r="K59" i="94" s="1"/>
  <c r="P22" i="76"/>
  <c r="J59" i="94" s="1"/>
  <c r="P22" i="75"/>
  <c r="I59" i="94" s="1"/>
  <c r="P22" i="74"/>
  <c r="H59" i="94" s="1"/>
  <c r="P22" i="2"/>
  <c r="G59"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42" i="78"/>
  <c r="C37" i="85"/>
  <c r="C37" i="86"/>
  <c r="C37" i="87"/>
  <c r="C37" i="88"/>
  <c r="C37" i="89"/>
  <c r="C37" i="79"/>
  <c r="C37" i="81"/>
  <c r="C37" i="84"/>
  <c r="C37" i="82"/>
  <c r="C37" i="80"/>
  <c r="C37" i="90"/>
  <c r="C37" i="91"/>
  <c r="C37" i="83"/>
  <c r="C37" i="92"/>
  <c r="C37" i="2"/>
  <c r="C37" i="74"/>
  <c r="C37" i="75"/>
  <c r="C37" i="76"/>
  <c r="C37" i="77"/>
  <c r="C36" i="77"/>
  <c r="C36" i="85"/>
  <c r="C36" i="86"/>
  <c r="C36" i="87"/>
  <c r="C36" i="88"/>
  <c r="C36" i="89"/>
  <c r="C36" i="79"/>
  <c r="C36" i="81"/>
  <c r="C36" i="84"/>
  <c r="C36" i="82"/>
  <c r="C36" i="80"/>
  <c r="C36" i="90"/>
  <c r="C36" i="91"/>
  <c r="C36" i="83"/>
  <c r="C36" i="92"/>
  <c r="C36" i="2"/>
  <c r="C36" i="74"/>
  <c r="C36" i="75"/>
  <c r="C36" i="76"/>
  <c r="C35" i="76"/>
  <c r="C35" i="77"/>
  <c r="C35" i="85"/>
  <c r="C35" i="86"/>
  <c r="C35" i="87"/>
  <c r="C35" i="88"/>
  <c r="C35" i="89"/>
  <c r="C35" i="79"/>
  <c r="C35" i="81"/>
  <c r="C35" i="84"/>
  <c r="C35" i="82"/>
  <c r="C35" i="80"/>
  <c r="C35" i="90"/>
  <c r="C35" i="91"/>
  <c r="C35" i="83"/>
  <c r="C35" i="92"/>
  <c r="C35" i="2"/>
  <c r="C35" i="74"/>
  <c r="C35" i="75"/>
  <c r="C34" i="75"/>
  <c r="C34" i="76"/>
  <c r="C34" i="77"/>
  <c r="C39" i="78"/>
  <c r="C34" i="85"/>
  <c r="C34" i="86"/>
  <c r="C34" i="87"/>
  <c r="C34" i="88"/>
  <c r="C34" i="89"/>
  <c r="C34" i="79"/>
  <c r="C34" i="81"/>
  <c r="C34" i="84"/>
  <c r="C34" i="82"/>
  <c r="C34" i="80"/>
  <c r="C34" i="90"/>
  <c r="C34" i="91"/>
  <c r="C34" i="83"/>
  <c r="C34" i="92"/>
  <c r="C34" i="2"/>
  <c r="C34" i="74"/>
  <c r="AS24" i="74"/>
  <c r="H31" i="74" s="1"/>
  <c r="AS24" i="75"/>
  <c r="AS24" i="76"/>
  <c r="H31" i="76" s="1"/>
  <c r="AS24" i="77"/>
  <c r="H31" i="77" s="1"/>
  <c r="AS24" i="78"/>
  <c r="AS24" i="85"/>
  <c r="H31" i="85" s="1"/>
  <c r="AS24" i="86"/>
  <c r="H31" i="86" s="1"/>
  <c r="AS24" i="87"/>
  <c r="O49" i="94" s="1"/>
  <c r="AS24" i="88"/>
  <c r="P49" i="94" s="1"/>
  <c r="AS24" i="89"/>
  <c r="Q49" i="94" s="1"/>
  <c r="AS24" i="79"/>
  <c r="R49" i="94" s="1"/>
  <c r="AS24" i="81"/>
  <c r="H31" i="81" s="1"/>
  <c r="AS24" i="84"/>
  <c r="H31" i="84" s="1"/>
  <c r="AS24" i="82"/>
  <c r="H31" i="82" s="1"/>
  <c r="AS24" i="80"/>
  <c r="H31" i="80" s="1"/>
  <c r="AS24" i="90"/>
  <c r="H31" i="90" s="1"/>
  <c r="AS24" i="91"/>
  <c r="X49" i="94" s="1"/>
  <c r="AS24" i="83"/>
  <c r="H31" i="83" s="1"/>
  <c r="AS24" i="92"/>
  <c r="AS24" i="2"/>
  <c r="G49"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8"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7" i="94" s="1"/>
  <c r="AO18" i="83"/>
  <c r="AH18" i="83" s="1"/>
  <c r="AO18" i="92"/>
  <c r="AH18" i="92" s="1"/>
  <c r="Y18" i="92" s="1"/>
  <c r="Y21" i="92" s="1"/>
  <c r="H27" i="92" s="1"/>
  <c r="F26" i="98"/>
  <c r="M25" i="98"/>
  <c r="O5" i="98"/>
  <c r="N5" i="98"/>
  <c r="J17" i="98"/>
  <c r="J16" i="98"/>
  <c r="L11" i="98"/>
  <c r="A5" i="98"/>
  <c r="G46" i="94"/>
  <c r="G45" i="94"/>
  <c r="G44" i="94"/>
  <c r="G43" i="94"/>
  <c r="Z46" i="94"/>
  <c r="Y46" i="94"/>
  <c r="X46" i="94"/>
  <c r="W46" i="94"/>
  <c r="V46" i="94"/>
  <c r="U46" i="94"/>
  <c r="T46" i="94"/>
  <c r="S46" i="94"/>
  <c r="R46" i="94"/>
  <c r="Q46" i="94"/>
  <c r="P46" i="94"/>
  <c r="O46" i="94"/>
  <c r="N46" i="94"/>
  <c r="M46" i="94"/>
  <c r="L46" i="94"/>
  <c r="K46" i="94"/>
  <c r="J46" i="94"/>
  <c r="I46" i="94"/>
  <c r="H46" i="94"/>
  <c r="Z40" i="94"/>
  <c r="Y40" i="94"/>
  <c r="X40" i="94"/>
  <c r="W40" i="94"/>
  <c r="V40" i="94"/>
  <c r="U40" i="94"/>
  <c r="T40" i="94"/>
  <c r="S40" i="94"/>
  <c r="R40" i="94"/>
  <c r="Q40" i="94"/>
  <c r="P40" i="94"/>
  <c r="O40" i="94"/>
  <c r="N40" i="94"/>
  <c r="M40" i="94"/>
  <c r="L40" i="94"/>
  <c r="K40" i="94"/>
  <c r="J40" i="94"/>
  <c r="I40" i="94"/>
  <c r="H40" i="94"/>
  <c r="G40" i="94"/>
  <c r="Z33" i="94"/>
  <c r="Y33" i="94"/>
  <c r="X33" i="94"/>
  <c r="W33" i="94"/>
  <c r="V33" i="94"/>
  <c r="U33" i="94"/>
  <c r="T33" i="94"/>
  <c r="S33" i="94"/>
  <c r="R33" i="94"/>
  <c r="Q33" i="94"/>
  <c r="P33" i="94"/>
  <c r="O33" i="94"/>
  <c r="N33" i="94"/>
  <c r="M33" i="94"/>
  <c r="L33" i="94"/>
  <c r="K33" i="94"/>
  <c r="J33" i="94"/>
  <c r="I33" i="94"/>
  <c r="H33" i="94"/>
  <c r="G33"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55" i="94"/>
  <c r="Y55" i="94"/>
  <c r="X55" i="94"/>
  <c r="W55" i="94"/>
  <c r="V55" i="94"/>
  <c r="U55" i="94"/>
  <c r="T55" i="94"/>
  <c r="S55" i="94"/>
  <c r="R55" i="94"/>
  <c r="Q55" i="94"/>
  <c r="P55" i="94"/>
  <c r="O55" i="94"/>
  <c r="N55" i="94"/>
  <c r="M55" i="94"/>
  <c r="L55" i="94"/>
  <c r="K55" i="94"/>
  <c r="J55" i="94"/>
  <c r="I55" i="94"/>
  <c r="H55" i="94"/>
  <c r="G55" i="94"/>
  <c r="Z54" i="94"/>
  <c r="Y54" i="94"/>
  <c r="X54" i="94"/>
  <c r="W54" i="94"/>
  <c r="V54" i="94"/>
  <c r="U54" i="94"/>
  <c r="T54" i="94"/>
  <c r="S54" i="94"/>
  <c r="R54" i="94"/>
  <c r="Q54" i="94"/>
  <c r="P54" i="94"/>
  <c r="O54" i="94"/>
  <c r="N54" i="94"/>
  <c r="M54" i="94"/>
  <c r="L54" i="94"/>
  <c r="K54" i="94"/>
  <c r="J54" i="94"/>
  <c r="I54" i="94"/>
  <c r="H54" i="94"/>
  <c r="G54" i="94"/>
  <c r="U49" i="94"/>
  <c r="Z48" i="94"/>
  <c r="Y48" i="94"/>
  <c r="X48" i="94"/>
  <c r="W48" i="94"/>
  <c r="V48" i="94"/>
  <c r="U48" i="94"/>
  <c r="T48" i="94"/>
  <c r="S48" i="94"/>
  <c r="R48" i="94"/>
  <c r="Q48" i="94"/>
  <c r="P48" i="94"/>
  <c r="O48" i="94"/>
  <c r="N48" i="94"/>
  <c r="M48" i="94"/>
  <c r="L48" i="94"/>
  <c r="K48" i="94"/>
  <c r="J48" i="94"/>
  <c r="I48" i="94"/>
  <c r="H48" i="94"/>
  <c r="G48" i="94"/>
  <c r="Z34" i="94"/>
  <c r="Y34" i="94"/>
  <c r="X34" i="94"/>
  <c r="W34" i="94"/>
  <c r="V34" i="94"/>
  <c r="U34" i="94"/>
  <c r="T34" i="94"/>
  <c r="S34" i="94"/>
  <c r="R34" i="94"/>
  <c r="Q34" i="94"/>
  <c r="P34" i="94"/>
  <c r="O34" i="94"/>
  <c r="N34" i="94"/>
  <c r="M34" i="94"/>
  <c r="L34" i="94"/>
  <c r="K34" i="94"/>
  <c r="J34" i="94"/>
  <c r="I34" i="94"/>
  <c r="H34" i="94"/>
  <c r="G3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7" i="94"/>
  <c r="H37" i="94"/>
  <c r="I37" i="94"/>
  <c r="J37" i="94"/>
  <c r="K37" i="94"/>
  <c r="L37" i="94"/>
  <c r="M37" i="94"/>
  <c r="N37" i="94"/>
  <c r="O37" i="94"/>
  <c r="P37" i="94"/>
  <c r="Q37" i="94"/>
  <c r="R37" i="94"/>
  <c r="S37" i="94"/>
  <c r="T37" i="94"/>
  <c r="U37" i="94"/>
  <c r="V37" i="94"/>
  <c r="W37" i="94"/>
  <c r="X37" i="94"/>
  <c r="Y37" i="94"/>
  <c r="Z37" i="94"/>
  <c r="G38" i="94"/>
  <c r="H38" i="94"/>
  <c r="I38" i="94"/>
  <c r="J38" i="94"/>
  <c r="K38" i="94"/>
  <c r="L38" i="94"/>
  <c r="M38" i="94"/>
  <c r="N38" i="94"/>
  <c r="O38" i="94"/>
  <c r="P38" i="94"/>
  <c r="Q38" i="94"/>
  <c r="R38" i="94"/>
  <c r="S38" i="94"/>
  <c r="T38" i="94"/>
  <c r="U38" i="94"/>
  <c r="V38" i="94"/>
  <c r="W38" i="94"/>
  <c r="X38" i="94"/>
  <c r="Y38" i="94"/>
  <c r="Z38" i="94"/>
  <c r="G39" i="94"/>
  <c r="H39" i="94"/>
  <c r="I39" i="94"/>
  <c r="J39" i="94"/>
  <c r="K39" i="94"/>
  <c r="L39" i="94"/>
  <c r="M39" i="94"/>
  <c r="N39" i="94"/>
  <c r="O39" i="94"/>
  <c r="P39" i="94"/>
  <c r="Q39" i="94"/>
  <c r="R39" i="94"/>
  <c r="S39" i="94"/>
  <c r="T39" i="94"/>
  <c r="U39" i="94"/>
  <c r="V39" i="94"/>
  <c r="W39" i="94"/>
  <c r="X39" i="94"/>
  <c r="Y39" i="94"/>
  <c r="Z39" i="94"/>
  <c r="H43" i="94"/>
  <c r="I43" i="94"/>
  <c r="J43" i="94"/>
  <c r="K43" i="94"/>
  <c r="L43" i="94"/>
  <c r="M43" i="94"/>
  <c r="N43" i="94"/>
  <c r="O43" i="94"/>
  <c r="P43" i="94"/>
  <c r="Q43" i="94"/>
  <c r="R43" i="94"/>
  <c r="S43" i="94"/>
  <c r="T43" i="94"/>
  <c r="U43" i="94"/>
  <c r="V43" i="94"/>
  <c r="W43" i="94"/>
  <c r="X43" i="94"/>
  <c r="Y43" i="94"/>
  <c r="Z43" i="94"/>
  <c r="H44" i="94"/>
  <c r="I44" i="94"/>
  <c r="J44" i="94"/>
  <c r="K44" i="94"/>
  <c r="L44" i="94"/>
  <c r="M44" i="94"/>
  <c r="N44" i="94"/>
  <c r="O44" i="94"/>
  <c r="P44" i="94"/>
  <c r="P42" i="94" s="1"/>
  <c r="P41" i="94" s="1"/>
  <c r="Q44" i="94"/>
  <c r="R44" i="94"/>
  <c r="S44" i="94"/>
  <c r="T44" i="94"/>
  <c r="U44" i="94"/>
  <c r="V44" i="94"/>
  <c r="W44" i="94"/>
  <c r="X44" i="94"/>
  <c r="Y44" i="94"/>
  <c r="Z44" i="94"/>
  <c r="H45" i="94"/>
  <c r="I45" i="94"/>
  <c r="J45" i="94"/>
  <c r="K45" i="94"/>
  <c r="L45" i="94"/>
  <c r="M45" i="94"/>
  <c r="N45" i="94"/>
  <c r="O45" i="94"/>
  <c r="P45" i="94"/>
  <c r="Q45" i="94"/>
  <c r="R45" i="94"/>
  <c r="S45" i="94"/>
  <c r="T45" i="94"/>
  <c r="U45" i="94"/>
  <c r="V45" i="94"/>
  <c r="W45" i="94"/>
  <c r="X45" i="94"/>
  <c r="Y45" i="94"/>
  <c r="Z45" i="94"/>
  <c r="Y18" i="84"/>
  <c r="H31" i="87"/>
  <c r="W49" i="94"/>
  <c r="M49" i="94"/>
  <c r="N49" i="94"/>
  <c r="F12" i="89"/>
  <c r="H24" i="89" s="1"/>
  <c r="Y18" i="91"/>
  <c r="P16" i="91" s="1"/>
  <c r="X58" i="94" s="1"/>
  <c r="H36" i="78" l="1"/>
  <c r="H37" i="78"/>
  <c r="H24" i="78"/>
  <c r="H31" i="2"/>
  <c r="Q36" i="94"/>
  <c r="G36" i="94"/>
  <c r="G35" i="94" s="1"/>
  <c r="H31" i="88"/>
  <c r="AL27" i="80"/>
  <c r="N42" i="94"/>
  <c r="Y49" i="94"/>
  <c r="S49" i="94"/>
  <c r="Y21" i="89"/>
  <c r="H27" i="89" s="1"/>
  <c r="P16" i="89"/>
  <c r="Q58" i="94" s="1"/>
  <c r="Y21" i="78"/>
  <c r="H27" i="78" s="1"/>
  <c r="P16" i="78"/>
  <c r="L58" i="94" s="1"/>
  <c r="H31" i="75"/>
  <c r="Y21" i="88"/>
  <c r="H27" i="88" s="1"/>
  <c r="H31" i="89"/>
  <c r="AL27" i="75"/>
  <c r="H29" i="75" s="1"/>
  <c r="Y18" i="75"/>
  <c r="Y21" i="75" s="1"/>
  <c r="H27" i="75" s="1"/>
  <c r="Y21" i="87"/>
  <c r="H27" i="87" s="1"/>
  <c r="P16" i="87"/>
  <c r="O58" i="94" s="1"/>
  <c r="P16" i="82"/>
  <c r="U58" i="94" s="1"/>
  <c r="Y21" i="82"/>
  <c r="H27" i="82" s="1"/>
  <c r="Y21" i="86"/>
  <c r="H27" i="86" s="1"/>
  <c r="P16" i="86"/>
  <c r="N58" i="94" s="1"/>
  <c r="K36" i="94"/>
  <c r="K35" i="94" s="1"/>
  <c r="K26" i="94" s="1"/>
  <c r="K27" i="94" s="1"/>
  <c r="AA20" i="94"/>
  <c r="H31" i="91"/>
  <c r="AL27" i="86"/>
  <c r="T49" i="94"/>
  <c r="S42" i="94"/>
  <c r="S41" i="94" s="1"/>
  <c r="S19" i="94" s="1"/>
  <c r="U42" i="94"/>
  <c r="U41" i="94" s="1"/>
  <c r="U19" i="94" s="1"/>
  <c r="M42" i="94"/>
  <c r="M41" i="94" s="1"/>
  <c r="M19" i="94" s="1"/>
  <c r="I42" i="94"/>
  <c r="I41" i="94" s="1"/>
  <c r="I19" i="94" s="1"/>
  <c r="AL27" i="84"/>
  <c r="H29" i="84" s="1"/>
  <c r="AA25" i="94"/>
  <c r="AL27" i="89"/>
  <c r="AL27" i="79"/>
  <c r="R47" i="94" s="1"/>
  <c r="AL27" i="85"/>
  <c r="N41" i="94"/>
  <c r="N19" i="94" s="1"/>
  <c r="Q35" i="94"/>
  <c r="Q26" i="94" s="1"/>
  <c r="Q27" i="94" s="1"/>
  <c r="N36" i="94"/>
  <c r="N35" i="94" s="1"/>
  <c r="N26" i="94" s="1"/>
  <c r="N27" i="94" s="1"/>
  <c r="Y21" i="91"/>
  <c r="H27" i="91" s="1"/>
  <c r="P16" i="92"/>
  <c r="Z58" i="94" s="1"/>
  <c r="AA22" i="94"/>
  <c r="AA28" i="94"/>
  <c r="AL27" i="90"/>
  <c r="H29" i="90" s="1"/>
  <c r="AL27" i="78"/>
  <c r="G26" i="94"/>
  <c r="G27" i="94" s="1"/>
  <c r="G42" i="94"/>
  <c r="G41" i="94" s="1"/>
  <c r="G19" i="94" s="1"/>
  <c r="Y18" i="74"/>
  <c r="AL27" i="74"/>
  <c r="Y18" i="76"/>
  <c r="AL27" i="76"/>
  <c r="H29" i="91"/>
  <c r="P16" i="81"/>
  <c r="S58" i="94" s="1"/>
  <c r="Y21" i="81"/>
  <c r="H27" i="81" s="1"/>
  <c r="P16" i="85"/>
  <c r="M58" i="94" s="1"/>
  <c r="Y21" i="85"/>
  <c r="H27" i="85" s="1"/>
  <c r="P19" i="94"/>
  <c r="J42" i="94"/>
  <c r="J41" i="94" s="1"/>
  <c r="J19" i="94" s="1"/>
  <c r="X36" i="94"/>
  <c r="X35" i="94" s="1"/>
  <c r="X26" i="94" s="1"/>
  <c r="X27" i="94" s="1"/>
  <c r="AA48" i="94"/>
  <c r="AA54" i="94"/>
  <c r="AA55" i="94"/>
  <c r="AA21" i="94"/>
  <c r="AL27" i="87"/>
  <c r="AA24" i="94"/>
  <c r="Y18" i="80"/>
  <c r="Y18" i="90"/>
  <c r="AL27" i="92"/>
  <c r="AA23" i="94"/>
  <c r="V49" i="94"/>
  <c r="Q42" i="94"/>
  <c r="Q41" i="94" s="1"/>
  <c r="Q19" i="94" s="1"/>
  <c r="V42" i="94"/>
  <c r="V41" i="94" s="1"/>
  <c r="V19" i="94" s="1"/>
  <c r="L42" i="94"/>
  <c r="L41" i="94" s="1"/>
  <c r="L19" i="94" s="1"/>
  <c r="W36" i="94"/>
  <c r="W35" i="94" s="1"/>
  <c r="W26" i="94" s="1"/>
  <c r="W27" i="94" s="1"/>
  <c r="S36" i="94"/>
  <c r="S35" i="94" s="1"/>
  <c r="S26" i="94" s="1"/>
  <c r="S27" i="94" s="1"/>
  <c r="W42" i="94"/>
  <c r="W41" i="94" s="1"/>
  <c r="W19" i="94" s="1"/>
  <c r="U36" i="94"/>
  <c r="U35" i="94" s="1"/>
  <c r="U26" i="94" s="1"/>
  <c r="U27" i="94" s="1"/>
  <c r="Y42" i="94"/>
  <c r="Y41" i="94" s="1"/>
  <c r="Y19" i="94" s="1"/>
  <c r="J36" i="94"/>
  <c r="J35" i="94" s="1"/>
  <c r="J26" i="94" s="1"/>
  <c r="J27" i="94" s="1"/>
  <c r="H29" i="79"/>
  <c r="AA38" i="94"/>
  <c r="AL27" i="81"/>
  <c r="R42" i="94"/>
  <c r="R41" i="94" s="1"/>
  <c r="R19" i="94" s="1"/>
  <c r="K42" i="94"/>
  <c r="K41" i="94" s="1"/>
  <c r="K19" i="94" s="1"/>
  <c r="Z36" i="94"/>
  <c r="Z35" i="94" s="1"/>
  <c r="Z26" i="94" s="1"/>
  <c r="Z27" i="94" s="1"/>
  <c r="V36" i="94"/>
  <c r="V35" i="94" s="1"/>
  <c r="V26" i="94" s="1"/>
  <c r="V27" i="94" s="1"/>
  <c r="O36" i="94"/>
  <c r="O35" i="94" s="1"/>
  <c r="O26" i="94" s="1"/>
  <c r="O27" i="94" s="1"/>
  <c r="P36" i="94"/>
  <c r="P35" i="94" s="1"/>
  <c r="P26" i="94" s="1"/>
  <c r="P27" i="94" s="1"/>
  <c r="AA33" i="94"/>
  <c r="AA40" i="94"/>
  <c r="M36" i="94"/>
  <c r="M35" i="94" s="1"/>
  <c r="M26" i="94" s="1"/>
  <c r="M27" i="94" s="1"/>
  <c r="T42" i="94"/>
  <c r="T41" i="94" s="1"/>
  <c r="T19" i="94" s="1"/>
  <c r="X42" i="94"/>
  <c r="X41" i="94" s="1"/>
  <c r="X19" i="94" s="1"/>
  <c r="H42" i="94"/>
  <c r="AA43" i="94"/>
  <c r="I36" i="94"/>
  <c r="I35" i="94" s="1"/>
  <c r="I26" i="94" s="1"/>
  <c r="I27" i="94" s="1"/>
  <c r="AL27" i="83"/>
  <c r="Y18" i="83"/>
  <c r="AL27" i="82"/>
  <c r="Y21" i="79"/>
  <c r="H27" i="79" s="1"/>
  <c r="P16" i="79"/>
  <c r="R58" i="94" s="1"/>
  <c r="Y21" i="77"/>
  <c r="H27" i="77" s="1"/>
  <c r="P16" i="77"/>
  <c r="K58" i="94" s="1"/>
  <c r="H31" i="92"/>
  <c r="Z49" i="94"/>
  <c r="V47" i="94"/>
  <c r="H29" i="80"/>
  <c r="P16" i="75"/>
  <c r="I58" i="94" s="1"/>
  <c r="Y21" i="84"/>
  <c r="H27" i="84" s="1"/>
  <c r="P16" i="84"/>
  <c r="T58" i="94" s="1"/>
  <c r="H31" i="79"/>
  <c r="AA45" i="94"/>
  <c r="H36" i="94"/>
  <c r="AA37" i="94"/>
  <c r="F12" i="88"/>
  <c r="H24" i="88" s="1"/>
  <c r="AL27" i="88"/>
  <c r="F12" i="77"/>
  <c r="H24" i="77" s="1"/>
  <c r="AL27" i="77"/>
  <c r="AA39" i="94"/>
  <c r="Y18" i="2"/>
  <c r="AL27" i="2"/>
  <c r="AS28" i="2" s="1"/>
  <c r="G61" i="94" s="1"/>
  <c r="AA44" i="94"/>
  <c r="Z42" i="94"/>
  <c r="Z41" i="94" s="1"/>
  <c r="Z19" i="94" s="1"/>
  <c r="O42" i="94"/>
  <c r="O41" i="94" s="1"/>
  <c r="O19" i="94" s="1"/>
  <c r="Y36" i="94"/>
  <c r="Y35" i="94" s="1"/>
  <c r="Y26" i="94" s="1"/>
  <c r="Y27" i="94" s="1"/>
  <c r="T36" i="94"/>
  <c r="T35" i="94" s="1"/>
  <c r="T26" i="94" s="1"/>
  <c r="T27" i="94" s="1"/>
  <c r="R36" i="94"/>
  <c r="R35" i="94" s="1"/>
  <c r="R26" i="94" s="1"/>
  <c r="R27" i="94" s="1"/>
  <c r="L36" i="94"/>
  <c r="L35" i="94" s="1"/>
  <c r="L26" i="94" s="1"/>
  <c r="L27" i="94" s="1"/>
  <c r="AA34" i="94"/>
  <c r="AA46" i="94"/>
  <c r="H31" i="78"/>
  <c r="L49" i="94"/>
  <c r="H29" i="78" l="1"/>
  <c r="AS28" i="78"/>
  <c r="L61" i="94" s="1"/>
  <c r="L47" i="94"/>
  <c r="M9" i="94"/>
  <c r="M63" i="94" s="1"/>
  <c r="M16" i="94"/>
  <c r="M12" i="94"/>
  <c r="M18" i="94"/>
  <c r="M14" i="94"/>
  <c r="M10" i="94"/>
  <c r="M17" i="94"/>
  <c r="M15" i="94"/>
  <c r="M13" i="94"/>
  <c r="M11" i="94"/>
  <c r="S17" i="94"/>
  <c r="S15" i="94"/>
  <c r="S13" i="94"/>
  <c r="S11" i="94"/>
  <c r="S9" i="94"/>
  <c r="S63" i="94" s="1"/>
  <c r="S18" i="94"/>
  <c r="S16" i="94"/>
  <c r="S14" i="94"/>
  <c r="S12" i="94"/>
  <c r="S10" i="94"/>
  <c r="O18" i="94"/>
  <c r="O16" i="94"/>
  <c r="O14" i="94"/>
  <c r="O12" i="94"/>
  <c r="O10" i="94"/>
  <c r="O17" i="94"/>
  <c r="O15" i="94"/>
  <c r="O13" i="94"/>
  <c r="O11" i="94"/>
  <c r="O9" i="94"/>
  <c r="O63" i="94" s="1"/>
  <c r="Z17" i="94"/>
  <c r="Z9" i="94"/>
  <c r="Z63" i="94" s="1"/>
  <c r="Z15" i="94"/>
  <c r="Z13" i="94"/>
  <c r="Z11" i="94"/>
  <c r="Z18" i="94"/>
  <c r="Z16" i="94"/>
  <c r="Z14" i="94"/>
  <c r="Z12" i="94"/>
  <c r="Z10" i="94"/>
  <c r="Q14" i="94"/>
  <c r="Q17" i="94"/>
  <c r="Q15" i="94"/>
  <c r="Q11" i="94"/>
  <c r="Q13" i="94"/>
  <c r="Q9" i="94"/>
  <c r="Q63" i="94" s="1"/>
  <c r="Q18" i="94"/>
  <c r="Q16" i="94"/>
  <c r="Q12" i="94"/>
  <c r="Q10" i="94"/>
  <c r="P18" i="94"/>
  <c r="P17" i="94"/>
  <c r="P9" i="94"/>
  <c r="P63" i="94" s="1"/>
  <c r="P11" i="94"/>
  <c r="P15" i="94"/>
  <c r="P13" i="94"/>
  <c r="P16" i="94"/>
  <c r="P12" i="94"/>
  <c r="P10" i="94"/>
  <c r="P14" i="94"/>
  <c r="N18" i="94"/>
  <c r="N16" i="94"/>
  <c r="N14" i="94"/>
  <c r="N12" i="94"/>
  <c r="N10" i="94"/>
  <c r="N17" i="94"/>
  <c r="N15" i="94"/>
  <c r="N13" i="94"/>
  <c r="N11" i="94"/>
  <c r="N9" i="94"/>
  <c r="N63" i="94" s="1"/>
  <c r="Y12" i="94"/>
  <c r="Y10" i="94"/>
  <c r="Y17" i="94"/>
  <c r="Y13" i="94"/>
  <c r="Y9" i="94"/>
  <c r="Y63" i="94" s="1"/>
  <c r="Y15" i="94"/>
  <c r="Y11" i="94"/>
  <c r="Y18" i="94"/>
  <c r="Y16" i="94"/>
  <c r="Y14" i="94"/>
  <c r="V9" i="94"/>
  <c r="V63" i="94" s="1"/>
  <c r="V12" i="94"/>
  <c r="V10" i="94"/>
  <c r="V18" i="94"/>
  <c r="V16" i="94"/>
  <c r="V14" i="94"/>
  <c r="V17" i="94"/>
  <c r="V15" i="94"/>
  <c r="V13" i="94"/>
  <c r="V11" i="94"/>
  <c r="J17" i="94"/>
  <c r="J15" i="94"/>
  <c r="J13" i="94"/>
  <c r="J11" i="94"/>
  <c r="J9" i="94"/>
  <c r="J63" i="94" s="1"/>
  <c r="J18" i="94"/>
  <c r="J16" i="94"/>
  <c r="J14" i="94"/>
  <c r="J12" i="94"/>
  <c r="J10" i="94"/>
  <c r="X16" i="94"/>
  <c r="X14" i="94"/>
  <c r="X12" i="94"/>
  <c r="X10" i="94"/>
  <c r="X13" i="94"/>
  <c r="X11" i="94"/>
  <c r="X15" i="94"/>
  <c r="X17" i="94"/>
  <c r="X9" i="94"/>
  <c r="X63" i="94" s="1"/>
  <c r="X18" i="94"/>
  <c r="U15" i="94"/>
  <c r="U13" i="94"/>
  <c r="U11" i="94"/>
  <c r="U18" i="94"/>
  <c r="U14" i="94"/>
  <c r="U10" i="94"/>
  <c r="U12" i="94"/>
  <c r="U16" i="94"/>
  <c r="U17" i="94"/>
  <c r="U9" i="94"/>
  <c r="U63" i="94" s="1"/>
  <c r="L16" i="94"/>
  <c r="L18" i="94"/>
  <c r="L14" i="94"/>
  <c r="L10" i="94"/>
  <c r="L15" i="94"/>
  <c r="L12" i="94"/>
  <c r="L17" i="94"/>
  <c r="L13" i="94"/>
  <c r="L11" i="94"/>
  <c r="L9" i="94"/>
  <c r="L63" i="94" s="1"/>
  <c r="T17" i="94"/>
  <c r="T18" i="94"/>
  <c r="T10" i="94"/>
  <c r="T13" i="94"/>
  <c r="T11" i="94"/>
  <c r="T12" i="94"/>
  <c r="T9" i="94"/>
  <c r="T16" i="94"/>
  <c r="T14" i="94"/>
  <c r="T15" i="94"/>
  <c r="K17" i="94"/>
  <c r="K15" i="94"/>
  <c r="K13" i="94"/>
  <c r="K11" i="94"/>
  <c r="K9" i="94"/>
  <c r="K63" i="94" s="1"/>
  <c r="K18" i="94"/>
  <c r="K16" i="94"/>
  <c r="K14" i="94"/>
  <c r="K12" i="94"/>
  <c r="K10" i="94"/>
  <c r="W18" i="94"/>
  <c r="W16" i="94"/>
  <c r="W14" i="94"/>
  <c r="W12" i="94"/>
  <c r="W10" i="94"/>
  <c r="W17" i="94"/>
  <c r="W15" i="94"/>
  <c r="W13" i="94"/>
  <c r="W11" i="94"/>
  <c r="W9" i="94"/>
  <c r="W63" i="94" s="1"/>
  <c r="G18" i="94"/>
  <c r="G16" i="94"/>
  <c r="G14" i="94"/>
  <c r="G12" i="94"/>
  <c r="G10" i="94"/>
  <c r="G17" i="94"/>
  <c r="G15" i="94"/>
  <c r="G13" i="94"/>
  <c r="G11" i="94"/>
  <c r="G9" i="94"/>
  <c r="G63" i="94" s="1"/>
  <c r="I10" i="94"/>
  <c r="I13" i="94"/>
  <c r="I17" i="94"/>
  <c r="I15" i="94"/>
  <c r="I11" i="94"/>
  <c r="I9" i="94"/>
  <c r="I63" i="94" s="1"/>
  <c r="I18" i="94"/>
  <c r="I16" i="94"/>
  <c r="I14" i="94"/>
  <c r="I12" i="94"/>
  <c r="R15" i="94"/>
  <c r="R13" i="94"/>
  <c r="R11" i="94"/>
  <c r="R9" i="94"/>
  <c r="R63" i="94" s="1"/>
  <c r="R17" i="94"/>
  <c r="R18" i="94"/>
  <c r="R16" i="94"/>
  <c r="R14" i="94"/>
  <c r="R12" i="94"/>
  <c r="R10" i="94"/>
  <c r="W47" i="94"/>
  <c r="T47" i="94"/>
  <c r="AA49" i="94"/>
  <c r="I47" i="94"/>
  <c r="H29" i="89"/>
  <c r="Q47" i="94"/>
  <c r="N47" i="94"/>
  <c r="H29" i="86"/>
  <c r="H29" i="85"/>
  <c r="M47" i="94"/>
  <c r="H29" i="81"/>
  <c r="S47" i="94"/>
  <c r="P16" i="76"/>
  <c r="J58" i="94" s="1"/>
  <c r="Y21" i="76"/>
  <c r="H27" i="76" s="1"/>
  <c r="Y21" i="80"/>
  <c r="H27" i="80" s="1"/>
  <c r="P16" i="80"/>
  <c r="V58" i="94" s="1"/>
  <c r="H29" i="76"/>
  <c r="J47" i="94"/>
  <c r="H29" i="92"/>
  <c r="Z47" i="94"/>
  <c r="O47" i="94"/>
  <c r="H29" i="87"/>
  <c r="H29" i="74"/>
  <c r="H47" i="94"/>
  <c r="Y21" i="90"/>
  <c r="H27" i="90" s="1"/>
  <c r="P16" i="90"/>
  <c r="W58" i="94" s="1"/>
  <c r="Y21" i="74"/>
  <c r="H27" i="74" s="1"/>
  <c r="P16" i="74"/>
  <c r="H58" i="94" s="1"/>
  <c r="H29" i="77"/>
  <c r="K47" i="94"/>
  <c r="U47" i="94"/>
  <c r="H29" i="82"/>
  <c r="H41" i="94"/>
  <c r="AA42" i="94"/>
  <c r="G47" i="94"/>
  <c r="H29" i="2"/>
  <c r="H35" i="94"/>
  <c r="AA36" i="94"/>
  <c r="P16" i="83"/>
  <c r="Y58" i="94" s="1"/>
  <c r="Y21" i="83"/>
  <c r="H27" i="83" s="1"/>
  <c r="P16" i="2"/>
  <c r="G58" i="94" s="1"/>
  <c r="Y21" i="2"/>
  <c r="H27" i="2" s="1"/>
  <c r="H29" i="88"/>
  <c r="P47" i="94"/>
  <c r="Y47" i="94"/>
  <c r="H29" i="83"/>
  <c r="T63" i="94"/>
  <c r="AA47" i="94" l="1"/>
  <c r="H19" i="94"/>
  <c r="AA41" i="94"/>
  <c r="H26" i="94"/>
  <c r="AA35"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63" i="94"/>
  <c r="AA9" i="94"/>
  <c r="H63" i="95" l="1"/>
  <c r="H40" i="98" s="1"/>
  <c r="AA63"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00000000-0006-0000-0000-000001000000}">
      <text>
        <r>
          <rPr>
            <b/>
            <sz val="9"/>
            <color indexed="81"/>
            <rFont val="ＭＳ Ｐゴシック"/>
            <family val="3"/>
            <charset val="128"/>
          </rPr>
          <t>説明文が表示されます</t>
        </r>
      </text>
    </comment>
    <comment ref="N28" authorId="0" shapeId="0" xr:uid="{00000000-0006-0000-0000-000002000000}">
      <text>
        <r>
          <rPr>
            <b/>
            <sz val="10"/>
            <color indexed="81"/>
            <rFont val="ＭＳ Ｐゴシック"/>
            <family val="3"/>
            <charset val="128"/>
          </rPr>
          <t>「○」の表示を消す場合は、プルダウン・メニュー「○」の下に現れる空白部分を選んでください。</t>
        </r>
      </text>
    </comment>
    <comment ref="O28" authorId="0" shapeId="0" xr:uid="{00000000-0006-0000-0000-000003000000}">
      <text>
        <r>
          <rPr>
            <b/>
            <sz val="10"/>
            <color indexed="81"/>
            <rFont val="ＭＳ Ｐゴシック"/>
            <family val="3"/>
            <charset val="128"/>
          </rPr>
          <t>「○」の表示を消す場合は、プルダウン・メニュー「○」の下に現れる空白部分を選んでください。</t>
        </r>
      </text>
    </comment>
    <comment ref="M48"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xr:uid="{CB90D6F4-3E53-4B1A-BEFD-F3C921268590}">
      <text>
        <r>
          <rPr>
            <b/>
            <sz val="11"/>
            <color indexed="81"/>
            <rFont val="ＭＳ Ｐゴシック"/>
            <family val="3"/>
            <charset val="128"/>
          </rPr>
          <t xml:space="preserve">産業分類をメニューから選んでください。
</t>
        </r>
      </text>
    </comment>
    <comment ref="L52" authorId="0" shapeId="0" xr:uid="{40BF852A-0AE8-4794-80A6-5B0E1B6576B5}">
      <text>
        <r>
          <rPr>
            <b/>
            <sz val="11"/>
            <color indexed="81"/>
            <rFont val="ＭＳ Ｐゴシック"/>
            <family val="3"/>
            <charset val="128"/>
          </rPr>
          <t>事業の種類を具体的に記載してください。</t>
        </r>
      </text>
    </comment>
    <comment ref="H63" authorId="0" shapeId="0" xr:uid="{00000000-0006-0000-0000-000007000000}">
      <text>
        <r>
          <rPr>
            <b/>
            <sz val="11"/>
            <color indexed="81"/>
            <rFont val="ＭＳ Ｐゴシック"/>
            <family val="3"/>
            <charset val="128"/>
          </rPr>
          <t>種類ごとのシートから自動的に計算されます。</t>
        </r>
      </text>
    </comment>
    <comment ref="M63" authorId="0" shapeId="0" xr:uid="{00000000-0006-0000-0000-000008000000}">
      <text>
        <r>
          <rPr>
            <b/>
            <sz val="11"/>
            <color indexed="81"/>
            <rFont val="ＭＳ Ｐゴシック"/>
            <family val="3"/>
            <charset val="128"/>
          </rPr>
          <t>種類ごとのシートから自動的に計算されます。</t>
        </r>
      </text>
    </comment>
    <comment ref="H64" authorId="0" shapeId="0" xr:uid="{00000000-0006-0000-0000-000009000000}">
      <text>
        <r>
          <rPr>
            <b/>
            <sz val="11"/>
            <color indexed="81"/>
            <rFont val="ＭＳ Ｐゴシック"/>
            <family val="3"/>
            <charset val="128"/>
          </rPr>
          <t>種類ごとのシートから自動的に計算されます。</t>
        </r>
      </text>
    </comment>
    <comment ref="M64" authorId="0" shapeId="0" xr:uid="{00000000-0006-0000-0000-00000A000000}">
      <text>
        <r>
          <rPr>
            <b/>
            <sz val="11"/>
            <color indexed="81"/>
            <rFont val="ＭＳ Ｐゴシック"/>
            <family val="3"/>
            <charset val="128"/>
          </rPr>
          <t>種類ごとのシートから自動的に計算されます。</t>
        </r>
      </text>
    </comment>
    <comment ref="H65" authorId="0" shapeId="0" xr:uid="{00000000-0006-0000-0000-00000B000000}">
      <text>
        <r>
          <rPr>
            <b/>
            <sz val="11"/>
            <color indexed="81"/>
            <rFont val="ＭＳ Ｐゴシック"/>
            <family val="3"/>
            <charset val="128"/>
          </rPr>
          <t>種類ごとのシートから自動的に計算されます。</t>
        </r>
      </text>
    </comment>
    <comment ref="M65" authorId="0" shapeId="0" xr:uid="{00000000-0006-0000-0000-00000C000000}">
      <text>
        <r>
          <rPr>
            <b/>
            <sz val="11"/>
            <color indexed="81"/>
            <rFont val="ＭＳ Ｐゴシック"/>
            <family val="3"/>
            <charset val="128"/>
          </rPr>
          <t>種類ごとのシートから自動的に計算されます。</t>
        </r>
      </text>
    </comment>
    <comment ref="H66" authorId="0" shapeId="0" xr:uid="{00000000-0006-0000-0000-00000D000000}">
      <text>
        <r>
          <rPr>
            <b/>
            <sz val="11"/>
            <color indexed="81"/>
            <rFont val="ＭＳ Ｐゴシック"/>
            <family val="3"/>
            <charset val="128"/>
          </rPr>
          <t>種類ごとのシートから自動的に計算されます。</t>
        </r>
      </text>
    </comment>
    <comment ref="M66" authorId="0" shapeId="0" xr:uid="{00000000-0006-0000-0000-00000E000000}">
      <text>
        <r>
          <rPr>
            <b/>
            <sz val="11"/>
            <color indexed="81"/>
            <rFont val="ＭＳ Ｐゴシック"/>
            <family val="3"/>
            <charset val="128"/>
          </rPr>
          <t>種類ごとのシートから自動的に計算されます。</t>
        </r>
      </text>
    </comment>
    <comment ref="H67" authorId="0" shapeId="0" xr:uid="{00000000-0006-0000-0000-00000F000000}">
      <text>
        <r>
          <rPr>
            <b/>
            <sz val="11"/>
            <color indexed="81"/>
            <rFont val="ＭＳ Ｐゴシック"/>
            <family val="3"/>
            <charset val="128"/>
          </rPr>
          <t>種類ごとのシートから自動的に計算されます。</t>
        </r>
      </text>
    </comment>
    <comment ref="M67" authorId="0" shapeId="0" xr:uid="{00000000-0006-0000-0000-000010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100-000001000000}">
      <text>
        <r>
          <rPr>
            <sz val="10"/>
            <color indexed="81"/>
            <rFont val="ＭＳ Ｐゴシック"/>
            <family val="3"/>
            <charset val="128"/>
          </rPr>
          <t>「表紙」シートで選択された○印が自動的に反映されます。</t>
        </r>
      </text>
    </comment>
    <comment ref="AU4" authorId="0" shapeId="0" xr:uid="{00000000-0006-0000-0100-000002000000}">
      <text>
        <r>
          <rPr>
            <sz val="10"/>
            <color indexed="81"/>
            <rFont val="ＭＳ Ｐゴシック"/>
            <family val="3"/>
            <charset val="128"/>
          </rPr>
          <t>「表紙」シートで選択された○印が自動的に反映されます。</t>
        </r>
      </text>
    </comment>
    <comment ref="AF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100-00000C000000}">
      <text>
        <r>
          <rPr>
            <sz val="9"/>
            <color indexed="81"/>
            <rFont val="ＭＳ Ｐゴシック"/>
            <family val="3"/>
            <charset val="128"/>
          </rPr>
          <t>同上</t>
        </r>
      </text>
    </comment>
    <comment ref="P18" authorId="0" shapeId="0" xr:uid="{00000000-0006-0000-0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100-00000E000000}">
      <text>
        <r>
          <rPr>
            <sz val="9"/>
            <color indexed="81"/>
            <rFont val="ＭＳ Ｐゴシック"/>
            <family val="3"/>
            <charset val="128"/>
          </rPr>
          <t>⑧、⑨、※3及びｂの合計から自動的に計算されます。</t>
        </r>
      </text>
    </comment>
    <comment ref="AH18" authorId="0" shapeId="0" xr:uid="{00000000-0006-0000-0100-00000F000000}">
      <text>
        <r>
          <rPr>
            <sz val="9"/>
            <color indexed="81"/>
            <rFont val="ＭＳ Ｐゴシック"/>
            <family val="3"/>
            <charset val="128"/>
          </rPr>
          <t>右にあるｂ-1およびｂ-2から、自動的に計算されます。</t>
        </r>
      </text>
    </comment>
    <comment ref="AO18" authorId="0" shapeId="0" xr:uid="{00000000-0006-0000-0100-000010000000}">
      <text>
        <r>
          <rPr>
            <sz val="9"/>
            <color indexed="81"/>
            <rFont val="ＭＳ Ｐゴシック"/>
            <family val="3"/>
            <charset val="128"/>
          </rPr>
          <t>右側にある3つの委託目的別内訳量から、自動的に計算されます。</t>
        </r>
      </text>
    </comment>
    <comment ref="AU18" authorId="0" shapeId="0" xr:uid="{00000000-0006-0000-0100-000011000000}">
      <text>
        <r>
          <rPr>
            <sz val="9"/>
            <color indexed="81"/>
            <rFont val="ＭＳ Ｐゴシック"/>
            <family val="3"/>
            <charset val="128"/>
          </rPr>
          <t>同上</t>
        </r>
      </text>
    </comment>
    <comment ref="P21" authorId="0" shapeId="0" xr:uid="{00000000-0006-0000-0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0000000-0006-0000-0100-000015000000}">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100-000016000000}">
      <text>
        <r>
          <rPr>
            <sz val="9"/>
            <color indexed="81"/>
            <rFont val="ＭＳ Ｐゴシック"/>
            <family val="3"/>
            <charset val="128"/>
          </rPr>
          <t>右上のフローから、自動的に計算されます。</t>
        </r>
      </text>
    </comment>
    <comment ref="P24" authorId="0" shapeId="0" xr:uid="{00000000-0006-0000-0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E586ADE-A79B-4A8E-96C4-05C34447F303}">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100-00001A000000}">
      <text>
        <r>
          <rPr>
            <sz val="9"/>
            <color indexed="81"/>
            <rFont val="ＭＳ Ｐゴシック"/>
            <family val="3"/>
            <charset val="128"/>
          </rPr>
          <t>右上のフローから、自動的に計算されます。</t>
        </r>
      </text>
    </comment>
    <comment ref="D26" authorId="0" shapeId="0" xr:uid="{C84D9110-BF74-4DE6-B21C-BDF1635B2672}">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100-00001C000000}">
      <text>
        <r>
          <rPr>
            <sz val="9"/>
            <color indexed="81"/>
            <rFont val="ＭＳ Ｐゴシック"/>
            <family val="3"/>
            <charset val="128"/>
          </rPr>
          <t>右上のフローから、自動的に計算されます。</t>
        </r>
      </text>
    </comment>
    <comment ref="D27" authorId="0" shapeId="0" xr:uid="{D0EF7FED-0353-4C13-B4C4-0E4BC3A18198}">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100-00001E000000}">
      <text>
        <r>
          <rPr>
            <sz val="9"/>
            <color indexed="81"/>
            <rFont val="ＭＳ Ｐゴシック"/>
            <family val="3"/>
            <charset val="128"/>
          </rPr>
          <t>右上のフローから、自動的に計算されます。</t>
        </r>
      </text>
    </comment>
    <comment ref="P27" authorId="0" shapeId="0" xr:uid="{00000000-0006-0000-0100-00001F000000}">
      <text>
        <r>
          <rPr>
            <sz val="9"/>
            <color indexed="81"/>
            <rFont val="ＭＳ Ｐゴシック"/>
            <family val="3"/>
            <charset val="128"/>
          </rPr>
          <t>下にあるＢ-1およびＢ-2から、自動的に計算されます。</t>
        </r>
      </text>
    </comment>
    <comment ref="AL27" authorId="0" shapeId="0" xr:uid="{00000000-0006-0000-0100-000020000000}">
      <text>
        <r>
          <rPr>
            <sz val="9"/>
            <color indexed="81"/>
            <rFont val="ＭＳ Ｐゴシック"/>
            <family val="3"/>
            <charset val="128"/>
          </rPr>
          <t>Ｂとｂの合計が自動的に計算されます。</t>
        </r>
      </text>
    </comment>
    <comment ref="AS27" authorId="0" shapeId="0" xr:uid="{00000000-0006-0000-0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9CBE01B6-4FE7-4CE6-9D64-3E6C3C3C2A84}">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100-000023000000}">
      <text>
        <r>
          <rPr>
            <sz val="9"/>
            <color indexed="81"/>
            <rFont val="ＭＳ Ｐゴシック"/>
            <family val="3"/>
            <charset val="128"/>
          </rPr>
          <t>右上のフローから、自動的に計算されます。</t>
        </r>
      </text>
    </comment>
    <comment ref="AA28" authorId="0" shapeId="0" xr:uid="{00000000-0006-0000-0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B7CFF8F-CF96-43E6-BF4B-1E57F7D0C017}">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100-000026000000}">
      <text>
        <r>
          <rPr>
            <sz val="9"/>
            <color indexed="81"/>
            <rFont val="ＭＳ Ｐゴシック"/>
            <family val="3"/>
            <charset val="128"/>
          </rPr>
          <t>右上のフローから、自動的に計算されます。</t>
        </r>
      </text>
    </comment>
    <comment ref="AA29" authorId="0" shapeId="0" xr:uid="{00000000-0006-0000-0100-000027000000}">
      <text>
        <r>
          <rPr>
            <sz val="9"/>
            <color indexed="81"/>
            <rFont val="ＭＳ Ｐゴシック"/>
            <family val="3"/>
            <charset val="128"/>
          </rPr>
          <t>同上</t>
        </r>
      </text>
    </comment>
    <comment ref="D30" authorId="0" shapeId="0" xr:uid="{81D1EDAD-9965-4798-ABB3-73DF75070B5B}">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100-000029000000}">
      <text>
        <r>
          <rPr>
            <sz val="9"/>
            <color indexed="81"/>
            <rFont val="ＭＳ Ｐゴシック"/>
            <family val="3"/>
            <charset val="128"/>
          </rPr>
          <t>右上のフローから、自動的に計算されます。</t>
        </r>
      </text>
    </comment>
    <comment ref="R30" authorId="0" shapeId="0" xr:uid="{00000000-0006-0000-0100-00002A000000}">
      <text>
        <r>
          <rPr>
            <sz val="9"/>
            <color indexed="81"/>
            <rFont val="ＭＳ Ｐゴシック"/>
            <family val="3"/>
            <charset val="128"/>
          </rPr>
          <t>右側にある3つの委託目的別内訳量から、自動的に計算されます。</t>
        </r>
      </text>
    </comment>
    <comment ref="AA30" authorId="0" shapeId="0" xr:uid="{00000000-0006-0000-0100-00002B000000}">
      <text>
        <r>
          <rPr>
            <sz val="9"/>
            <color indexed="81"/>
            <rFont val="ＭＳ Ｐゴシック"/>
            <family val="3"/>
            <charset val="128"/>
          </rPr>
          <t>同上</t>
        </r>
      </text>
    </comment>
    <comment ref="AL30" authorId="0" shapeId="0" xr:uid="{00000000-0006-0000-0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1C7CE68-7880-4A00-BF81-F0A1948E587C}">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100-00002E000000}">
      <text>
        <r>
          <rPr>
            <sz val="9"/>
            <color indexed="81"/>
            <rFont val="ＭＳ Ｐゴシック"/>
            <family val="3"/>
            <charset val="128"/>
          </rPr>
          <t>右上のフローから、自動的に計算されます。</t>
        </r>
      </text>
    </comment>
    <comment ref="AS31" authorId="0" shapeId="0" xr:uid="{00000000-0006-0000-0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DCE95AF-EB2D-4D1B-9601-B8A0F5A2EABB}">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100-000031000000}">
      <text>
        <r>
          <rPr>
            <sz val="9"/>
            <color indexed="81"/>
            <rFont val="ＭＳ Ｐゴシック"/>
            <family val="3"/>
            <charset val="128"/>
          </rPr>
          <t>右上のフローから、自動的に計算されます。</t>
        </r>
      </text>
    </comment>
    <comment ref="D33" authorId="0" shapeId="0" xr:uid="{00000000-0006-0000-0100-000032000000}">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100-000033000000}">
      <text>
        <r>
          <rPr>
            <sz val="9"/>
            <color indexed="81"/>
            <rFont val="ＭＳ Ｐゴシック"/>
            <family val="3"/>
            <charset val="128"/>
          </rPr>
          <t>右上のフローから、自動的に計算されます。</t>
        </r>
      </text>
    </comment>
    <comment ref="R33" authorId="0" shapeId="0" xr:uid="{00000000-0006-0000-0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200-000001000000}">
      <text>
        <r>
          <rPr>
            <sz val="10"/>
            <color indexed="81"/>
            <rFont val="ＭＳ Ｐゴシック"/>
            <family val="3"/>
            <charset val="128"/>
          </rPr>
          <t>「表紙」シートで選択された○印が自動的に反映されます。</t>
        </r>
      </text>
    </comment>
    <comment ref="AU4" authorId="0" shapeId="0" xr:uid="{00000000-0006-0000-0200-000002000000}">
      <text>
        <r>
          <rPr>
            <sz val="10"/>
            <color indexed="81"/>
            <rFont val="ＭＳ Ｐゴシック"/>
            <family val="3"/>
            <charset val="128"/>
          </rPr>
          <t>「表紙」シートで選択された○印が自動的に反映されます。</t>
        </r>
      </text>
    </comment>
    <comment ref="AF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200-00000C000000}">
      <text>
        <r>
          <rPr>
            <sz val="9"/>
            <color indexed="81"/>
            <rFont val="ＭＳ Ｐゴシック"/>
            <family val="3"/>
            <charset val="128"/>
          </rPr>
          <t>同上</t>
        </r>
      </text>
    </comment>
    <comment ref="P18" authorId="0" shapeId="0" xr:uid="{00000000-0006-0000-0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200-00000E000000}">
      <text>
        <r>
          <rPr>
            <sz val="9"/>
            <color indexed="81"/>
            <rFont val="ＭＳ Ｐゴシック"/>
            <family val="3"/>
            <charset val="128"/>
          </rPr>
          <t>⑧、⑨、※3及びｂの合計から自動的に計算されます。</t>
        </r>
      </text>
    </comment>
    <comment ref="AH18" authorId="0" shapeId="0" xr:uid="{00000000-0006-0000-0200-00000F000000}">
      <text>
        <r>
          <rPr>
            <sz val="9"/>
            <color indexed="81"/>
            <rFont val="ＭＳ Ｐゴシック"/>
            <family val="3"/>
            <charset val="128"/>
          </rPr>
          <t>右にあるｂ-1およびｂ-2から、自動的に計算されます。</t>
        </r>
      </text>
    </comment>
    <comment ref="AO18" authorId="0" shapeId="0" xr:uid="{00000000-0006-0000-0200-000010000000}">
      <text>
        <r>
          <rPr>
            <sz val="9"/>
            <color indexed="81"/>
            <rFont val="ＭＳ Ｐゴシック"/>
            <family val="3"/>
            <charset val="128"/>
          </rPr>
          <t>右側にある3つの委託目的別内訳量から、自動的に計算されます。</t>
        </r>
      </text>
    </comment>
    <comment ref="AU18" authorId="0" shapeId="0" xr:uid="{00000000-0006-0000-0200-000011000000}">
      <text>
        <r>
          <rPr>
            <sz val="9"/>
            <color indexed="81"/>
            <rFont val="ＭＳ Ｐゴシック"/>
            <family val="3"/>
            <charset val="128"/>
          </rPr>
          <t>同上</t>
        </r>
      </text>
    </comment>
    <comment ref="P21" authorId="0" shapeId="0" xr:uid="{00000000-0006-0000-0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0F3CCFA1-7511-4AB1-AF02-89CC20210C78}">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200-000016000000}">
      <text>
        <r>
          <rPr>
            <sz val="9"/>
            <color indexed="81"/>
            <rFont val="ＭＳ Ｐゴシック"/>
            <family val="3"/>
            <charset val="128"/>
          </rPr>
          <t>右上のフローから、自動的に計算されます。</t>
        </r>
      </text>
    </comment>
    <comment ref="P24" authorId="0" shapeId="0" xr:uid="{00000000-0006-0000-0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AA14F45-836E-4AAC-80C3-0A25EED38B05}">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200-00001A000000}">
      <text>
        <r>
          <rPr>
            <sz val="9"/>
            <color indexed="81"/>
            <rFont val="ＭＳ Ｐゴシック"/>
            <family val="3"/>
            <charset val="128"/>
          </rPr>
          <t>右上のフローから、自動的に計算されます。</t>
        </r>
      </text>
    </comment>
    <comment ref="D26" authorId="0" shapeId="0" xr:uid="{E8281636-F472-4CBB-81E0-D0C129933C7F}">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200-00001C000000}">
      <text>
        <r>
          <rPr>
            <sz val="9"/>
            <color indexed="81"/>
            <rFont val="ＭＳ Ｐゴシック"/>
            <family val="3"/>
            <charset val="128"/>
          </rPr>
          <t>右上のフローから、自動的に計算されます。</t>
        </r>
      </text>
    </comment>
    <comment ref="D27" authorId="0" shapeId="0" xr:uid="{C9F9C9D9-842A-489E-8124-46ED22EAA5BB}">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200-00001E000000}">
      <text>
        <r>
          <rPr>
            <sz val="9"/>
            <color indexed="81"/>
            <rFont val="ＭＳ Ｐゴシック"/>
            <family val="3"/>
            <charset val="128"/>
          </rPr>
          <t>右上のフローから、自動的に計算されます。</t>
        </r>
      </text>
    </comment>
    <comment ref="P27" authorId="0" shapeId="0" xr:uid="{00000000-0006-0000-0200-00001F000000}">
      <text>
        <r>
          <rPr>
            <sz val="9"/>
            <color indexed="81"/>
            <rFont val="ＭＳ Ｐゴシック"/>
            <family val="3"/>
            <charset val="128"/>
          </rPr>
          <t>下にあるＢ-1およびＢ-2から、自動的に計算されます。</t>
        </r>
      </text>
    </comment>
    <comment ref="AL27" authorId="0" shapeId="0" xr:uid="{00000000-0006-0000-0200-000020000000}">
      <text>
        <r>
          <rPr>
            <sz val="9"/>
            <color indexed="81"/>
            <rFont val="ＭＳ Ｐゴシック"/>
            <family val="3"/>
            <charset val="128"/>
          </rPr>
          <t>Ｂとｂの合計が自動的に計算されます。</t>
        </r>
      </text>
    </comment>
    <comment ref="AS27" authorId="0" shapeId="0" xr:uid="{00000000-0006-0000-0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82A92F7A-8C2E-4F4E-8FD0-61A948333ADA}">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200-000023000000}">
      <text>
        <r>
          <rPr>
            <sz val="9"/>
            <color indexed="81"/>
            <rFont val="ＭＳ Ｐゴシック"/>
            <family val="3"/>
            <charset val="128"/>
          </rPr>
          <t>右上のフローから、自動的に計算されます。</t>
        </r>
      </text>
    </comment>
    <comment ref="AA28" authorId="0" shapeId="0" xr:uid="{00000000-0006-0000-0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1E8F0132-055B-459C-AFB3-5F1687E80ADD}">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200-000026000000}">
      <text>
        <r>
          <rPr>
            <sz val="9"/>
            <color indexed="81"/>
            <rFont val="ＭＳ Ｐゴシック"/>
            <family val="3"/>
            <charset val="128"/>
          </rPr>
          <t>右上のフローから、自動的に計算されます。</t>
        </r>
      </text>
    </comment>
    <comment ref="AA29" authorId="0" shapeId="0" xr:uid="{00000000-0006-0000-0200-000027000000}">
      <text>
        <r>
          <rPr>
            <sz val="9"/>
            <color indexed="81"/>
            <rFont val="ＭＳ Ｐゴシック"/>
            <family val="3"/>
            <charset val="128"/>
          </rPr>
          <t>同上</t>
        </r>
      </text>
    </comment>
    <comment ref="D30" authorId="0" shapeId="0" xr:uid="{C34DE3A0-1AC1-42DB-ACFF-234719540E78}">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200-000029000000}">
      <text>
        <r>
          <rPr>
            <sz val="9"/>
            <color indexed="81"/>
            <rFont val="ＭＳ Ｐゴシック"/>
            <family val="3"/>
            <charset val="128"/>
          </rPr>
          <t>右上のフローから、自動的に計算されます。</t>
        </r>
      </text>
    </comment>
    <comment ref="R30" authorId="0" shapeId="0" xr:uid="{00000000-0006-0000-0200-00002A000000}">
      <text>
        <r>
          <rPr>
            <sz val="9"/>
            <color indexed="81"/>
            <rFont val="ＭＳ Ｐゴシック"/>
            <family val="3"/>
            <charset val="128"/>
          </rPr>
          <t>右側にある3つの委託目的別内訳量から、自動的に計算されます。</t>
        </r>
      </text>
    </comment>
    <comment ref="AA30" authorId="0" shapeId="0" xr:uid="{00000000-0006-0000-0200-00002B000000}">
      <text>
        <r>
          <rPr>
            <sz val="9"/>
            <color indexed="81"/>
            <rFont val="ＭＳ Ｐゴシック"/>
            <family val="3"/>
            <charset val="128"/>
          </rPr>
          <t>同上</t>
        </r>
      </text>
    </comment>
    <comment ref="AL30" authorId="0" shapeId="0" xr:uid="{00000000-0006-0000-0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FF254D4-D366-415F-84EE-195139D49411}">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200-00002E000000}">
      <text>
        <r>
          <rPr>
            <sz val="9"/>
            <color indexed="81"/>
            <rFont val="ＭＳ Ｐゴシック"/>
            <family val="3"/>
            <charset val="128"/>
          </rPr>
          <t>右上のフローから、自動的に計算されます。</t>
        </r>
      </text>
    </comment>
    <comment ref="AS31" authorId="0" shapeId="0" xr:uid="{00000000-0006-0000-0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598F885-EA83-4B21-9B7F-9E47369F680B}">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200-000031000000}">
      <text>
        <r>
          <rPr>
            <sz val="9"/>
            <color indexed="81"/>
            <rFont val="ＭＳ Ｐゴシック"/>
            <family val="3"/>
            <charset val="128"/>
          </rPr>
          <t>右上のフローから、自動的に計算されます。</t>
        </r>
      </text>
    </comment>
    <comment ref="D33" authorId="0" shapeId="0" xr:uid="{27035F07-6163-46C4-9F90-D629D76E050A}">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200-000033000000}">
      <text>
        <r>
          <rPr>
            <sz val="9"/>
            <color indexed="81"/>
            <rFont val="ＭＳ Ｐゴシック"/>
            <family val="3"/>
            <charset val="128"/>
          </rPr>
          <t>右上のフローから、自動的に計算されます。</t>
        </r>
      </text>
    </comment>
    <comment ref="R33" authorId="0" shapeId="0" xr:uid="{00000000-0006-0000-0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300-000001000000}">
      <text>
        <r>
          <rPr>
            <sz val="10"/>
            <color indexed="81"/>
            <rFont val="ＭＳ Ｐゴシック"/>
            <family val="3"/>
            <charset val="128"/>
          </rPr>
          <t>「表紙」シートで選択された○印が自動的に反映されます。</t>
        </r>
      </text>
    </comment>
    <comment ref="AU4" authorId="0" shapeId="0" xr:uid="{00000000-0006-0000-0300-000002000000}">
      <text>
        <r>
          <rPr>
            <sz val="10"/>
            <color indexed="81"/>
            <rFont val="ＭＳ Ｐゴシック"/>
            <family val="3"/>
            <charset val="128"/>
          </rPr>
          <t>「表紙」シートで選択された○印が自動的に反映されます。</t>
        </r>
      </text>
    </comment>
    <comment ref="AF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300-00000C000000}">
      <text>
        <r>
          <rPr>
            <sz val="9"/>
            <color indexed="81"/>
            <rFont val="ＭＳ Ｐゴシック"/>
            <family val="3"/>
            <charset val="128"/>
          </rPr>
          <t>同上</t>
        </r>
      </text>
    </comment>
    <comment ref="P18" authorId="0" shapeId="0" xr:uid="{00000000-0006-0000-0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300-00000E000000}">
      <text>
        <r>
          <rPr>
            <sz val="9"/>
            <color indexed="81"/>
            <rFont val="ＭＳ Ｐゴシック"/>
            <family val="3"/>
            <charset val="128"/>
          </rPr>
          <t>⑧、⑨、※3及びｂの合計から自動的に計算されます。</t>
        </r>
      </text>
    </comment>
    <comment ref="AH18" authorId="0" shapeId="0" xr:uid="{00000000-0006-0000-0300-00000F000000}">
      <text>
        <r>
          <rPr>
            <sz val="9"/>
            <color indexed="81"/>
            <rFont val="ＭＳ Ｐゴシック"/>
            <family val="3"/>
            <charset val="128"/>
          </rPr>
          <t>右にあるｂ-1およびｂ-2から、自動的に計算されます。</t>
        </r>
      </text>
    </comment>
    <comment ref="AO18" authorId="0" shapeId="0" xr:uid="{00000000-0006-0000-0300-000010000000}">
      <text>
        <r>
          <rPr>
            <sz val="9"/>
            <color indexed="81"/>
            <rFont val="ＭＳ Ｐゴシック"/>
            <family val="3"/>
            <charset val="128"/>
          </rPr>
          <t>右側にある3つの委託目的別内訳量から、自動的に計算されます。</t>
        </r>
      </text>
    </comment>
    <comment ref="AU18" authorId="0" shapeId="0" xr:uid="{00000000-0006-0000-0300-000011000000}">
      <text>
        <r>
          <rPr>
            <sz val="9"/>
            <color indexed="81"/>
            <rFont val="ＭＳ Ｐゴシック"/>
            <family val="3"/>
            <charset val="128"/>
          </rPr>
          <t>同上</t>
        </r>
      </text>
    </comment>
    <comment ref="P21" authorId="0" shapeId="0" xr:uid="{00000000-0006-0000-0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3A4C64D-6F7E-4B41-9E9D-276A3C17B189}">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300-000016000000}">
      <text>
        <r>
          <rPr>
            <sz val="9"/>
            <color indexed="81"/>
            <rFont val="ＭＳ Ｐゴシック"/>
            <family val="3"/>
            <charset val="128"/>
          </rPr>
          <t>右上のフローから、自動的に計算されます。</t>
        </r>
      </text>
    </comment>
    <comment ref="P24" authorId="0" shapeId="0" xr:uid="{00000000-0006-0000-0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469D26B-DBDD-43B1-9A06-5B299EEE6004}">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300-00001A000000}">
      <text>
        <r>
          <rPr>
            <sz val="9"/>
            <color indexed="81"/>
            <rFont val="ＭＳ Ｐゴシック"/>
            <family val="3"/>
            <charset val="128"/>
          </rPr>
          <t>右上のフローから、自動的に計算されます。</t>
        </r>
      </text>
    </comment>
    <comment ref="D26" authorId="0" shapeId="0" xr:uid="{066248BB-0835-4597-BB7F-C0142F7CAFBA}">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300-00001C000000}">
      <text>
        <r>
          <rPr>
            <sz val="9"/>
            <color indexed="81"/>
            <rFont val="ＭＳ Ｐゴシック"/>
            <family val="3"/>
            <charset val="128"/>
          </rPr>
          <t>右上のフローから、自動的に計算されます。</t>
        </r>
      </text>
    </comment>
    <comment ref="D27" authorId="0" shapeId="0" xr:uid="{DE1CF276-63D5-4835-A2FD-B854DE881B0E}">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300-00001E000000}">
      <text>
        <r>
          <rPr>
            <sz val="9"/>
            <color indexed="81"/>
            <rFont val="ＭＳ Ｐゴシック"/>
            <family val="3"/>
            <charset val="128"/>
          </rPr>
          <t>右上のフローから、自動的に計算されます。</t>
        </r>
      </text>
    </comment>
    <comment ref="P27" authorId="0" shapeId="0" xr:uid="{00000000-0006-0000-0300-00001F000000}">
      <text>
        <r>
          <rPr>
            <sz val="9"/>
            <color indexed="81"/>
            <rFont val="ＭＳ Ｐゴシック"/>
            <family val="3"/>
            <charset val="128"/>
          </rPr>
          <t>下にあるＢ-1およびＢ-2から、自動的に計算されます。</t>
        </r>
      </text>
    </comment>
    <comment ref="AL27" authorId="0" shapeId="0" xr:uid="{00000000-0006-0000-0300-000020000000}">
      <text>
        <r>
          <rPr>
            <sz val="9"/>
            <color indexed="81"/>
            <rFont val="ＭＳ Ｐゴシック"/>
            <family val="3"/>
            <charset val="128"/>
          </rPr>
          <t>Ｂとｂの合計が自動的に計算されます。</t>
        </r>
      </text>
    </comment>
    <comment ref="AS27" authorId="0" shapeId="0" xr:uid="{00000000-0006-0000-0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877AB0F-28CD-4D7C-92AD-1E93542971D8}">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300-000023000000}">
      <text>
        <r>
          <rPr>
            <sz val="9"/>
            <color indexed="81"/>
            <rFont val="ＭＳ Ｐゴシック"/>
            <family val="3"/>
            <charset val="128"/>
          </rPr>
          <t>右上のフローから、自動的に計算されます。</t>
        </r>
      </text>
    </comment>
    <comment ref="AA28" authorId="0" shapeId="0" xr:uid="{00000000-0006-0000-0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93A4E693-169A-41C9-89EF-80BEB24D3927}">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300-000026000000}">
      <text>
        <r>
          <rPr>
            <sz val="9"/>
            <color indexed="81"/>
            <rFont val="ＭＳ Ｐゴシック"/>
            <family val="3"/>
            <charset val="128"/>
          </rPr>
          <t>右上のフローから、自動的に計算されます。</t>
        </r>
      </text>
    </comment>
    <comment ref="AA29" authorId="0" shapeId="0" xr:uid="{00000000-0006-0000-0300-000027000000}">
      <text>
        <r>
          <rPr>
            <sz val="9"/>
            <color indexed="81"/>
            <rFont val="ＭＳ Ｐゴシック"/>
            <family val="3"/>
            <charset val="128"/>
          </rPr>
          <t>同上</t>
        </r>
      </text>
    </comment>
    <comment ref="D30" authorId="0" shapeId="0" xr:uid="{EAF49021-AFFF-4CD1-8C5A-76861E3BE3EE}">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300-000029000000}">
      <text>
        <r>
          <rPr>
            <sz val="9"/>
            <color indexed="81"/>
            <rFont val="ＭＳ Ｐゴシック"/>
            <family val="3"/>
            <charset val="128"/>
          </rPr>
          <t>右上のフローから、自動的に計算されます。</t>
        </r>
      </text>
    </comment>
    <comment ref="R30" authorId="0" shapeId="0" xr:uid="{00000000-0006-0000-0300-00002A000000}">
      <text>
        <r>
          <rPr>
            <sz val="9"/>
            <color indexed="81"/>
            <rFont val="ＭＳ Ｐゴシック"/>
            <family val="3"/>
            <charset val="128"/>
          </rPr>
          <t>右側にある3つの委託目的別内訳量から、自動的に計算されます。</t>
        </r>
      </text>
    </comment>
    <comment ref="AA30" authorId="0" shapeId="0" xr:uid="{00000000-0006-0000-0300-00002B000000}">
      <text>
        <r>
          <rPr>
            <sz val="9"/>
            <color indexed="81"/>
            <rFont val="ＭＳ Ｐゴシック"/>
            <family val="3"/>
            <charset val="128"/>
          </rPr>
          <t>同上</t>
        </r>
      </text>
    </comment>
    <comment ref="AL30" authorId="0" shapeId="0" xr:uid="{00000000-0006-0000-0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C131EA9B-04B2-4DA3-AA4C-667A8A98D143}">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300-00002E000000}">
      <text>
        <r>
          <rPr>
            <sz val="9"/>
            <color indexed="81"/>
            <rFont val="ＭＳ Ｐゴシック"/>
            <family val="3"/>
            <charset val="128"/>
          </rPr>
          <t>右上のフローから、自動的に計算されます。</t>
        </r>
      </text>
    </comment>
    <comment ref="AS31" authorId="0" shapeId="0" xr:uid="{00000000-0006-0000-0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0A5FEA09-7DE4-42B3-8A67-FF87560125B9}">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300-000031000000}">
      <text>
        <r>
          <rPr>
            <sz val="9"/>
            <color indexed="81"/>
            <rFont val="ＭＳ Ｐゴシック"/>
            <family val="3"/>
            <charset val="128"/>
          </rPr>
          <t>右上のフローから、自動的に計算されます。</t>
        </r>
      </text>
    </comment>
    <comment ref="D33" authorId="0" shapeId="0" xr:uid="{69744C1E-1460-4C66-BB2B-72889BA11FDC}">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300-000033000000}">
      <text>
        <r>
          <rPr>
            <sz val="9"/>
            <color indexed="81"/>
            <rFont val="ＭＳ Ｐゴシック"/>
            <family val="3"/>
            <charset val="128"/>
          </rPr>
          <t>右上のフローから、自動的に計算されます。</t>
        </r>
      </text>
    </comment>
    <comment ref="R33" authorId="0" shapeId="0" xr:uid="{00000000-0006-0000-0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400-000001000000}">
      <text>
        <r>
          <rPr>
            <sz val="10"/>
            <color indexed="81"/>
            <rFont val="ＭＳ Ｐゴシック"/>
            <family val="3"/>
            <charset val="128"/>
          </rPr>
          <t>「表紙」シートで選択された○印が自動的に反映されます。</t>
        </r>
      </text>
    </comment>
    <comment ref="AU4" authorId="0" shapeId="0" xr:uid="{00000000-0006-0000-0400-000002000000}">
      <text>
        <r>
          <rPr>
            <sz val="10"/>
            <color indexed="81"/>
            <rFont val="ＭＳ Ｐゴシック"/>
            <family val="3"/>
            <charset val="128"/>
          </rPr>
          <t>「表紙」シートで選択された○印が自動的に反映されます。</t>
        </r>
      </text>
    </comment>
    <comment ref="AF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400-00000C000000}">
      <text>
        <r>
          <rPr>
            <sz val="9"/>
            <color indexed="81"/>
            <rFont val="ＭＳ Ｐゴシック"/>
            <family val="3"/>
            <charset val="128"/>
          </rPr>
          <t>同上</t>
        </r>
      </text>
    </comment>
    <comment ref="P18" authorId="0" shapeId="0" xr:uid="{00000000-0006-0000-0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400-00000E000000}">
      <text>
        <r>
          <rPr>
            <sz val="9"/>
            <color indexed="81"/>
            <rFont val="ＭＳ Ｐゴシック"/>
            <family val="3"/>
            <charset val="128"/>
          </rPr>
          <t>⑧、⑨、※3及びｂの合計から自動的に計算されます。</t>
        </r>
      </text>
    </comment>
    <comment ref="AH18" authorId="0" shapeId="0" xr:uid="{00000000-0006-0000-0400-00000F000000}">
      <text>
        <r>
          <rPr>
            <sz val="9"/>
            <color indexed="81"/>
            <rFont val="ＭＳ Ｐゴシック"/>
            <family val="3"/>
            <charset val="128"/>
          </rPr>
          <t>右にあるｂ-1およびｂ-2から、自動的に計算されます。</t>
        </r>
      </text>
    </comment>
    <comment ref="AO18" authorId="0" shapeId="0" xr:uid="{00000000-0006-0000-0400-000010000000}">
      <text>
        <r>
          <rPr>
            <sz val="9"/>
            <color indexed="81"/>
            <rFont val="ＭＳ Ｐゴシック"/>
            <family val="3"/>
            <charset val="128"/>
          </rPr>
          <t>右側にある3つの委託目的別内訳量から、自動的に計算されます。</t>
        </r>
      </text>
    </comment>
    <comment ref="AU18" authorId="0" shapeId="0" xr:uid="{00000000-0006-0000-0400-000011000000}">
      <text>
        <r>
          <rPr>
            <sz val="9"/>
            <color indexed="81"/>
            <rFont val="ＭＳ Ｐゴシック"/>
            <family val="3"/>
            <charset val="128"/>
          </rPr>
          <t>同上</t>
        </r>
      </text>
    </comment>
    <comment ref="P21" authorId="0" shapeId="0" xr:uid="{00000000-0006-0000-0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4FF13D32-0B95-48C6-8A9E-09955E364A3E}">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400-000016000000}">
      <text>
        <r>
          <rPr>
            <sz val="9"/>
            <color indexed="81"/>
            <rFont val="ＭＳ Ｐゴシック"/>
            <family val="3"/>
            <charset val="128"/>
          </rPr>
          <t>右上のフローから、自動的に計算されます。</t>
        </r>
      </text>
    </comment>
    <comment ref="P24" authorId="0" shapeId="0" xr:uid="{00000000-0006-0000-0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46B5EF6E-990B-4FDB-9BAC-4532308886F5}">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400-00001A000000}">
      <text>
        <r>
          <rPr>
            <sz val="9"/>
            <color indexed="81"/>
            <rFont val="ＭＳ Ｐゴシック"/>
            <family val="3"/>
            <charset val="128"/>
          </rPr>
          <t>右上のフローから、自動的に計算されます。</t>
        </r>
      </text>
    </comment>
    <comment ref="D26" authorId="0" shapeId="0" xr:uid="{EC79C590-955B-462C-93F7-1C3647C923D4}">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400-00001C000000}">
      <text>
        <r>
          <rPr>
            <sz val="9"/>
            <color indexed="81"/>
            <rFont val="ＭＳ Ｐゴシック"/>
            <family val="3"/>
            <charset val="128"/>
          </rPr>
          <t>右上のフローから、自動的に計算されます。</t>
        </r>
      </text>
    </comment>
    <comment ref="D27" authorId="0" shapeId="0" xr:uid="{F3678614-49D7-4CAD-B265-1719947230C3}">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400-00001E000000}">
      <text>
        <r>
          <rPr>
            <sz val="9"/>
            <color indexed="81"/>
            <rFont val="ＭＳ Ｐゴシック"/>
            <family val="3"/>
            <charset val="128"/>
          </rPr>
          <t>右上のフローから、自動的に計算されます。</t>
        </r>
      </text>
    </comment>
    <comment ref="P27" authorId="0" shapeId="0" xr:uid="{00000000-0006-0000-0400-00001F000000}">
      <text>
        <r>
          <rPr>
            <sz val="9"/>
            <color indexed="81"/>
            <rFont val="ＭＳ Ｐゴシック"/>
            <family val="3"/>
            <charset val="128"/>
          </rPr>
          <t>下にあるＢ-1およびＢ-2から、自動的に計算されます。</t>
        </r>
      </text>
    </comment>
    <comment ref="AL27" authorId="0" shapeId="0" xr:uid="{00000000-0006-0000-0400-000020000000}">
      <text>
        <r>
          <rPr>
            <sz val="9"/>
            <color indexed="81"/>
            <rFont val="ＭＳ Ｐゴシック"/>
            <family val="3"/>
            <charset val="128"/>
          </rPr>
          <t>Ｂとｂの合計が自動的に計算されます。</t>
        </r>
      </text>
    </comment>
    <comment ref="AS27" authorId="0" shapeId="0" xr:uid="{00000000-0006-0000-0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E9B44235-4780-4FC5-9DCA-ADD9417C5119}">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400-000023000000}">
      <text>
        <r>
          <rPr>
            <sz val="9"/>
            <color indexed="81"/>
            <rFont val="ＭＳ Ｐゴシック"/>
            <family val="3"/>
            <charset val="128"/>
          </rPr>
          <t>右上のフローから、自動的に計算されます。</t>
        </r>
      </text>
    </comment>
    <comment ref="AA28" authorId="0" shapeId="0" xr:uid="{00000000-0006-0000-0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3F098B4-6A3E-4223-AB7B-02BCE128571D}">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400-000026000000}">
      <text>
        <r>
          <rPr>
            <sz val="9"/>
            <color indexed="81"/>
            <rFont val="ＭＳ Ｐゴシック"/>
            <family val="3"/>
            <charset val="128"/>
          </rPr>
          <t>右上のフローから、自動的に計算されます。</t>
        </r>
      </text>
    </comment>
    <comment ref="AA29" authorId="0" shapeId="0" xr:uid="{00000000-0006-0000-0400-000027000000}">
      <text>
        <r>
          <rPr>
            <sz val="9"/>
            <color indexed="81"/>
            <rFont val="ＭＳ Ｐゴシック"/>
            <family val="3"/>
            <charset val="128"/>
          </rPr>
          <t>同上</t>
        </r>
      </text>
    </comment>
    <comment ref="D30" authorId="0" shapeId="0" xr:uid="{160677E1-5F05-42AB-9E42-A065AE65804C}">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400-000029000000}">
      <text>
        <r>
          <rPr>
            <sz val="9"/>
            <color indexed="81"/>
            <rFont val="ＭＳ Ｐゴシック"/>
            <family val="3"/>
            <charset val="128"/>
          </rPr>
          <t>右上のフローから、自動的に計算されます。</t>
        </r>
      </text>
    </comment>
    <comment ref="R30" authorId="0" shapeId="0" xr:uid="{00000000-0006-0000-0400-00002A000000}">
      <text>
        <r>
          <rPr>
            <sz val="9"/>
            <color indexed="81"/>
            <rFont val="ＭＳ Ｐゴシック"/>
            <family val="3"/>
            <charset val="128"/>
          </rPr>
          <t>右側にある3つの委託目的別内訳量から、自動的に計算されます。</t>
        </r>
      </text>
    </comment>
    <comment ref="AA30" authorId="0" shapeId="0" xr:uid="{00000000-0006-0000-0400-00002B000000}">
      <text>
        <r>
          <rPr>
            <sz val="9"/>
            <color indexed="81"/>
            <rFont val="ＭＳ Ｐゴシック"/>
            <family val="3"/>
            <charset val="128"/>
          </rPr>
          <t>同上</t>
        </r>
      </text>
    </comment>
    <comment ref="AL30" authorId="0" shapeId="0" xr:uid="{00000000-0006-0000-0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5A460BD-1770-4D74-B3DF-7DE171669053}">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400-00002E000000}">
      <text>
        <r>
          <rPr>
            <sz val="9"/>
            <color indexed="81"/>
            <rFont val="ＭＳ Ｐゴシック"/>
            <family val="3"/>
            <charset val="128"/>
          </rPr>
          <t>右上のフローから、自動的に計算されます。</t>
        </r>
      </text>
    </comment>
    <comment ref="AS31" authorId="0" shapeId="0" xr:uid="{00000000-0006-0000-0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4C3F6243-F3C9-4724-AD30-5DFB2C73552B}">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400-000031000000}">
      <text>
        <r>
          <rPr>
            <sz val="9"/>
            <color indexed="81"/>
            <rFont val="ＭＳ Ｐゴシック"/>
            <family val="3"/>
            <charset val="128"/>
          </rPr>
          <t>右上のフローから、自動的に計算されます。</t>
        </r>
      </text>
    </comment>
    <comment ref="D33" authorId="0" shapeId="0" xr:uid="{0B7BBCFB-290A-4993-918D-A46ADEF39F4A}">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400-000033000000}">
      <text>
        <r>
          <rPr>
            <sz val="9"/>
            <color indexed="81"/>
            <rFont val="ＭＳ Ｐゴシック"/>
            <family val="3"/>
            <charset val="128"/>
          </rPr>
          <t>右上のフローから、自動的に計算されます。</t>
        </r>
      </text>
    </comment>
    <comment ref="R33" authorId="0" shapeId="0" xr:uid="{00000000-0006-0000-0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500-000001000000}">
      <text>
        <r>
          <rPr>
            <sz val="10"/>
            <color indexed="81"/>
            <rFont val="ＭＳ Ｐゴシック"/>
            <family val="3"/>
            <charset val="128"/>
          </rPr>
          <t>「表紙」シートで選択された○印が自動的に反映されます。</t>
        </r>
      </text>
    </comment>
    <comment ref="AU4" authorId="0" shapeId="0" xr:uid="{00000000-0006-0000-0500-000002000000}">
      <text>
        <r>
          <rPr>
            <sz val="10"/>
            <color indexed="81"/>
            <rFont val="ＭＳ Ｐゴシック"/>
            <family val="3"/>
            <charset val="128"/>
          </rPr>
          <t>「表紙」シートで選択された○印が自動的に反映されます。</t>
        </r>
      </text>
    </comment>
    <comment ref="AF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5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5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5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5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500-00000C000000}">
      <text>
        <r>
          <rPr>
            <sz val="9"/>
            <color indexed="81"/>
            <rFont val="ＭＳ Ｐゴシック"/>
            <family val="3"/>
            <charset val="128"/>
          </rPr>
          <t>同上</t>
        </r>
      </text>
    </comment>
    <comment ref="P18" authorId="0" shapeId="0" xr:uid="{00000000-0006-0000-05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500-00000E000000}">
      <text>
        <r>
          <rPr>
            <sz val="9"/>
            <color indexed="81"/>
            <rFont val="ＭＳ Ｐゴシック"/>
            <family val="3"/>
            <charset val="128"/>
          </rPr>
          <t>⑧、⑨、※3及びｂの合計から自動的に計算されます。</t>
        </r>
      </text>
    </comment>
    <comment ref="AH18" authorId="0" shapeId="0" xr:uid="{00000000-0006-0000-0500-00000F000000}">
      <text>
        <r>
          <rPr>
            <sz val="9"/>
            <color indexed="81"/>
            <rFont val="ＭＳ Ｐゴシック"/>
            <family val="3"/>
            <charset val="128"/>
          </rPr>
          <t>右にあるｂ-1およびｂ-2から、自動的に計算されます。</t>
        </r>
      </text>
    </comment>
    <comment ref="AO18" authorId="0" shapeId="0" xr:uid="{00000000-0006-0000-0500-000010000000}">
      <text>
        <r>
          <rPr>
            <sz val="9"/>
            <color indexed="81"/>
            <rFont val="ＭＳ Ｐゴシック"/>
            <family val="3"/>
            <charset val="128"/>
          </rPr>
          <t>右側にある3つの委託目的別内訳量から、自動的に計算されます。</t>
        </r>
      </text>
    </comment>
    <comment ref="AU18" authorId="0" shapeId="0" xr:uid="{00000000-0006-0000-0500-000011000000}">
      <text>
        <r>
          <rPr>
            <sz val="9"/>
            <color indexed="81"/>
            <rFont val="ＭＳ Ｐゴシック"/>
            <family val="3"/>
            <charset val="128"/>
          </rPr>
          <t>同上</t>
        </r>
      </text>
    </comment>
    <comment ref="P21" authorId="0" shapeId="0" xr:uid="{00000000-0006-0000-05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5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65A3ADCD-CDE7-4111-BEB9-1A7F680D59AD}">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500-000016000000}">
      <text>
        <r>
          <rPr>
            <sz val="9"/>
            <color indexed="81"/>
            <rFont val="ＭＳ Ｐゴシック"/>
            <family val="3"/>
            <charset val="128"/>
          </rPr>
          <t>右上のフローから、自動的に計算されます。</t>
        </r>
      </text>
    </comment>
    <comment ref="P24" authorId="0" shapeId="0" xr:uid="{00000000-0006-0000-05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5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26CA8274-F333-487D-BC71-9084B0988344}">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500-00001A000000}">
      <text>
        <r>
          <rPr>
            <sz val="9"/>
            <color indexed="81"/>
            <rFont val="ＭＳ Ｐゴシック"/>
            <family val="3"/>
            <charset val="128"/>
          </rPr>
          <t>右上のフローから、自動的に計算されます。</t>
        </r>
      </text>
    </comment>
    <comment ref="D26" authorId="0" shapeId="0" xr:uid="{218BA649-7A63-408E-A60C-66587B87FB1C}">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500-00001C000000}">
      <text>
        <r>
          <rPr>
            <sz val="9"/>
            <color indexed="81"/>
            <rFont val="ＭＳ Ｐゴシック"/>
            <family val="3"/>
            <charset val="128"/>
          </rPr>
          <t>右上のフローから、自動的に計算されます。</t>
        </r>
      </text>
    </comment>
    <comment ref="D27" authorId="0" shapeId="0" xr:uid="{D2E22C89-6234-4F89-BD89-F65DCC4F9557}">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500-00001E000000}">
      <text>
        <r>
          <rPr>
            <sz val="9"/>
            <color indexed="81"/>
            <rFont val="ＭＳ Ｐゴシック"/>
            <family val="3"/>
            <charset val="128"/>
          </rPr>
          <t>右上のフローから、自動的に計算されます。</t>
        </r>
      </text>
    </comment>
    <comment ref="P27" authorId="0" shapeId="0" xr:uid="{00000000-0006-0000-0500-00001F000000}">
      <text>
        <r>
          <rPr>
            <sz val="9"/>
            <color indexed="81"/>
            <rFont val="ＭＳ Ｐゴシック"/>
            <family val="3"/>
            <charset val="128"/>
          </rPr>
          <t>下にあるＢ-1およびＢ-2から、自動的に計算されます。</t>
        </r>
      </text>
    </comment>
    <comment ref="AL27" authorId="0" shapeId="0" xr:uid="{00000000-0006-0000-0500-000020000000}">
      <text>
        <r>
          <rPr>
            <sz val="9"/>
            <color indexed="81"/>
            <rFont val="ＭＳ Ｐゴシック"/>
            <family val="3"/>
            <charset val="128"/>
          </rPr>
          <t>Ｂとｂの合計が自動的に計算されます。</t>
        </r>
      </text>
    </comment>
    <comment ref="AS27" authorId="0" shapeId="0" xr:uid="{00000000-0006-0000-05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D7153F19-4F39-4B5B-81A8-6103B465242D}">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500-000023000000}">
      <text>
        <r>
          <rPr>
            <sz val="9"/>
            <color indexed="81"/>
            <rFont val="ＭＳ Ｐゴシック"/>
            <family val="3"/>
            <charset val="128"/>
          </rPr>
          <t>右上のフローから、自動的に計算されます。</t>
        </r>
      </text>
    </comment>
    <comment ref="AA28" authorId="0" shapeId="0" xr:uid="{00000000-0006-0000-05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A406F35-D0CA-421E-A069-074107A2AAAF}">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500-000026000000}">
      <text>
        <r>
          <rPr>
            <sz val="9"/>
            <color indexed="81"/>
            <rFont val="ＭＳ Ｐゴシック"/>
            <family val="3"/>
            <charset val="128"/>
          </rPr>
          <t>右上のフローから、自動的に計算されます。</t>
        </r>
      </text>
    </comment>
    <comment ref="AA29" authorId="0" shapeId="0" xr:uid="{00000000-0006-0000-0500-000027000000}">
      <text>
        <r>
          <rPr>
            <sz val="9"/>
            <color indexed="81"/>
            <rFont val="ＭＳ Ｐゴシック"/>
            <family val="3"/>
            <charset val="128"/>
          </rPr>
          <t>同上</t>
        </r>
      </text>
    </comment>
    <comment ref="D30" authorId="0" shapeId="0" xr:uid="{7125A32D-05E1-4713-94DA-CB05D17BB7DD}">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500-000029000000}">
      <text>
        <r>
          <rPr>
            <sz val="9"/>
            <color indexed="81"/>
            <rFont val="ＭＳ Ｐゴシック"/>
            <family val="3"/>
            <charset val="128"/>
          </rPr>
          <t>右上のフローから、自動的に計算されます。</t>
        </r>
      </text>
    </comment>
    <comment ref="R30" authorId="0" shapeId="0" xr:uid="{00000000-0006-0000-0500-00002A000000}">
      <text>
        <r>
          <rPr>
            <sz val="9"/>
            <color indexed="81"/>
            <rFont val="ＭＳ Ｐゴシック"/>
            <family val="3"/>
            <charset val="128"/>
          </rPr>
          <t>右側にある3つの委託目的別内訳量から、自動的に計算されます。</t>
        </r>
      </text>
    </comment>
    <comment ref="AA30" authorId="0" shapeId="0" xr:uid="{00000000-0006-0000-0500-00002B000000}">
      <text>
        <r>
          <rPr>
            <sz val="9"/>
            <color indexed="81"/>
            <rFont val="ＭＳ Ｐゴシック"/>
            <family val="3"/>
            <charset val="128"/>
          </rPr>
          <t>同上</t>
        </r>
      </text>
    </comment>
    <comment ref="AL30" authorId="0" shapeId="0" xr:uid="{00000000-0006-0000-05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306FDEBF-CC74-48C0-A798-3F9B34BFBEC5}">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500-00002E000000}">
      <text>
        <r>
          <rPr>
            <sz val="9"/>
            <color indexed="81"/>
            <rFont val="ＭＳ Ｐゴシック"/>
            <family val="3"/>
            <charset val="128"/>
          </rPr>
          <t>右上のフローから、自動的に計算されます。</t>
        </r>
      </text>
    </comment>
    <comment ref="AS31" authorId="0" shapeId="0" xr:uid="{00000000-0006-0000-05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93672AC3-C46F-443C-B1CB-A25081E9922A}">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500-000031000000}">
      <text>
        <r>
          <rPr>
            <sz val="9"/>
            <color indexed="81"/>
            <rFont val="ＭＳ Ｐゴシック"/>
            <family val="3"/>
            <charset val="128"/>
          </rPr>
          <t>右上のフローから、自動的に計算されます。</t>
        </r>
      </text>
    </comment>
    <comment ref="D33" authorId="0" shapeId="0" xr:uid="{35833AE1-1674-4F82-ADFE-6A9216012C74}">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500-000033000000}">
      <text>
        <r>
          <rPr>
            <sz val="9"/>
            <color indexed="81"/>
            <rFont val="ＭＳ Ｐゴシック"/>
            <family val="3"/>
            <charset val="128"/>
          </rPr>
          <t>右上のフローから、自動的に計算されます。</t>
        </r>
      </text>
    </comment>
    <comment ref="R33" authorId="0" shapeId="0" xr:uid="{00000000-0006-0000-05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600-000001000000}">
      <text>
        <r>
          <rPr>
            <sz val="10"/>
            <color indexed="81"/>
            <rFont val="ＭＳ Ｐゴシック"/>
            <family val="3"/>
            <charset val="128"/>
          </rPr>
          <t>「表紙」シートで選択された○印が自動的に反映されます。</t>
        </r>
      </text>
    </comment>
    <comment ref="AU4" authorId="0" shapeId="0" xr:uid="{00000000-0006-0000-0600-000002000000}">
      <text>
        <r>
          <rPr>
            <sz val="10"/>
            <color indexed="81"/>
            <rFont val="ＭＳ Ｐゴシック"/>
            <family val="3"/>
            <charset val="128"/>
          </rPr>
          <t>「表紙」シートで選択された○印が自動的に反映されます。</t>
        </r>
      </text>
    </comment>
    <comment ref="AF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U7" authorId="0" shapeId="0" xr:uid="{3E7AE316-9419-462D-AB28-3DB8E8B36F83}">
      <text>
        <r>
          <rPr>
            <sz val="9"/>
            <color indexed="81"/>
            <rFont val="ＭＳ Ｐゴシック"/>
            <family val="3"/>
            <charset val="128"/>
          </rPr>
          <t>再生利用量のうち、マテリアルリサイクルする量を入力してください。具体的には、次を入力してください。
①プラ原料化
②プラ製品化</t>
        </r>
      </text>
    </comment>
    <comment ref="AU8" authorId="0" shapeId="0" xr:uid="{D496AF5B-281C-4A22-BE82-BD2C5F79A602}">
      <text>
        <r>
          <rPr>
            <sz val="9"/>
            <color indexed="81"/>
            <rFont val="ＭＳ Ｐゴシック"/>
            <family val="3"/>
            <charset val="128"/>
          </rPr>
          <t>再生利用量のうち、ケミカルリサイクルする量を入力してください。具体的には、次を入力してください。
①原料・モノマー化
②高炉還元剤
③コークス炉化学原料化
④ガス化・油化（RPFガス化含む）（化学原料としての利用）</t>
        </r>
      </text>
    </comment>
    <comment ref="AH9" authorId="0" shapeId="0" xr:uid="{00000000-0006-0000-06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AU9" authorId="0" shapeId="0" xr:uid="{C832EEE5-BCB1-4C4C-A9E7-5996F0756B6B}">
      <text>
        <r>
          <rPr>
            <sz val="9"/>
            <color indexed="81"/>
            <rFont val="ＭＳ Ｐゴシック"/>
            <family val="3"/>
            <charset val="128"/>
          </rPr>
          <t>再生利用量のうち、次を入力してください。
①固形燃料化（RPF化など）
②セメント精製過程における原・燃料化
③ガス化・油化（燃料としての再生）</t>
        </r>
      </text>
    </comment>
    <comment ref="AU10" authorId="0" shapeId="0" xr:uid="{A6767F1F-961F-4753-9E98-9EF5E6E7B8A9}">
      <text>
        <r>
          <rPr>
            <sz val="9"/>
            <color indexed="81"/>
            <rFont val="ＭＳ Ｐゴシック"/>
            <family val="3"/>
            <charset val="128"/>
          </rPr>
          <t>ア、イ、ウ及び⑤の熱回収に該当しないもの（焼却して焼却灰を路盤材等に再利用する場合等）を入力してください。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6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AU13"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4" authorId="0" shapeId="0" xr:uid="{00000000-0006-0000-0600-00000C000000}">
      <text>
        <r>
          <rPr>
            <sz val="9"/>
            <color indexed="81"/>
            <rFont val="ＭＳ Ｐゴシック"/>
            <family val="3"/>
            <charset val="128"/>
          </rPr>
          <t>同上</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6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600-00000A000000}">
      <text>
        <r>
          <rPr>
            <sz val="9"/>
            <color indexed="81"/>
            <rFont val="ＭＳ Ｐゴシック"/>
            <family val="3"/>
            <charset val="128"/>
          </rPr>
          <t>自ら中間処理した後の残さについて、自社の他事業場等で処理を行った量を記載してください。</t>
        </r>
      </text>
    </comment>
    <comment ref="AU15" authorId="0" shapeId="0" xr:uid="{00000000-0006-0000-0600-000011000000}">
      <text>
        <r>
          <rPr>
            <sz val="9"/>
            <color indexed="81"/>
            <rFont val="ＭＳ Ｐゴシック"/>
            <family val="3"/>
            <charset val="128"/>
          </rPr>
          <t>同上</t>
        </r>
      </text>
    </comment>
    <comment ref="P18" authorId="0" shapeId="0" xr:uid="{00000000-0006-0000-06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600-00000E000000}">
      <text>
        <r>
          <rPr>
            <sz val="9"/>
            <color indexed="81"/>
            <rFont val="ＭＳ Ｐゴシック"/>
            <family val="3"/>
            <charset val="128"/>
          </rPr>
          <t>⑧、⑨、※3及びｂの合計から自動的に計算されます。</t>
        </r>
      </text>
    </comment>
    <comment ref="AH18" authorId="0" shapeId="0" xr:uid="{00000000-0006-0000-0600-00000F000000}">
      <text>
        <r>
          <rPr>
            <sz val="9"/>
            <color indexed="81"/>
            <rFont val="ＭＳ Ｐゴシック"/>
            <family val="3"/>
            <charset val="128"/>
          </rPr>
          <t>右にあるｂ-1およびｂ-2から、自動的に計算されます。</t>
        </r>
      </text>
    </comment>
    <comment ref="AO18" authorId="0" shapeId="0" xr:uid="{00000000-0006-0000-0600-000010000000}">
      <text>
        <r>
          <rPr>
            <sz val="9"/>
            <color indexed="81"/>
            <rFont val="ＭＳ Ｐゴシック"/>
            <family val="3"/>
            <charset val="128"/>
          </rPr>
          <t>右側にある3つの委託目的別内訳量から、自動的に計算されます。</t>
        </r>
      </text>
    </comment>
    <comment ref="AU18" authorId="0" shapeId="0" xr:uid="{8ACD3B61-DF48-491A-98D9-E6DE92ED02BE}">
      <text>
        <r>
          <rPr>
            <sz val="9"/>
            <color indexed="81"/>
            <rFont val="ＭＳ Ｐゴシック"/>
            <family val="3"/>
            <charset val="128"/>
          </rPr>
          <t>再生利用量のうち、マテリアルリサイクルする量を入力してください。具体的には、次を入力してください。
①プラ原料化
②プラ製品化</t>
        </r>
      </text>
    </comment>
    <comment ref="AU19" authorId="0" shapeId="0" xr:uid="{F72B16D4-E381-436C-B220-3622CAAD87CC}">
      <text>
        <r>
          <rPr>
            <sz val="9"/>
            <color indexed="81"/>
            <rFont val="ＭＳ Ｐゴシック"/>
            <family val="3"/>
            <charset val="128"/>
          </rPr>
          <t>再生利用量のうち、ケミカルリサイクルする量を入力してください。具体的には、次を入力してください。
①原料・モノマー化
②高炉還元剤
③コークス炉化学原料化
④ガス化・油化（RPFガス化含む）（化学原料としての利用）</t>
        </r>
      </text>
    </comment>
    <comment ref="AU20" authorId="0" shapeId="0" xr:uid="{0AFB32DF-BE7F-41CE-A330-BEF37AABBEBF}">
      <text>
        <r>
          <rPr>
            <sz val="9"/>
            <color indexed="81"/>
            <rFont val="ＭＳ Ｐゴシック"/>
            <family val="3"/>
            <charset val="128"/>
          </rPr>
          <t>再生利用量のうち、次を入力してください。
①固形燃料化（RPF化など）
②セメント精製過程における原・燃料化
③ガス化・油化（燃料としての再生）</t>
        </r>
      </text>
    </comment>
    <comment ref="P21" authorId="0" shapeId="0" xr:uid="{00000000-0006-0000-06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6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AU21" authorId="0" shapeId="0" xr:uid="{EA5DDA8F-0866-4701-BDB8-813BDE608ABF}">
      <text>
        <r>
          <rPr>
            <sz val="9"/>
            <color indexed="81"/>
            <rFont val="ＭＳ Ｐゴシック"/>
            <family val="3"/>
            <charset val="128"/>
          </rPr>
          <t>ア、イ、ウ及び⑤の熱回収に該当しないもの（焼却して焼却灰を路盤材等に再利用する場合等）を入力してください。</t>
        </r>
      </text>
    </comment>
    <comment ref="D24" authorId="0" shapeId="0" xr:uid="{91DD7197-7A9A-4676-A282-A2DFA67C8040}">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600-000016000000}">
      <text>
        <r>
          <rPr>
            <sz val="9"/>
            <color indexed="81"/>
            <rFont val="ＭＳ Ｐゴシック"/>
            <family val="3"/>
            <charset val="128"/>
          </rPr>
          <t>右上のフローから、自動的に計算されます。</t>
        </r>
      </text>
    </comment>
    <comment ref="P24" authorId="0" shapeId="0" xr:uid="{00000000-0006-0000-06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6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B077A497-2372-4B0A-BFDB-36449C6BCD4C}">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600-00001A000000}">
      <text>
        <r>
          <rPr>
            <sz val="9"/>
            <color indexed="81"/>
            <rFont val="ＭＳ Ｐゴシック"/>
            <family val="3"/>
            <charset val="128"/>
          </rPr>
          <t>右上のフローから、自動的に計算されます。</t>
        </r>
      </text>
    </comment>
    <comment ref="D26" authorId="0" shapeId="0" xr:uid="{5C96BC84-AF11-4F77-BD4B-1E20F7B5555E}">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600-00001C000000}">
      <text>
        <r>
          <rPr>
            <sz val="9"/>
            <color indexed="81"/>
            <rFont val="ＭＳ Ｐゴシック"/>
            <family val="3"/>
            <charset val="128"/>
          </rPr>
          <t>右上のフローから、自動的に計算されます。</t>
        </r>
      </text>
    </comment>
    <comment ref="D27" authorId="0" shapeId="0" xr:uid="{F236EEB6-F747-446B-B6AF-9A2425620705}">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600-00001E000000}">
      <text>
        <r>
          <rPr>
            <sz val="9"/>
            <color indexed="81"/>
            <rFont val="ＭＳ Ｐゴシック"/>
            <family val="3"/>
            <charset val="128"/>
          </rPr>
          <t>右上のフローから、自動的に計算されます。</t>
        </r>
      </text>
    </comment>
    <comment ref="P27" authorId="0" shapeId="0" xr:uid="{00000000-0006-0000-0600-00001F000000}">
      <text>
        <r>
          <rPr>
            <sz val="9"/>
            <color indexed="81"/>
            <rFont val="ＭＳ Ｐゴシック"/>
            <family val="3"/>
            <charset val="128"/>
          </rPr>
          <t>下にあるＢ-1およびＢ-2から、自動的に計算されます。</t>
        </r>
      </text>
    </comment>
    <comment ref="AL27" authorId="0" shapeId="0" xr:uid="{00000000-0006-0000-0600-000020000000}">
      <text>
        <r>
          <rPr>
            <sz val="9"/>
            <color indexed="81"/>
            <rFont val="ＭＳ Ｐゴシック"/>
            <family val="3"/>
            <charset val="128"/>
          </rPr>
          <t>Ｂとｂの合計が自動的に計算されます。</t>
        </r>
      </text>
    </comment>
    <comment ref="AS27" authorId="0" shapeId="0" xr:uid="{00000000-0006-0000-06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6C272A7-022E-4795-9D97-550532F0A9F9}">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600-000023000000}">
      <text>
        <r>
          <rPr>
            <sz val="9"/>
            <color indexed="81"/>
            <rFont val="ＭＳ Ｐゴシック"/>
            <family val="3"/>
            <charset val="128"/>
          </rPr>
          <t>右上のフローから、自動的に計算されます。</t>
        </r>
      </text>
    </comment>
    <comment ref="AA28" authorId="0" shapeId="0" xr:uid="{00000000-0006-0000-06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F7B9177D-F2DB-45B1-9A3B-530AE8B18F70}">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600-000026000000}">
      <text>
        <r>
          <rPr>
            <sz val="9"/>
            <color indexed="81"/>
            <rFont val="ＭＳ Ｐゴシック"/>
            <family val="3"/>
            <charset val="128"/>
          </rPr>
          <t>右上のフローから、自動的に計算されます。</t>
        </r>
      </text>
    </comment>
    <comment ref="AA29" authorId="0" shapeId="0" xr:uid="{00000000-0006-0000-0600-000027000000}">
      <text>
        <r>
          <rPr>
            <sz val="9"/>
            <color indexed="81"/>
            <rFont val="ＭＳ Ｐゴシック"/>
            <family val="3"/>
            <charset val="128"/>
          </rPr>
          <t xml:space="preserve">同上。なお、⑬⑭の「熱回収業者への処理委託量」及び、単純焼却のみで焼却灰を再利用しない場合の焼却量は、こちらに入力してください。（最終処分前委託量）
</t>
        </r>
      </text>
    </comment>
    <comment ref="D30" authorId="0" shapeId="0" xr:uid="{B372D754-A06B-4337-809C-22C2DD81E227}">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600-000029000000}">
      <text>
        <r>
          <rPr>
            <sz val="9"/>
            <color indexed="81"/>
            <rFont val="ＭＳ Ｐゴシック"/>
            <family val="3"/>
            <charset val="128"/>
          </rPr>
          <t>右上のフローから、自動的に計算されます。</t>
        </r>
      </text>
    </comment>
    <comment ref="R30" authorId="0" shapeId="0" xr:uid="{00000000-0006-0000-0600-00002A000000}">
      <text>
        <r>
          <rPr>
            <sz val="9"/>
            <color indexed="81"/>
            <rFont val="ＭＳ Ｐゴシック"/>
            <family val="3"/>
            <charset val="128"/>
          </rPr>
          <t>右側にある3つの委託目的別内訳量から、自動的に計算されます。</t>
        </r>
      </text>
    </comment>
    <comment ref="AA30" authorId="0" shapeId="0" xr:uid="{00000000-0006-0000-0600-00002B000000}">
      <text>
        <r>
          <rPr>
            <sz val="9"/>
            <color indexed="81"/>
            <rFont val="ＭＳ Ｐゴシック"/>
            <family val="3"/>
            <charset val="128"/>
          </rPr>
          <t>同上</t>
        </r>
      </text>
    </comment>
    <comment ref="AL30" authorId="0" shapeId="0" xr:uid="{00000000-0006-0000-06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4331DD23-D902-42AF-BF42-B2F897959886}">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600-00002E000000}">
      <text>
        <r>
          <rPr>
            <sz val="9"/>
            <color indexed="81"/>
            <rFont val="ＭＳ Ｐゴシック"/>
            <family val="3"/>
            <charset val="128"/>
          </rPr>
          <t>右上のフローから、自動的に計算されます。</t>
        </r>
      </text>
    </comment>
    <comment ref="AS31" authorId="0" shapeId="0" xr:uid="{00000000-0006-0000-06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9BDB705-4C4F-4E50-A6BA-9BE6F265A6F3}">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600-000031000000}">
      <text>
        <r>
          <rPr>
            <sz val="9"/>
            <color indexed="81"/>
            <rFont val="ＭＳ Ｐゴシック"/>
            <family val="3"/>
            <charset val="128"/>
          </rPr>
          <t>右上のフローから、自動的に計算されます。</t>
        </r>
      </text>
    </comment>
    <comment ref="D33" authorId="0" shapeId="0" xr:uid="{4745E529-5EC6-4DEC-8A6A-E205987FD890}">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600-000033000000}">
      <text>
        <r>
          <rPr>
            <sz val="9"/>
            <color indexed="81"/>
            <rFont val="ＭＳ Ｐゴシック"/>
            <family val="3"/>
            <charset val="128"/>
          </rPr>
          <t>右上のフローから、自動的に計算されます。</t>
        </r>
      </text>
    </comment>
    <comment ref="R33" authorId="0" shapeId="0" xr:uid="{00000000-0006-0000-0600-000034000000}">
      <text>
        <r>
          <rPr>
            <sz val="9"/>
            <color indexed="81"/>
            <rFont val="ＭＳ Ｐゴシック"/>
            <family val="3"/>
            <charset val="128"/>
          </rPr>
          <t>中間処理を経ずに、産業廃棄物を直接、埋立処分や海洋投入処分の委託をした量を記載してください。</t>
        </r>
      </text>
    </comment>
    <comment ref="H36" authorId="0" shapeId="0" xr:uid="{1F004BDF-4159-44A8-A119-E467F08845FA}">
      <text>
        <r>
          <rPr>
            <sz val="9"/>
            <color indexed="81"/>
            <rFont val="MS P ゴシック"/>
            <family val="3"/>
            <charset val="128"/>
          </rPr>
          <t>右上のフローから、自動的に計算されます。</t>
        </r>
      </text>
    </comment>
    <comment ref="H37" authorId="0" shapeId="0" xr:uid="{1A8B9140-31E4-494C-9280-3E4F73BBEEF6}">
      <text>
        <r>
          <rPr>
            <sz val="9"/>
            <color indexed="81"/>
            <rFont val="MS P ゴシック"/>
            <family val="3"/>
            <charset val="128"/>
          </rPr>
          <t>右上のフローから、自動的に計算されます。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700-000001000000}">
      <text>
        <r>
          <rPr>
            <sz val="10"/>
            <color indexed="81"/>
            <rFont val="ＭＳ Ｐゴシック"/>
            <family val="3"/>
            <charset val="128"/>
          </rPr>
          <t>「表紙」シートで選択された○印が自動的に反映されます。</t>
        </r>
      </text>
    </comment>
    <comment ref="AU4" authorId="0" shapeId="0" xr:uid="{00000000-0006-0000-0700-000002000000}">
      <text>
        <r>
          <rPr>
            <sz val="10"/>
            <color indexed="81"/>
            <rFont val="ＭＳ Ｐゴシック"/>
            <family val="3"/>
            <charset val="128"/>
          </rPr>
          <t>「表紙」シートで選択された○印が自動的に反映されます。</t>
        </r>
      </text>
    </comment>
    <comment ref="AF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7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7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7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7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700-00000C000000}">
      <text>
        <r>
          <rPr>
            <sz val="9"/>
            <color indexed="81"/>
            <rFont val="ＭＳ Ｐゴシック"/>
            <family val="3"/>
            <charset val="128"/>
          </rPr>
          <t>同上</t>
        </r>
      </text>
    </comment>
    <comment ref="P18" authorId="0" shapeId="0" xr:uid="{00000000-0006-0000-07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700-00000E000000}">
      <text>
        <r>
          <rPr>
            <sz val="9"/>
            <color indexed="81"/>
            <rFont val="ＭＳ Ｐゴシック"/>
            <family val="3"/>
            <charset val="128"/>
          </rPr>
          <t>⑧、⑨、※3及びｂの合計から自動的に計算されます。</t>
        </r>
      </text>
    </comment>
    <comment ref="AH18" authorId="0" shapeId="0" xr:uid="{00000000-0006-0000-0700-00000F000000}">
      <text>
        <r>
          <rPr>
            <sz val="9"/>
            <color indexed="81"/>
            <rFont val="ＭＳ Ｐゴシック"/>
            <family val="3"/>
            <charset val="128"/>
          </rPr>
          <t>右にあるｂ-1およびｂ-2から、自動的に計算されます。</t>
        </r>
      </text>
    </comment>
    <comment ref="AO18" authorId="0" shapeId="0" xr:uid="{00000000-0006-0000-0700-000010000000}">
      <text>
        <r>
          <rPr>
            <sz val="9"/>
            <color indexed="81"/>
            <rFont val="ＭＳ Ｐゴシック"/>
            <family val="3"/>
            <charset val="128"/>
          </rPr>
          <t>右側にある3つの委託目的別内訳量から、自動的に計算されます。</t>
        </r>
      </text>
    </comment>
    <comment ref="AU18" authorId="0" shapeId="0" xr:uid="{00000000-0006-0000-0700-000011000000}">
      <text>
        <r>
          <rPr>
            <sz val="9"/>
            <color indexed="81"/>
            <rFont val="ＭＳ Ｐゴシック"/>
            <family val="3"/>
            <charset val="128"/>
          </rPr>
          <t>同上</t>
        </r>
      </text>
    </comment>
    <comment ref="P21" authorId="0" shapeId="0" xr:uid="{00000000-0006-0000-07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7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195A893-74CD-4584-9BDD-9329D4171F0A}">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700-000016000000}">
      <text>
        <r>
          <rPr>
            <sz val="9"/>
            <color indexed="81"/>
            <rFont val="ＭＳ Ｐゴシック"/>
            <family val="3"/>
            <charset val="128"/>
          </rPr>
          <t>右上のフローから、自動的に計算されます。</t>
        </r>
      </text>
    </comment>
    <comment ref="P24" authorId="0" shapeId="0" xr:uid="{00000000-0006-0000-07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7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CC1EDD9-7FB8-4D2A-B883-E04400CE8C9C}">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700-00001A000000}">
      <text>
        <r>
          <rPr>
            <sz val="9"/>
            <color indexed="81"/>
            <rFont val="ＭＳ Ｐゴシック"/>
            <family val="3"/>
            <charset val="128"/>
          </rPr>
          <t>右上のフローから、自動的に計算されます。</t>
        </r>
      </text>
    </comment>
    <comment ref="D26" authorId="0" shapeId="0" xr:uid="{2E628314-B47C-4386-9C0F-9B5E9A7836FB}">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700-00001C000000}">
      <text>
        <r>
          <rPr>
            <sz val="9"/>
            <color indexed="81"/>
            <rFont val="ＭＳ Ｐゴシック"/>
            <family val="3"/>
            <charset val="128"/>
          </rPr>
          <t>右上のフローから、自動的に計算されます。</t>
        </r>
      </text>
    </comment>
    <comment ref="D27" authorId="0" shapeId="0" xr:uid="{25014EBA-F96C-4EE4-B87B-8DA087DF178A}">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700-00001E000000}">
      <text>
        <r>
          <rPr>
            <sz val="9"/>
            <color indexed="81"/>
            <rFont val="ＭＳ Ｐゴシック"/>
            <family val="3"/>
            <charset val="128"/>
          </rPr>
          <t>右上のフローから、自動的に計算されます。</t>
        </r>
      </text>
    </comment>
    <comment ref="P27" authorId="0" shapeId="0" xr:uid="{00000000-0006-0000-0700-00001F000000}">
      <text>
        <r>
          <rPr>
            <sz val="9"/>
            <color indexed="81"/>
            <rFont val="ＭＳ Ｐゴシック"/>
            <family val="3"/>
            <charset val="128"/>
          </rPr>
          <t>下にあるＢ-1およびＢ-2から、自動的に計算されます。</t>
        </r>
      </text>
    </comment>
    <comment ref="AL27" authorId="0" shapeId="0" xr:uid="{00000000-0006-0000-0700-000020000000}">
      <text>
        <r>
          <rPr>
            <sz val="9"/>
            <color indexed="81"/>
            <rFont val="ＭＳ Ｐゴシック"/>
            <family val="3"/>
            <charset val="128"/>
          </rPr>
          <t>Ｂとｂの合計が自動的に計算されます。</t>
        </r>
      </text>
    </comment>
    <comment ref="AS27" authorId="0" shapeId="0" xr:uid="{00000000-0006-0000-07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31A7F6A0-0F55-4675-88E8-3A28945AC684}">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700-000023000000}">
      <text>
        <r>
          <rPr>
            <sz val="9"/>
            <color indexed="81"/>
            <rFont val="ＭＳ Ｐゴシック"/>
            <family val="3"/>
            <charset val="128"/>
          </rPr>
          <t>右上のフローから、自動的に計算されます。</t>
        </r>
      </text>
    </comment>
    <comment ref="AA28" authorId="0" shapeId="0" xr:uid="{00000000-0006-0000-07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137E556A-0B3D-4A76-9A3C-B02BEEF864E5}">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700-000026000000}">
      <text>
        <r>
          <rPr>
            <sz val="9"/>
            <color indexed="81"/>
            <rFont val="ＭＳ Ｐゴシック"/>
            <family val="3"/>
            <charset val="128"/>
          </rPr>
          <t>右上のフローから、自動的に計算されます。</t>
        </r>
      </text>
    </comment>
    <comment ref="AA29" authorId="0" shapeId="0" xr:uid="{00000000-0006-0000-0700-000027000000}">
      <text>
        <r>
          <rPr>
            <sz val="9"/>
            <color indexed="81"/>
            <rFont val="ＭＳ Ｐゴシック"/>
            <family val="3"/>
            <charset val="128"/>
          </rPr>
          <t>同上</t>
        </r>
      </text>
    </comment>
    <comment ref="D30" authorId="0" shapeId="0" xr:uid="{0CC29E2F-F6D4-4C2D-B9FB-25CE452D76A4}">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700-000029000000}">
      <text>
        <r>
          <rPr>
            <sz val="9"/>
            <color indexed="81"/>
            <rFont val="ＭＳ Ｐゴシック"/>
            <family val="3"/>
            <charset val="128"/>
          </rPr>
          <t>右上のフローから、自動的に計算されます。</t>
        </r>
      </text>
    </comment>
    <comment ref="R30" authorId="0" shapeId="0" xr:uid="{00000000-0006-0000-0700-00002A000000}">
      <text>
        <r>
          <rPr>
            <sz val="9"/>
            <color indexed="81"/>
            <rFont val="ＭＳ Ｐゴシック"/>
            <family val="3"/>
            <charset val="128"/>
          </rPr>
          <t>右側にある3つの委託目的別内訳量から、自動的に計算されます。</t>
        </r>
      </text>
    </comment>
    <comment ref="AA30" authorId="0" shapeId="0" xr:uid="{00000000-0006-0000-0700-00002B000000}">
      <text>
        <r>
          <rPr>
            <sz val="9"/>
            <color indexed="81"/>
            <rFont val="ＭＳ Ｐゴシック"/>
            <family val="3"/>
            <charset val="128"/>
          </rPr>
          <t>同上</t>
        </r>
      </text>
    </comment>
    <comment ref="AL30" authorId="0" shapeId="0" xr:uid="{00000000-0006-0000-07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14EA3ED5-6C04-4109-8651-CBFF0FCC41F1}">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700-00002E000000}">
      <text>
        <r>
          <rPr>
            <sz val="9"/>
            <color indexed="81"/>
            <rFont val="ＭＳ Ｐゴシック"/>
            <family val="3"/>
            <charset val="128"/>
          </rPr>
          <t>右上のフローから、自動的に計算されます。</t>
        </r>
      </text>
    </comment>
    <comment ref="AS31" authorId="0" shapeId="0" xr:uid="{00000000-0006-0000-07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2117FE84-1218-421C-B22E-9E95DA21D698}">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700-000031000000}">
      <text>
        <r>
          <rPr>
            <sz val="9"/>
            <color indexed="81"/>
            <rFont val="ＭＳ Ｐゴシック"/>
            <family val="3"/>
            <charset val="128"/>
          </rPr>
          <t>右上のフローから、自動的に計算されます。</t>
        </r>
      </text>
    </comment>
    <comment ref="D33" authorId="0" shapeId="0" xr:uid="{AF3AE432-3689-4DC5-BF57-D6A9E64E2C23}">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700-000033000000}">
      <text>
        <r>
          <rPr>
            <sz val="9"/>
            <color indexed="81"/>
            <rFont val="ＭＳ Ｐゴシック"/>
            <family val="3"/>
            <charset val="128"/>
          </rPr>
          <t>右上のフローから、自動的に計算されます。</t>
        </r>
      </text>
    </comment>
    <comment ref="R33" authorId="0" shapeId="0" xr:uid="{00000000-0006-0000-07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800-000001000000}">
      <text>
        <r>
          <rPr>
            <sz val="10"/>
            <color indexed="81"/>
            <rFont val="ＭＳ Ｐゴシック"/>
            <family val="3"/>
            <charset val="128"/>
          </rPr>
          <t>「表紙」シートで選択された○印が自動的に反映されます。</t>
        </r>
      </text>
    </comment>
    <comment ref="AU4" authorId="0" shapeId="0" xr:uid="{00000000-0006-0000-0800-000002000000}">
      <text>
        <r>
          <rPr>
            <sz val="10"/>
            <color indexed="81"/>
            <rFont val="ＭＳ Ｐゴシック"/>
            <family val="3"/>
            <charset val="128"/>
          </rPr>
          <t>「表紙」シートで選択された○印が自動的に反映されます。</t>
        </r>
      </text>
    </comment>
    <comment ref="AF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8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8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8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8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800-00000C000000}">
      <text>
        <r>
          <rPr>
            <sz val="9"/>
            <color indexed="81"/>
            <rFont val="ＭＳ Ｐゴシック"/>
            <family val="3"/>
            <charset val="128"/>
          </rPr>
          <t>同上</t>
        </r>
      </text>
    </comment>
    <comment ref="P18" authorId="0" shapeId="0" xr:uid="{00000000-0006-0000-08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800-00000E000000}">
      <text>
        <r>
          <rPr>
            <sz val="9"/>
            <color indexed="81"/>
            <rFont val="ＭＳ Ｐゴシック"/>
            <family val="3"/>
            <charset val="128"/>
          </rPr>
          <t>⑧、⑨、※3及びｂの合計から自動的に計算されます。</t>
        </r>
      </text>
    </comment>
    <comment ref="AH18" authorId="0" shapeId="0" xr:uid="{00000000-0006-0000-0800-00000F000000}">
      <text>
        <r>
          <rPr>
            <sz val="9"/>
            <color indexed="81"/>
            <rFont val="ＭＳ Ｐゴシック"/>
            <family val="3"/>
            <charset val="128"/>
          </rPr>
          <t>右にあるｂ-1およびｂ-2から、自動的に計算されます。</t>
        </r>
      </text>
    </comment>
    <comment ref="AO18" authorId="0" shapeId="0" xr:uid="{00000000-0006-0000-0800-000010000000}">
      <text>
        <r>
          <rPr>
            <sz val="9"/>
            <color indexed="81"/>
            <rFont val="ＭＳ Ｐゴシック"/>
            <family val="3"/>
            <charset val="128"/>
          </rPr>
          <t>右側にある3つの委託目的別内訳量から、自動的に計算されます。</t>
        </r>
      </text>
    </comment>
    <comment ref="AU18" authorId="0" shapeId="0" xr:uid="{00000000-0006-0000-0800-000011000000}">
      <text>
        <r>
          <rPr>
            <sz val="9"/>
            <color indexed="81"/>
            <rFont val="ＭＳ Ｐゴシック"/>
            <family val="3"/>
            <charset val="128"/>
          </rPr>
          <t>同上</t>
        </r>
      </text>
    </comment>
    <comment ref="P21" authorId="0" shapeId="0" xr:uid="{00000000-0006-0000-08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8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3307D6E2-D480-4C3C-9E06-31E6922FD365}">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800-000016000000}">
      <text>
        <r>
          <rPr>
            <sz val="9"/>
            <color indexed="81"/>
            <rFont val="ＭＳ Ｐゴシック"/>
            <family val="3"/>
            <charset val="128"/>
          </rPr>
          <t>右上のフローから、自動的に計算されます。</t>
        </r>
      </text>
    </comment>
    <comment ref="P24" authorId="0" shapeId="0" xr:uid="{00000000-0006-0000-08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8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51F3EA55-0821-4B88-A3BC-38C290F98F8E}">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800-00001A000000}">
      <text>
        <r>
          <rPr>
            <sz val="9"/>
            <color indexed="81"/>
            <rFont val="ＭＳ Ｐゴシック"/>
            <family val="3"/>
            <charset val="128"/>
          </rPr>
          <t>右上のフローから、自動的に計算されます。</t>
        </r>
      </text>
    </comment>
    <comment ref="D26" authorId="0" shapeId="0" xr:uid="{CB35B36B-D3F0-4D05-8B81-CF05FE66F4F4}">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800-00001C000000}">
      <text>
        <r>
          <rPr>
            <sz val="9"/>
            <color indexed="81"/>
            <rFont val="ＭＳ Ｐゴシック"/>
            <family val="3"/>
            <charset val="128"/>
          </rPr>
          <t>右上のフローから、自動的に計算されます。</t>
        </r>
      </text>
    </comment>
    <comment ref="D27" authorId="0" shapeId="0" xr:uid="{6CBC069A-D182-46E0-8E39-5EE48614CAD4}">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800-00001E000000}">
      <text>
        <r>
          <rPr>
            <sz val="9"/>
            <color indexed="81"/>
            <rFont val="ＭＳ Ｐゴシック"/>
            <family val="3"/>
            <charset val="128"/>
          </rPr>
          <t>右上のフローから、自動的に計算されます。</t>
        </r>
      </text>
    </comment>
    <comment ref="P27" authorId="0" shapeId="0" xr:uid="{00000000-0006-0000-0800-00001F000000}">
      <text>
        <r>
          <rPr>
            <sz val="9"/>
            <color indexed="81"/>
            <rFont val="ＭＳ Ｐゴシック"/>
            <family val="3"/>
            <charset val="128"/>
          </rPr>
          <t>下にあるＢ-1およびＢ-2から、自動的に計算されます。</t>
        </r>
      </text>
    </comment>
    <comment ref="AL27" authorId="0" shapeId="0" xr:uid="{00000000-0006-0000-0800-000020000000}">
      <text>
        <r>
          <rPr>
            <sz val="9"/>
            <color indexed="81"/>
            <rFont val="ＭＳ Ｐゴシック"/>
            <family val="3"/>
            <charset val="128"/>
          </rPr>
          <t>Ｂとｂの合計が自動的に計算されます。</t>
        </r>
      </text>
    </comment>
    <comment ref="AS27" authorId="0" shapeId="0" xr:uid="{00000000-0006-0000-08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F4060DBA-AB3C-497C-B1A3-8170DFA00A79}">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800-000023000000}">
      <text>
        <r>
          <rPr>
            <sz val="9"/>
            <color indexed="81"/>
            <rFont val="ＭＳ Ｐゴシック"/>
            <family val="3"/>
            <charset val="128"/>
          </rPr>
          <t>右上のフローから、自動的に計算されます。</t>
        </r>
      </text>
    </comment>
    <comment ref="AA28" authorId="0" shapeId="0" xr:uid="{00000000-0006-0000-08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70A785F-DBA3-42E4-A8F9-11BEAA31653D}">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800-000026000000}">
      <text>
        <r>
          <rPr>
            <sz val="9"/>
            <color indexed="81"/>
            <rFont val="ＭＳ Ｐゴシック"/>
            <family val="3"/>
            <charset val="128"/>
          </rPr>
          <t>右上のフローから、自動的に計算されます。</t>
        </r>
      </text>
    </comment>
    <comment ref="AA29" authorId="0" shapeId="0" xr:uid="{00000000-0006-0000-0800-000027000000}">
      <text>
        <r>
          <rPr>
            <sz val="9"/>
            <color indexed="81"/>
            <rFont val="ＭＳ Ｐゴシック"/>
            <family val="3"/>
            <charset val="128"/>
          </rPr>
          <t>同上</t>
        </r>
      </text>
    </comment>
    <comment ref="D30" authorId="0" shapeId="0" xr:uid="{67190269-F897-4015-A1E2-17935ED3131A}">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800-000029000000}">
      <text>
        <r>
          <rPr>
            <sz val="9"/>
            <color indexed="81"/>
            <rFont val="ＭＳ Ｐゴシック"/>
            <family val="3"/>
            <charset val="128"/>
          </rPr>
          <t>右上のフローから、自動的に計算されます。</t>
        </r>
      </text>
    </comment>
    <comment ref="R30" authorId="0" shapeId="0" xr:uid="{00000000-0006-0000-0800-00002A000000}">
      <text>
        <r>
          <rPr>
            <sz val="9"/>
            <color indexed="81"/>
            <rFont val="ＭＳ Ｐゴシック"/>
            <family val="3"/>
            <charset val="128"/>
          </rPr>
          <t>右側にある3つの委託目的別内訳量から、自動的に計算されます。</t>
        </r>
      </text>
    </comment>
    <comment ref="AA30" authorId="0" shapeId="0" xr:uid="{00000000-0006-0000-0800-00002B000000}">
      <text>
        <r>
          <rPr>
            <sz val="9"/>
            <color indexed="81"/>
            <rFont val="ＭＳ Ｐゴシック"/>
            <family val="3"/>
            <charset val="128"/>
          </rPr>
          <t>同上</t>
        </r>
      </text>
    </comment>
    <comment ref="AL30" authorId="0" shapeId="0" xr:uid="{00000000-0006-0000-08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F1E1C8D7-A522-4616-B21C-0942A69A152D}">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800-00002E000000}">
      <text>
        <r>
          <rPr>
            <sz val="9"/>
            <color indexed="81"/>
            <rFont val="ＭＳ Ｐゴシック"/>
            <family val="3"/>
            <charset val="128"/>
          </rPr>
          <t>右上のフローから、自動的に計算されます。</t>
        </r>
      </text>
    </comment>
    <comment ref="AS31" authorId="0" shapeId="0" xr:uid="{00000000-0006-0000-08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44104482-6446-4FC2-A36E-DB2C3C9348A9}">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800-000031000000}">
      <text>
        <r>
          <rPr>
            <sz val="9"/>
            <color indexed="81"/>
            <rFont val="ＭＳ Ｐゴシック"/>
            <family val="3"/>
            <charset val="128"/>
          </rPr>
          <t>右上のフローから、自動的に計算されます。</t>
        </r>
      </text>
    </comment>
    <comment ref="D33" authorId="0" shapeId="0" xr:uid="{04AFB386-6ACE-4B2A-9F8B-D1CF101C8111}">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800-000033000000}">
      <text>
        <r>
          <rPr>
            <sz val="9"/>
            <color indexed="81"/>
            <rFont val="ＭＳ Ｐゴシック"/>
            <family val="3"/>
            <charset val="128"/>
          </rPr>
          <t>右上のフローから、自動的に計算されます。</t>
        </r>
      </text>
    </comment>
    <comment ref="R33" authorId="0" shapeId="0" xr:uid="{00000000-0006-0000-08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900-000001000000}">
      <text>
        <r>
          <rPr>
            <sz val="10"/>
            <color indexed="81"/>
            <rFont val="ＭＳ Ｐゴシック"/>
            <family val="3"/>
            <charset val="128"/>
          </rPr>
          <t>「表紙」シートで選択された○印が自動的に反映されます。</t>
        </r>
      </text>
    </comment>
    <comment ref="AU4" authorId="0" shapeId="0" xr:uid="{00000000-0006-0000-0900-000002000000}">
      <text>
        <r>
          <rPr>
            <sz val="10"/>
            <color indexed="81"/>
            <rFont val="ＭＳ Ｐゴシック"/>
            <family val="3"/>
            <charset val="128"/>
          </rPr>
          <t>「表紙」シートで選択された○印が自動的に反映されます。</t>
        </r>
      </text>
    </comment>
    <comment ref="AF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9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9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9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9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900-00000C000000}">
      <text>
        <r>
          <rPr>
            <sz val="9"/>
            <color indexed="81"/>
            <rFont val="ＭＳ Ｐゴシック"/>
            <family val="3"/>
            <charset val="128"/>
          </rPr>
          <t>同上</t>
        </r>
      </text>
    </comment>
    <comment ref="P18" authorId="0" shapeId="0" xr:uid="{00000000-0006-0000-09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900-00000E000000}">
      <text>
        <r>
          <rPr>
            <sz val="9"/>
            <color indexed="81"/>
            <rFont val="ＭＳ Ｐゴシック"/>
            <family val="3"/>
            <charset val="128"/>
          </rPr>
          <t>⑧、⑨、※3及びｂの合計から自動的に計算されます。</t>
        </r>
      </text>
    </comment>
    <comment ref="AH18" authorId="0" shapeId="0" xr:uid="{00000000-0006-0000-0900-00000F000000}">
      <text>
        <r>
          <rPr>
            <sz val="9"/>
            <color indexed="81"/>
            <rFont val="ＭＳ Ｐゴシック"/>
            <family val="3"/>
            <charset val="128"/>
          </rPr>
          <t>右にあるｂ-1およびｂ-2から、自動的に計算されます。</t>
        </r>
      </text>
    </comment>
    <comment ref="AO18" authorId="0" shapeId="0" xr:uid="{00000000-0006-0000-0900-000010000000}">
      <text>
        <r>
          <rPr>
            <sz val="9"/>
            <color indexed="81"/>
            <rFont val="ＭＳ Ｐゴシック"/>
            <family val="3"/>
            <charset val="128"/>
          </rPr>
          <t>右側にある3つの委託目的別内訳量から、自動的に計算されます。</t>
        </r>
      </text>
    </comment>
    <comment ref="AU18" authorId="0" shapeId="0" xr:uid="{00000000-0006-0000-0900-000011000000}">
      <text>
        <r>
          <rPr>
            <sz val="9"/>
            <color indexed="81"/>
            <rFont val="ＭＳ Ｐゴシック"/>
            <family val="3"/>
            <charset val="128"/>
          </rPr>
          <t>同上</t>
        </r>
      </text>
    </comment>
    <comment ref="P21" authorId="0" shapeId="0" xr:uid="{00000000-0006-0000-09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9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31670B6-DF03-4533-8A25-D3E69416F580}">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900-000016000000}">
      <text>
        <r>
          <rPr>
            <sz val="9"/>
            <color indexed="81"/>
            <rFont val="ＭＳ Ｐゴシック"/>
            <family val="3"/>
            <charset val="128"/>
          </rPr>
          <t>右上のフローから、自動的に計算されます。</t>
        </r>
      </text>
    </comment>
    <comment ref="P24" authorId="0" shapeId="0" xr:uid="{00000000-0006-0000-09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9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CC31F2F2-79CF-47BC-A97F-FF2A3A9D6BC1}">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900-00001A000000}">
      <text>
        <r>
          <rPr>
            <sz val="9"/>
            <color indexed="81"/>
            <rFont val="ＭＳ Ｐゴシック"/>
            <family val="3"/>
            <charset val="128"/>
          </rPr>
          <t>右上のフローから、自動的に計算されます。</t>
        </r>
      </text>
    </comment>
    <comment ref="D26" authorId="0" shapeId="0" xr:uid="{93E08595-7D7B-4DED-89FF-3EECF8378322}">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900-00001C000000}">
      <text>
        <r>
          <rPr>
            <sz val="9"/>
            <color indexed="81"/>
            <rFont val="ＭＳ Ｐゴシック"/>
            <family val="3"/>
            <charset val="128"/>
          </rPr>
          <t>右上のフローから、自動的に計算されます。</t>
        </r>
      </text>
    </comment>
    <comment ref="D27" authorId="0" shapeId="0" xr:uid="{DD2D0A6D-88D0-423C-9127-F7FC513041F9}">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900-00001E000000}">
      <text>
        <r>
          <rPr>
            <sz val="9"/>
            <color indexed="81"/>
            <rFont val="ＭＳ Ｐゴシック"/>
            <family val="3"/>
            <charset val="128"/>
          </rPr>
          <t>右上のフローから、自動的に計算されます。</t>
        </r>
      </text>
    </comment>
    <comment ref="P27" authorId="0" shapeId="0" xr:uid="{00000000-0006-0000-0900-00001F000000}">
      <text>
        <r>
          <rPr>
            <sz val="9"/>
            <color indexed="81"/>
            <rFont val="ＭＳ Ｐゴシック"/>
            <family val="3"/>
            <charset val="128"/>
          </rPr>
          <t>下にあるＢ-1およびＢ-2から、自動的に計算されます。</t>
        </r>
      </text>
    </comment>
    <comment ref="AL27" authorId="0" shapeId="0" xr:uid="{00000000-0006-0000-0900-000020000000}">
      <text>
        <r>
          <rPr>
            <sz val="9"/>
            <color indexed="81"/>
            <rFont val="ＭＳ Ｐゴシック"/>
            <family val="3"/>
            <charset val="128"/>
          </rPr>
          <t>Ｂとｂの合計が自動的に計算されます。</t>
        </r>
      </text>
    </comment>
    <comment ref="AS27" authorId="0" shapeId="0" xr:uid="{00000000-0006-0000-09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1F06A072-2988-4F84-83A9-B04157A99D93}">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900-000023000000}">
      <text>
        <r>
          <rPr>
            <sz val="9"/>
            <color indexed="81"/>
            <rFont val="ＭＳ Ｐゴシック"/>
            <family val="3"/>
            <charset val="128"/>
          </rPr>
          <t>右上のフローから、自動的に計算されます。</t>
        </r>
      </text>
    </comment>
    <comment ref="AA28" authorId="0" shapeId="0" xr:uid="{00000000-0006-0000-09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4D35396-618D-4937-91C9-7BE9DBF01F3E}">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900-000026000000}">
      <text>
        <r>
          <rPr>
            <sz val="9"/>
            <color indexed="81"/>
            <rFont val="ＭＳ Ｐゴシック"/>
            <family val="3"/>
            <charset val="128"/>
          </rPr>
          <t>右上のフローから、自動的に計算されます。</t>
        </r>
      </text>
    </comment>
    <comment ref="AA29" authorId="0" shapeId="0" xr:uid="{00000000-0006-0000-0900-000027000000}">
      <text>
        <r>
          <rPr>
            <sz val="9"/>
            <color indexed="81"/>
            <rFont val="ＭＳ Ｐゴシック"/>
            <family val="3"/>
            <charset val="128"/>
          </rPr>
          <t>同上</t>
        </r>
      </text>
    </comment>
    <comment ref="D30" authorId="0" shapeId="0" xr:uid="{E3789466-B59C-4FD2-8AE9-7F172D52AF3D}">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900-000029000000}">
      <text>
        <r>
          <rPr>
            <sz val="9"/>
            <color indexed="81"/>
            <rFont val="ＭＳ Ｐゴシック"/>
            <family val="3"/>
            <charset val="128"/>
          </rPr>
          <t>右上のフローから、自動的に計算されます。</t>
        </r>
      </text>
    </comment>
    <comment ref="R30" authorId="0" shapeId="0" xr:uid="{00000000-0006-0000-0900-00002A000000}">
      <text>
        <r>
          <rPr>
            <sz val="9"/>
            <color indexed="81"/>
            <rFont val="ＭＳ Ｐゴシック"/>
            <family val="3"/>
            <charset val="128"/>
          </rPr>
          <t>右側にある3つの委託目的別内訳量から、自動的に計算されます。</t>
        </r>
      </text>
    </comment>
    <comment ref="AA30" authorId="0" shapeId="0" xr:uid="{00000000-0006-0000-0900-00002B000000}">
      <text>
        <r>
          <rPr>
            <sz val="9"/>
            <color indexed="81"/>
            <rFont val="ＭＳ Ｐゴシック"/>
            <family val="3"/>
            <charset val="128"/>
          </rPr>
          <t>同上</t>
        </r>
      </text>
    </comment>
    <comment ref="AL30" authorId="0" shapeId="0" xr:uid="{00000000-0006-0000-09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D1A3D564-344D-48AC-B6E8-2308FE4619F6}">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900-00002E000000}">
      <text>
        <r>
          <rPr>
            <sz val="9"/>
            <color indexed="81"/>
            <rFont val="ＭＳ Ｐゴシック"/>
            <family val="3"/>
            <charset val="128"/>
          </rPr>
          <t>右上のフローから、自動的に計算されます。</t>
        </r>
      </text>
    </comment>
    <comment ref="AS31" authorId="0" shapeId="0" xr:uid="{00000000-0006-0000-09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1F0BB685-3C74-4CA7-905A-BECD5AFF47EB}">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900-000031000000}">
      <text>
        <r>
          <rPr>
            <sz val="9"/>
            <color indexed="81"/>
            <rFont val="ＭＳ Ｐゴシック"/>
            <family val="3"/>
            <charset val="128"/>
          </rPr>
          <t>右上のフローから、自動的に計算されます。</t>
        </r>
      </text>
    </comment>
    <comment ref="D33" authorId="0" shapeId="0" xr:uid="{B4C9CC26-92D1-42D2-A742-F69B34B2D490}">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900-000033000000}">
      <text>
        <r>
          <rPr>
            <sz val="9"/>
            <color indexed="81"/>
            <rFont val="ＭＳ Ｐゴシック"/>
            <family val="3"/>
            <charset val="128"/>
          </rPr>
          <t>右上のフローから、自動的に計算されます。</t>
        </r>
      </text>
    </comment>
    <comment ref="R33" authorId="0" shapeId="0" xr:uid="{00000000-0006-0000-09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A00-000001000000}">
      <text>
        <r>
          <rPr>
            <sz val="10"/>
            <color indexed="81"/>
            <rFont val="ＭＳ Ｐゴシック"/>
            <family val="3"/>
            <charset val="128"/>
          </rPr>
          <t>「表紙」シートで選択された○印が自動的に反映されます。</t>
        </r>
      </text>
    </comment>
    <comment ref="AU4" authorId="0" shapeId="0" xr:uid="{00000000-0006-0000-0A00-000002000000}">
      <text>
        <r>
          <rPr>
            <sz val="10"/>
            <color indexed="81"/>
            <rFont val="ＭＳ Ｐゴシック"/>
            <family val="3"/>
            <charset val="128"/>
          </rPr>
          <t>「表紙」シートで選択された○印が自動的に反映されます。</t>
        </r>
      </text>
    </comment>
    <comment ref="AF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A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A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A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A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A00-00000C000000}">
      <text>
        <r>
          <rPr>
            <sz val="9"/>
            <color indexed="81"/>
            <rFont val="ＭＳ Ｐゴシック"/>
            <family val="3"/>
            <charset val="128"/>
          </rPr>
          <t>同上</t>
        </r>
      </text>
    </comment>
    <comment ref="P18" authorId="0" shapeId="0" xr:uid="{00000000-0006-0000-0A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A00-00000E000000}">
      <text>
        <r>
          <rPr>
            <sz val="9"/>
            <color indexed="81"/>
            <rFont val="ＭＳ Ｐゴシック"/>
            <family val="3"/>
            <charset val="128"/>
          </rPr>
          <t>⑧、⑨、※3及びｂの合計から自動的に計算されます。</t>
        </r>
      </text>
    </comment>
    <comment ref="AH18" authorId="0" shapeId="0" xr:uid="{00000000-0006-0000-0A00-00000F000000}">
      <text>
        <r>
          <rPr>
            <sz val="9"/>
            <color indexed="81"/>
            <rFont val="ＭＳ Ｐゴシック"/>
            <family val="3"/>
            <charset val="128"/>
          </rPr>
          <t>右にあるｂ-1およびｂ-2から、自動的に計算されます。</t>
        </r>
      </text>
    </comment>
    <comment ref="AO18" authorId="0" shapeId="0" xr:uid="{00000000-0006-0000-0A00-000010000000}">
      <text>
        <r>
          <rPr>
            <sz val="9"/>
            <color indexed="81"/>
            <rFont val="ＭＳ Ｐゴシック"/>
            <family val="3"/>
            <charset val="128"/>
          </rPr>
          <t>右側にある3つの委託目的別内訳量から、自動的に計算されます。</t>
        </r>
      </text>
    </comment>
    <comment ref="AU18" authorId="0" shapeId="0" xr:uid="{00000000-0006-0000-0A00-000011000000}">
      <text>
        <r>
          <rPr>
            <sz val="9"/>
            <color indexed="81"/>
            <rFont val="ＭＳ Ｐゴシック"/>
            <family val="3"/>
            <charset val="128"/>
          </rPr>
          <t>同上</t>
        </r>
      </text>
    </comment>
    <comment ref="P21" authorId="0" shapeId="0" xr:uid="{00000000-0006-0000-0A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A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8E47E8C-410F-4C68-8088-7C01A7B1F48D}">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A00-000016000000}">
      <text>
        <r>
          <rPr>
            <sz val="9"/>
            <color indexed="81"/>
            <rFont val="ＭＳ Ｐゴシック"/>
            <family val="3"/>
            <charset val="128"/>
          </rPr>
          <t>右上のフローから、自動的に計算されます。</t>
        </r>
      </text>
    </comment>
    <comment ref="P24" authorId="0" shapeId="0" xr:uid="{00000000-0006-0000-0A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A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F12FE23B-7318-4766-B64B-2C3E40FB14F5}">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A00-00001A000000}">
      <text>
        <r>
          <rPr>
            <sz val="9"/>
            <color indexed="81"/>
            <rFont val="ＭＳ Ｐゴシック"/>
            <family val="3"/>
            <charset val="128"/>
          </rPr>
          <t>右上のフローから、自動的に計算されます。</t>
        </r>
      </text>
    </comment>
    <comment ref="D26" authorId="0" shapeId="0" xr:uid="{BF1A2FE2-F9B4-4980-8B62-269351FDC19E}">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A00-00001C000000}">
      <text>
        <r>
          <rPr>
            <sz val="9"/>
            <color indexed="81"/>
            <rFont val="ＭＳ Ｐゴシック"/>
            <family val="3"/>
            <charset val="128"/>
          </rPr>
          <t>右上のフローから、自動的に計算されます。</t>
        </r>
      </text>
    </comment>
    <comment ref="D27" authorId="0" shapeId="0" xr:uid="{653EDE9E-A86A-4B60-95AC-67E2AA5B8559}">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A00-00001E000000}">
      <text>
        <r>
          <rPr>
            <sz val="9"/>
            <color indexed="81"/>
            <rFont val="ＭＳ Ｐゴシック"/>
            <family val="3"/>
            <charset val="128"/>
          </rPr>
          <t>右上のフローから、自動的に計算されます。</t>
        </r>
      </text>
    </comment>
    <comment ref="P27" authorId="0" shapeId="0" xr:uid="{00000000-0006-0000-0A00-00001F000000}">
      <text>
        <r>
          <rPr>
            <sz val="9"/>
            <color indexed="81"/>
            <rFont val="ＭＳ Ｐゴシック"/>
            <family val="3"/>
            <charset val="128"/>
          </rPr>
          <t>下にあるＢ-1およびＢ-2から、自動的に計算されます。</t>
        </r>
      </text>
    </comment>
    <comment ref="AL27" authorId="0" shapeId="0" xr:uid="{00000000-0006-0000-0A00-000020000000}">
      <text>
        <r>
          <rPr>
            <sz val="9"/>
            <color indexed="81"/>
            <rFont val="ＭＳ Ｐゴシック"/>
            <family val="3"/>
            <charset val="128"/>
          </rPr>
          <t>Ｂとｂの合計が自動的に計算されます。</t>
        </r>
      </text>
    </comment>
    <comment ref="AS27" authorId="0" shapeId="0" xr:uid="{00000000-0006-0000-0A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A14346C-4438-4398-B706-D9EA9CA430EB}">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A00-000023000000}">
      <text>
        <r>
          <rPr>
            <sz val="9"/>
            <color indexed="81"/>
            <rFont val="ＭＳ Ｐゴシック"/>
            <family val="3"/>
            <charset val="128"/>
          </rPr>
          <t>右上のフローから、自動的に計算されます。</t>
        </r>
      </text>
    </comment>
    <comment ref="AA28" authorId="0" shapeId="0" xr:uid="{00000000-0006-0000-0A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F535C65-E23A-4064-A41D-70FB5FC55253}">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A00-000026000000}">
      <text>
        <r>
          <rPr>
            <sz val="9"/>
            <color indexed="81"/>
            <rFont val="ＭＳ Ｐゴシック"/>
            <family val="3"/>
            <charset val="128"/>
          </rPr>
          <t>右上のフローから、自動的に計算されます。</t>
        </r>
      </text>
    </comment>
    <comment ref="AA29" authorId="0" shapeId="0" xr:uid="{00000000-0006-0000-0A00-000027000000}">
      <text>
        <r>
          <rPr>
            <sz val="9"/>
            <color indexed="81"/>
            <rFont val="ＭＳ Ｐゴシック"/>
            <family val="3"/>
            <charset val="128"/>
          </rPr>
          <t>同上</t>
        </r>
      </text>
    </comment>
    <comment ref="D30" authorId="0" shapeId="0" xr:uid="{1E16325F-A21B-4C0B-86B9-174BF377D9B8}">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A00-000029000000}">
      <text>
        <r>
          <rPr>
            <sz val="9"/>
            <color indexed="81"/>
            <rFont val="ＭＳ Ｐゴシック"/>
            <family val="3"/>
            <charset val="128"/>
          </rPr>
          <t>右上のフローから、自動的に計算されます。</t>
        </r>
      </text>
    </comment>
    <comment ref="R30" authorId="0" shapeId="0" xr:uid="{00000000-0006-0000-0A00-00002A000000}">
      <text>
        <r>
          <rPr>
            <sz val="9"/>
            <color indexed="81"/>
            <rFont val="ＭＳ Ｐゴシック"/>
            <family val="3"/>
            <charset val="128"/>
          </rPr>
          <t>右側にある3つの委託目的別内訳量から、自動的に計算されます。</t>
        </r>
      </text>
    </comment>
    <comment ref="AA30" authorId="0" shapeId="0" xr:uid="{00000000-0006-0000-0A00-00002B000000}">
      <text>
        <r>
          <rPr>
            <sz val="9"/>
            <color indexed="81"/>
            <rFont val="ＭＳ Ｐゴシック"/>
            <family val="3"/>
            <charset val="128"/>
          </rPr>
          <t>同上</t>
        </r>
      </text>
    </comment>
    <comment ref="AL30" authorId="0" shapeId="0" xr:uid="{00000000-0006-0000-0A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22E755C9-F75E-490F-B373-738B2D9069B5}">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A00-00002E000000}">
      <text>
        <r>
          <rPr>
            <sz val="9"/>
            <color indexed="81"/>
            <rFont val="ＭＳ Ｐゴシック"/>
            <family val="3"/>
            <charset val="128"/>
          </rPr>
          <t>右上のフローから、自動的に計算されます。</t>
        </r>
      </text>
    </comment>
    <comment ref="AS31" authorId="0" shapeId="0" xr:uid="{00000000-0006-0000-0A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993786C-D2F0-4934-8C93-F1FB7FB4880C}">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A00-000031000000}">
      <text>
        <r>
          <rPr>
            <sz val="9"/>
            <color indexed="81"/>
            <rFont val="ＭＳ Ｐゴシック"/>
            <family val="3"/>
            <charset val="128"/>
          </rPr>
          <t>右上のフローから、自動的に計算されます。</t>
        </r>
      </text>
    </comment>
    <comment ref="D33" authorId="0" shapeId="0" xr:uid="{4EA3A112-0C27-41AE-9CF7-862544558FA7}">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A00-000033000000}">
      <text>
        <r>
          <rPr>
            <sz val="9"/>
            <color indexed="81"/>
            <rFont val="ＭＳ Ｐゴシック"/>
            <family val="3"/>
            <charset val="128"/>
          </rPr>
          <t>右上のフローから、自動的に計算されます。</t>
        </r>
      </text>
    </comment>
    <comment ref="R33" authorId="0" shapeId="0" xr:uid="{00000000-0006-0000-0A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B00-000001000000}">
      <text>
        <r>
          <rPr>
            <sz val="10"/>
            <color indexed="81"/>
            <rFont val="ＭＳ Ｐゴシック"/>
            <family val="3"/>
            <charset val="128"/>
          </rPr>
          <t>「表紙」シートで選択された○印が自動的に反映されます。</t>
        </r>
      </text>
    </comment>
    <comment ref="AU4" authorId="0" shapeId="0" xr:uid="{00000000-0006-0000-0B00-000002000000}">
      <text>
        <r>
          <rPr>
            <sz val="10"/>
            <color indexed="81"/>
            <rFont val="ＭＳ Ｐゴシック"/>
            <family val="3"/>
            <charset val="128"/>
          </rPr>
          <t>「表紙」シートで選択された○印が自動的に反映されます。</t>
        </r>
      </text>
    </comment>
    <comment ref="AF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B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B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B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B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B00-00000C000000}">
      <text>
        <r>
          <rPr>
            <sz val="9"/>
            <color indexed="81"/>
            <rFont val="ＭＳ Ｐゴシック"/>
            <family val="3"/>
            <charset val="128"/>
          </rPr>
          <t>同上</t>
        </r>
      </text>
    </comment>
    <comment ref="P18" authorId="0" shapeId="0" xr:uid="{00000000-0006-0000-0B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B00-00000E000000}">
      <text>
        <r>
          <rPr>
            <sz val="9"/>
            <color indexed="81"/>
            <rFont val="ＭＳ Ｐゴシック"/>
            <family val="3"/>
            <charset val="128"/>
          </rPr>
          <t>⑧、⑨、※3及びｂの合計から自動的に計算されます。</t>
        </r>
      </text>
    </comment>
    <comment ref="AH18" authorId="0" shapeId="0" xr:uid="{00000000-0006-0000-0B00-00000F000000}">
      <text>
        <r>
          <rPr>
            <sz val="9"/>
            <color indexed="81"/>
            <rFont val="ＭＳ Ｐゴシック"/>
            <family val="3"/>
            <charset val="128"/>
          </rPr>
          <t>右にあるｂ-1およびｂ-2から、自動的に計算されます。</t>
        </r>
      </text>
    </comment>
    <comment ref="AO18" authorId="0" shapeId="0" xr:uid="{00000000-0006-0000-0B00-000010000000}">
      <text>
        <r>
          <rPr>
            <sz val="9"/>
            <color indexed="81"/>
            <rFont val="ＭＳ Ｐゴシック"/>
            <family val="3"/>
            <charset val="128"/>
          </rPr>
          <t>右側にある3つの委託目的別内訳量から、自動的に計算されます。</t>
        </r>
      </text>
    </comment>
    <comment ref="AU18" authorId="0" shapeId="0" xr:uid="{00000000-0006-0000-0B00-000011000000}">
      <text>
        <r>
          <rPr>
            <sz val="9"/>
            <color indexed="81"/>
            <rFont val="ＭＳ Ｐゴシック"/>
            <family val="3"/>
            <charset val="128"/>
          </rPr>
          <t>同上</t>
        </r>
      </text>
    </comment>
    <comment ref="P21" authorId="0" shapeId="0" xr:uid="{00000000-0006-0000-0B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B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D959F4D2-16BA-421F-88B8-C95AACD75DEF}">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B00-000016000000}">
      <text>
        <r>
          <rPr>
            <sz val="9"/>
            <color indexed="81"/>
            <rFont val="ＭＳ Ｐゴシック"/>
            <family val="3"/>
            <charset val="128"/>
          </rPr>
          <t>右上のフローから、自動的に計算されます。</t>
        </r>
      </text>
    </comment>
    <comment ref="P24" authorId="0" shapeId="0" xr:uid="{00000000-0006-0000-0B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B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E7576C02-F04C-49D2-91D2-FABDB1CEBD63}">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B00-00001A000000}">
      <text>
        <r>
          <rPr>
            <sz val="9"/>
            <color indexed="81"/>
            <rFont val="ＭＳ Ｐゴシック"/>
            <family val="3"/>
            <charset val="128"/>
          </rPr>
          <t>右上のフローから、自動的に計算されます。</t>
        </r>
      </text>
    </comment>
    <comment ref="D26" authorId="0" shapeId="0" xr:uid="{8FE74D74-916A-4A47-8533-11DAB65B0CC3}">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B00-00001C000000}">
      <text>
        <r>
          <rPr>
            <sz val="9"/>
            <color indexed="81"/>
            <rFont val="ＭＳ Ｐゴシック"/>
            <family val="3"/>
            <charset val="128"/>
          </rPr>
          <t>右上のフローから、自動的に計算されます。</t>
        </r>
      </text>
    </comment>
    <comment ref="D27" authorId="0" shapeId="0" xr:uid="{A847970E-52F1-47AF-9894-34A9773DC200}">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B00-00001E000000}">
      <text>
        <r>
          <rPr>
            <sz val="9"/>
            <color indexed="81"/>
            <rFont val="ＭＳ Ｐゴシック"/>
            <family val="3"/>
            <charset val="128"/>
          </rPr>
          <t>右上のフローから、自動的に計算されます。</t>
        </r>
      </text>
    </comment>
    <comment ref="P27" authorId="0" shapeId="0" xr:uid="{00000000-0006-0000-0B00-00001F000000}">
      <text>
        <r>
          <rPr>
            <sz val="9"/>
            <color indexed="81"/>
            <rFont val="ＭＳ Ｐゴシック"/>
            <family val="3"/>
            <charset val="128"/>
          </rPr>
          <t>下にあるＢ-1およびＢ-2から、自動的に計算されます。</t>
        </r>
      </text>
    </comment>
    <comment ref="AL27" authorId="0" shapeId="0" xr:uid="{00000000-0006-0000-0B00-000020000000}">
      <text>
        <r>
          <rPr>
            <sz val="9"/>
            <color indexed="81"/>
            <rFont val="ＭＳ Ｐゴシック"/>
            <family val="3"/>
            <charset val="128"/>
          </rPr>
          <t>Ｂとｂの合計が自動的に計算されます。</t>
        </r>
      </text>
    </comment>
    <comment ref="AS27" authorId="0" shapeId="0" xr:uid="{00000000-0006-0000-0B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2DDC980-5392-4710-B5EF-65B7ACBCCFF7}">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B00-000023000000}">
      <text>
        <r>
          <rPr>
            <sz val="9"/>
            <color indexed="81"/>
            <rFont val="ＭＳ Ｐゴシック"/>
            <family val="3"/>
            <charset val="128"/>
          </rPr>
          <t>右上のフローから、自動的に計算されます。</t>
        </r>
      </text>
    </comment>
    <comment ref="AA28" authorId="0" shapeId="0" xr:uid="{00000000-0006-0000-0B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9F22A25F-FEC5-43CD-B7A3-BD49E11583CA}">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B00-000026000000}">
      <text>
        <r>
          <rPr>
            <sz val="9"/>
            <color indexed="81"/>
            <rFont val="ＭＳ Ｐゴシック"/>
            <family val="3"/>
            <charset val="128"/>
          </rPr>
          <t>右上のフローから、自動的に計算されます。</t>
        </r>
      </text>
    </comment>
    <comment ref="AA29" authorId="0" shapeId="0" xr:uid="{00000000-0006-0000-0B00-000027000000}">
      <text>
        <r>
          <rPr>
            <sz val="9"/>
            <color indexed="81"/>
            <rFont val="ＭＳ Ｐゴシック"/>
            <family val="3"/>
            <charset val="128"/>
          </rPr>
          <t>同上</t>
        </r>
      </text>
    </comment>
    <comment ref="D30" authorId="0" shapeId="0" xr:uid="{922E570D-64E2-4C91-BA22-2701E4CC93D4}">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B00-000029000000}">
      <text>
        <r>
          <rPr>
            <sz val="9"/>
            <color indexed="81"/>
            <rFont val="ＭＳ Ｐゴシック"/>
            <family val="3"/>
            <charset val="128"/>
          </rPr>
          <t>右上のフローから、自動的に計算されます。</t>
        </r>
      </text>
    </comment>
    <comment ref="R30" authorId="0" shapeId="0" xr:uid="{00000000-0006-0000-0B00-00002A000000}">
      <text>
        <r>
          <rPr>
            <sz val="9"/>
            <color indexed="81"/>
            <rFont val="ＭＳ Ｐゴシック"/>
            <family val="3"/>
            <charset val="128"/>
          </rPr>
          <t>右側にある3つの委託目的別内訳量から、自動的に計算されます。</t>
        </r>
      </text>
    </comment>
    <comment ref="AA30" authorId="0" shapeId="0" xr:uid="{00000000-0006-0000-0B00-00002B000000}">
      <text>
        <r>
          <rPr>
            <sz val="9"/>
            <color indexed="81"/>
            <rFont val="ＭＳ Ｐゴシック"/>
            <family val="3"/>
            <charset val="128"/>
          </rPr>
          <t>同上</t>
        </r>
      </text>
    </comment>
    <comment ref="AL30" authorId="0" shapeId="0" xr:uid="{00000000-0006-0000-0B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42291591-7E25-4B5F-9906-C9B84AD19B38}">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B00-00002E000000}">
      <text>
        <r>
          <rPr>
            <sz val="9"/>
            <color indexed="81"/>
            <rFont val="ＭＳ Ｐゴシック"/>
            <family val="3"/>
            <charset val="128"/>
          </rPr>
          <t>右上のフローから、自動的に計算されます。</t>
        </r>
      </text>
    </comment>
    <comment ref="AS31" authorId="0" shapeId="0" xr:uid="{00000000-0006-0000-0B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F1239A7C-8C7F-4EE4-AD3A-294E084E6A61}">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B00-000031000000}">
      <text>
        <r>
          <rPr>
            <sz val="9"/>
            <color indexed="81"/>
            <rFont val="ＭＳ Ｐゴシック"/>
            <family val="3"/>
            <charset val="128"/>
          </rPr>
          <t>右上のフローから、自動的に計算されます。</t>
        </r>
      </text>
    </comment>
    <comment ref="D33" authorId="0" shapeId="0" xr:uid="{1903736F-B29E-4BD4-A829-38ECDD820D30}">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B00-000033000000}">
      <text>
        <r>
          <rPr>
            <sz val="9"/>
            <color indexed="81"/>
            <rFont val="ＭＳ Ｐゴシック"/>
            <family val="3"/>
            <charset val="128"/>
          </rPr>
          <t>右上のフローから、自動的に計算されます。</t>
        </r>
      </text>
    </comment>
    <comment ref="R33" authorId="0" shapeId="0" xr:uid="{00000000-0006-0000-0B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C00-000001000000}">
      <text>
        <r>
          <rPr>
            <sz val="10"/>
            <color indexed="81"/>
            <rFont val="ＭＳ Ｐゴシック"/>
            <family val="3"/>
            <charset val="128"/>
          </rPr>
          <t>「表紙」シートで選択された○印が自動的に反映されます。</t>
        </r>
      </text>
    </comment>
    <comment ref="AU4" authorId="0" shapeId="0" xr:uid="{00000000-0006-0000-0C00-000002000000}">
      <text>
        <r>
          <rPr>
            <sz val="10"/>
            <color indexed="81"/>
            <rFont val="ＭＳ Ｐゴシック"/>
            <family val="3"/>
            <charset val="128"/>
          </rPr>
          <t>「表紙」シートで選択された○印が自動的に反映されます。</t>
        </r>
      </text>
    </comment>
    <comment ref="AF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C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C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C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C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C00-00000C000000}">
      <text>
        <r>
          <rPr>
            <sz val="9"/>
            <color indexed="81"/>
            <rFont val="ＭＳ Ｐゴシック"/>
            <family val="3"/>
            <charset val="128"/>
          </rPr>
          <t>同上</t>
        </r>
      </text>
    </comment>
    <comment ref="P18" authorId="0" shapeId="0" xr:uid="{00000000-0006-0000-0C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C00-00000E000000}">
      <text>
        <r>
          <rPr>
            <sz val="9"/>
            <color indexed="81"/>
            <rFont val="ＭＳ Ｐゴシック"/>
            <family val="3"/>
            <charset val="128"/>
          </rPr>
          <t>⑧、⑨、※3及びｂの合計から自動的に計算されます。</t>
        </r>
      </text>
    </comment>
    <comment ref="AH18" authorId="0" shapeId="0" xr:uid="{00000000-0006-0000-0C00-00000F000000}">
      <text>
        <r>
          <rPr>
            <sz val="9"/>
            <color indexed="81"/>
            <rFont val="ＭＳ Ｐゴシック"/>
            <family val="3"/>
            <charset val="128"/>
          </rPr>
          <t>右にあるｂ-1およびｂ-2から、自動的に計算されます。</t>
        </r>
      </text>
    </comment>
    <comment ref="AO18" authorId="0" shapeId="0" xr:uid="{00000000-0006-0000-0C00-000010000000}">
      <text>
        <r>
          <rPr>
            <sz val="9"/>
            <color indexed="81"/>
            <rFont val="ＭＳ Ｐゴシック"/>
            <family val="3"/>
            <charset val="128"/>
          </rPr>
          <t>右側にある3つの委託目的別内訳量から、自動的に計算されます。</t>
        </r>
      </text>
    </comment>
    <comment ref="AU18" authorId="0" shapeId="0" xr:uid="{00000000-0006-0000-0C00-000011000000}">
      <text>
        <r>
          <rPr>
            <sz val="9"/>
            <color indexed="81"/>
            <rFont val="ＭＳ Ｐゴシック"/>
            <family val="3"/>
            <charset val="128"/>
          </rPr>
          <t>同上</t>
        </r>
      </text>
    </comment>
    <comment ref="P21" authorId="0" shapeId="0" xr:uid="{00000000-0006-0000-0C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C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A4CE72A2-7496-4C31-8E29-B04F513770F0}">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C00-000016000000}">
      <text>
        <r>
          <rPr>
            <sz val="9"/>
            <color indexed="81"/>
            <rFont val="ＭＳ Ｐゴシック"/>
            <family val="3"/>
            <charset val="128"/>
          </rPr>
          <t>右上のフローから、自動的に計算されます。</t>
        </r>
      </text>
    </comment>
    <comment ref="P24" authorId="0" shapeId="0" xr:uid="{00000000-0006-0000-0C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C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3B513703-F247-4AB4-AB82-0A4AC109E099}">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C00-00001A000000}">
      <text>
        <r>
          <rPr>
            <sz val="9"/>
            <color indexed="81"/>
            <rFont val="ＭＳ Ｐゴシック"/>
            <family val="3"/>
            <charset val="128"/>
          </rPr>
          <t>右上のフローから、自動的に計算されます。</t>
        </r>
      </text>
    </comment>
    <comment ref="D26" authorId="0" shapeId="0" xr:uid="{568966E8-0AF7-4548-9AED-26771C6386AE}">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C00-00001C000000}">
      <text>
        <r>
          <rPr>
            <sz val="9"/>
            <color indexed="81"/>
            <rFont val="ＭＳ Ｐゴシック"/>
            <family val="3"/>
            <charset val="128"/>
          </rPr>
          <t>右上のフローから、自動的に計算されます。</t>
        </r>
      </text>
    </comment>
    <comment ref="D27" authorId="0" shapeId="0" xr:uid="{A076E572-5BE4-4939-9DAA-ACA04DF8B1C4}">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C00-00001E000000}">
      <text>
        <r>
          <rPr>
            <sz val="9"/>
            <color indexed="81"/>
            <rFont val="ＭＳ Ｐゴシック"/>
            <family val="3"/>
            <charset val="128"/>
          </rPr>
          <t>右上のフローから、自動的に計算されます。</t>
        </r>
      </text>
    </comment>
    <comment ref="P27" authorId="0" shapeId="0" xr:uid="{00000000-0006-0000-0C00-00001F000000}">
      <text>
        <r>
          <rPr>
            <sz val="9"/>
            <color indexed="81"/>
            <rFont val="ＭＳ Ｐゴシック"/>
            <family val="3"/>
            <charset val="128"/>
          </rPr>
          <t>下にあるＢ-1およびＢ-2から、自動的に計算されます。</t>
        </r>
      </text>
    </comment>
    <comment ref="AL27" authorId="0" shapeId="0" xr:uid="{00000000-0006-0000-0C00-000020000000}">
      <text>
        <r>
          <rPr>
            <sz val="9"/>
            <color indexed="81"/>
            <rFont val="ＭＳ Ｐゴシック"/>
            <family val="3"/>
            <charset val="128"/>
          </rPr>
          <t>Ｂとｂの合計が自動的に計算されます。</t>
        </r>
      </text>
    </comment>
    <comment ref="AS27" authorId="0" shapeId="0" xr:uid="{00000000-0006-0000-0C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F94223DC-8092-49AE-9D9A-2F9343EDB9C5}">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C00-000023000000}">
      <text>
        <r>
          <rPr>
            <sz val="9"/>
            <color indexed="81"/>
            <rFont val="ＭＳ Ｐゴシック"/>
            <family val="3"/>
            <charset val="128"/>
          </rPr>
          <t>右上のフローから、自動的に計算されます。</t>
        </r>
      </text>
    </comment>
    <comment ref="AA28" authorId="0" shapeId="0" xr:uid="{00000000-0006-0000-0C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6C4D40D7-D8BE-4433-8ABF-1D30AA95E1A7}">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C00-000026000000}">
      <text>
        <r>
          <rPr>
            <sz val="9"/>
            <color indexed="81"/>
            <rFont val="ＭＳ Ｐゴシック"/>
            <family val="3"/>
            <charset val="128"/>
          </rPr>
          <t>右上のフローから、自動的に計算されます。</t>
        </r>
      </text>
    </comment>
    <comment ref="AA29" authorId="0" shapeId="0" xr:uid="{00000000-0006-0000-0C00-000027000000}">
      <text>
        <r>
          <rPr>
            <sz val="9"/>
            <color indexed="81"/>
            <rFont val="ＭＳ Ｐゴシック"/>
            <family val="3"/>
            <charset val="128"/>
          </rPr>
          <t>同上</t>
        </r>
      </text>
    </comment>
    <comment ref="D30" authorId="0" shapeId="0" xr:uid="{B63EA817-29BF-4C33-A5BE-FD928C65AC7F}">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C00-000029000000}">
      <text>
        <r>
          <rPr>
            <sz val="9"/>
            <color indexed="81"/>
            <rFont val="ＭＳ Ｐゴシック"/>
            <family val="3"/>
            <charset val="128"/>
          </rPr>
          <t>右上のフローから、自動的に計算されます。</t>
        </r>
      </text>
    </comment>
    <comment ref="R30" authorId="0" shapeId="0" xr:uid="{00000000-0006-0000-0C00-00002A000000}">
      <text>
        <r>
          <rPr>
            <sz val="9"/>
            <color indexed="81"/>
            <rFont val="ＭＳ Ｐゴシック"/>
            <family val="3"/>
            <charset val="128"/>
          </rPr>
          <t>右側にある3つの委託目的別内訳量から、自動的に計算されます。</t>
        </r>
      </text>
    </comment>
    <comment ref="AA30" authorId="0" shapeId="0" xr:uid="{00000000-0006-0000-0C00-00002B000000}">
      <text>
        <r>
          <rPr>
            <sz val="9"/>
            <color indexed="81"/>
            <rFont val="ＭＳ Ｐゴシック"/>
            <family val="3"/>
            <charset val="128"/>
          </rPr>
          <t>同上</t>
        </r>
      </text>
    </comment>
    <comment ref="AL30" authorId="0" shapeId="0" xr:uid="{00000000-0006-0000-0C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B3959BE8-23B7-49A1-AD1E-74C3120F8E5D}">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C00-00002E000000}">
      <text>
        <r>
          <rPr>
            <sz val="9"/>
            <color indexed="81"/>
            <rFont val="ＭＳ Ｐゴシック"/>
            <family val="3"/>
            <charset val="128"/>
          </rPr>
          <t>右上のフローから、自動的に計算されます。</t>
        </r>
      </text>
    </comment>
    <comment ref="AS31" authorId="0" shapeId="0" xr:uid="{00000000-0006-0000-0C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8E905AEE-CD11-49AA-83C8-54A56376C525}">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C00-000031000000}">
      <text>
        <r>
          <rPr>
            <sz val="9"/>
            <color indexed="81"/>
            <rFont val="ＭＳ Ｐゴシック"/>
            <family val="3"/>
            <charset val="128"/>
          </rPr>
          <t>右上のフローから、自動的に計算されます。</t>
        </r>
      </text>
    </comment>
    <comment ref="D33" authorId="0" shapeId="0" xr:uid="{38871965-0CA1-47A2-BA9B-37B6BA391411}">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C00-000033000000}">
      <text>
        <r>
          <rPr>
            <sz val="9"/>
            <color indexed="81"/>
            <rFont val="ＭＳ Ｐゴシック"/>
            <family val="3"/>
            <charset val="128"/>
          </rPr>
          <t>右上のフローから、自動的に計算されます。</t>
        </r>
      </text>
    </comment>
    <comment ref="R33" authorId="0" shapeId="0" xr:uid="{00000000-0006-0000-0C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D00-000001000000}">
      <text>
        <r>
          <rPr>
            <sz val="10"/>
            <color indexed="81"/>
            <rFont val="ＭＳ Ｐゴシック"/>
            <family val="3"/>
            <charset val="128"/>
          </rPr>
          <t>「表紙」シートで選択された○印が自動的に反映されます。</t>
        </r>
      </text>
    </comment>
    <comment ref="AU4" authorId="0" shapeId="0" xr:uid="{00000000-0006-0000-0D00-000002000000}">
      <text>
        <r>
          <rPr>
            <sz val="10"/>
            <color indexed="81"/>
            <rFont val="ＭＳ Ｐゴシック"/>
            <family val="3"/>
            <charset val="128"/>
          </rPr>
          <t>「表紙」シートで選択された○印が自動的に反映されます。</t>
        </r>
      </text>
    </comment>
    <comment ref="AF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D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D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D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D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D00-00000C000000}">
      <text>
        <r>
          <rPr>
            <sz val="9"/>
            <color indexed="81"/>
            <rFont val="ＭＳ Ｐゴシック"/>
            <family val="3"/>
            <charset val="128"/>
          </rPr>
          <t>同上</t>
        </r>
      </text>
    </comment>
    <comment ref="P18" authorId="0" shapeId="0" xr:uid="{00000000-0006-0000-0D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D00-00000E000000}">
      <text>
        <r>
          <rPr>
            <sz val="9"/>
            <color indexed="81"/>
            <rFont val="ＭＳ Ｐゴシック"/>
            <family val="3"/>
            <charset val="128"/>
          </rPr>
          <t>⑧、⑨、※3及びｂの合計から自動的に計算されます。</t>
        </r>
      </text>
    </comment>
    <comment ref="AH18" authorId="0" shapeId="0" xr:uid="{00000000-0006-0000-0D00-00000F000000}">
      <text>
        <r>
          <rPr>
            <sz val="9"/>
            <color indexed="81"/>
            <rFont val="ＭＳ Ｐゴシック"/>
            <family val="3"/>
            <charset val="128"/>
          </rPr>
          <t>右にあるｂ-1およびｂ-2から、自動的に計算されます。</t>
        </r>
      </text>
    </comment>
    <comment ref="AO18" authorId="0" shapeId="0" xr:uid="{00000000-0006-0000-0D00-000010000000}">
      <text>
        <r>
          <rPr>
            <sz val="9"/>
            <color indexed="81"/>
            <rFont val="ＭＳ Ｐゴシック"/>
            <family val="3"/>
            <charset val="128"/>
          </rPr>
          <t>右側にある3つの委託目的別内訳量から、自動的に計算されます。</t>
        </r>
      </text>
    </comment>
    <comment ref="AU18" authorId="0" shapeId="0" xr:uid="{00000000-0006-0000-0D00-000011000000}">
      <text>
        <r>
          <rPr>
            <sz val="9"/>
            <color indexed="81"/>
            <rFont val="ＭＳ Ｐゴシック"/>
            <family val="3"/>
            <charset val="128"/>
          </rPr>
          <t>同上</t>
        </r>
      </text>
    </comment>
    <comment ref="P21" authorId="0" shapeId="0" xr:uid="{00000000-0006-0000-0D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D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B1F3B04-06A7-4557-9EA3-338388B4B975}">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D00-000016000000}">
      <text>
        <r>
          <rPr>
            <sz val="9"/>
            <color indexed="81"/>
            <rFont val="ＭＳ Ｐゴシック"/>
            <family val="3"/>
            <charset val="128"/>
          </rPr>
          <t>右上のフローから、自動的に計算されます。</t>
        </r>
      </text>
    </comment>
    <comment ref="P24" authorId="0" shapeId="0" xr:uid="{00000000-0006-0000-0D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D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A7AA3E9C-C7B4-4030-8335-31745427D298}">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D00-00001A000000}">
      <text>
        <r>
          <rPr>
            <sz val="9"/>
            <color indexed="81"/>
            <rFont val="ＭＳ Ｐゴシック"/>
            <family val="3"/>
            <charset val="128"/>
          </rPr>
          <t>右上のフローから、自動的に計算されます。</t>
        </r>
      </text>
    </comment>
    <comment ref="D26" authorId="0" shapeId="0" xr:uid="{2A22B456-B093-48CA-A3D4-886A1FF6EE5B}">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D00-00001C000000}">
      <text>
        <r>
          <rPr>
            <sz val="9"/>
            <color indexed="81"/>
            <rFont val="ＭＳ Ｐゴシック"/>
            <family val="3"/>
            <charset val="128"/>
          </rPr>
          <t>右上のフローから、自動的に計算されます。</t>
        </r>
      </text>
    </comment>
    <comment ref="D27" authorId="0" shapeId="0" xr:uid="{D0BBB466-3793-43C7-BEB3-BD40B8DB8B02}">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D00-00001E000000}">
      <text>
        <r>
          <rPr>
            <sz val="9"/>
            <color indexed="81"/>
            <rFont val="ＭＳ Ｐゴシック"/>
            <family val="3"/>
            <charset val="128"/>
          </rPr>
          <t>右上のフローから、自動的に計算されます。</t>
        </r>
      </text>
    </comment>
    <comment ref="P27" authorId="0" shapeId="0" xr:uid="{00000000-0006-0000-0D00-00001F000000}">
      <text>
        <r>
          <rPr>
            <sz val="9"/>
            <color indexed="81"/>
            <rFont val="ＭＳ Ｐゴシック"/>
            <family val="3"/>
            <charset val="128"/>
          </rPr>
          <t>下にあるＢ-1およびＢ-2から、自動的に計算されます。</t>
        </r>
      </text>
    </comment>
    <comment ref="AL27" authorId="0" shapeId="0" xr:uid="{00000000-0006-0000-0D00-000020000000}">
      <text>
        <r>
          <rPr>
            <sz val="9"/>
            <color indexed="81"/>
            <rFont val="ＭＳ Ｐゴシック"/>
            <family val="3"/>
            <charset val="128"/>
          </rPr>
          <t>Ｂとｂの合計が自動的に計算されます。</t>
        </r>
      </text>
    </comment>
    <comment ref="AS27" authorId="0" shapeId="0" xr:uid="{00000000-0006-0000-0D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D39A761-BA66-4665-BAEF-3905D20DFA52}">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D00-000023000000}">
      <text>
        <r>
          <rPr>
            <sz val="9"/>
            <color indexed="81"/>
            <rFont val="ＭＳ Ｐゴシック"/>
            <family val="3"/>
            <charset val="128"/>
          </rPr>
          <t>右上のフローから、自動的に計算されます。</t>
        </r>
      </text>
    </comment>
    <comment ref="AA28" authorId="0" shapeId="0" xr:uid="{00000000-0006-0000-0D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0A313BE-6DEA-4720-9F94-BE7EA3D6F356}">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D00-000026000000}">
      <text>
        <r>
          <rPr>
            <sz val="9"/>
            <color indexed="81"/>
            <rFont val="ＭＳ Ｐゴシック"/>
            <family val="3"/>
            <charset val="128"/>
          </rPr>
          <t>右上のフローから、自動的に計算されます。</t>
        </r>
      </text>
    </comment>
    <comment ref="AA29" authorId="0" shapeId="0" xr:uid="{00000000-0006-0000-0D00-000027000000}">
      <text>
        <r>
          <rPr>
            <sz val="9"/>
            <color indexed="81"/>
            <rFont val="ＭＳ Ｐゴシック"/>
            <family val="3"/>
            <charset val="128"/>
          </rPr>
          <t>同上</t>
        </r>
      </text>
    </comment>
    <comment ref="D30" authorId="0" shapeId="0" xr:uid="{302B311A-2CD2-415B-BDF0-BDC1EC415F24}">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D00-000029000000}">
      <text>
        <r>
          <rPr>
            <sz val="9"/>
            <color indexed="81"/>
            <rFont val="ＭＳ Ｐゴシック"/>
            <family val="3"/>
            <charset val="128"/>
          </rPr>
          <t>右上のフローから、自動的に計算されます。</t>
        </r>
      </text>
    </comment>
    <comment ref="R30" authorId="0" shapeId="0" xr:uid="{00000000-0006-0000-0D00-00002A000000}">
      <text>
        <r>
          <rPr>
            <sz val="9"/>
            <color indexed="81"/>
            <rFont val="ＭＳ Ｐゴシック"/>
            <family val="3"/>
            <charset val="128"/>
          </rPr>
          <t>右側にある3つの委託目的別内訳量から、自動的に計算されます。</t>
        </r>
      </text>
    </comment>
    <comment ref="AA30" authorId="0" shapeId="0" xr:uid="{00000000-0006-0000-0D00-00002B000000}">
      <text>
        <r>
          <rPr>
            <sz val="9"/>
            <color indexed="81"/>
            <rFont val="ＭＳ Ｐゴシック"/>
            <family val="3"/>
            <charset val="128"/>
          </rPr>
          <t>同上</t>
        </r>
      </text>
    </comment>
    <comment ref="AL30" authorId="0" shapeId="0" xr:uid="{00000000-0006-0000-0D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E376DC79-7625-4CA1-B9E2-AF68EE0B0913}">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D00-00002E000000}">
      <text>
        <r>
          <rPr>
            <sz val="9"/>
            <color indexed="81"/>
            <rFont val="ＭＳ Ｐゴシック"/>
            <family val="3"/>
            <charset val="128"/>
          </rPr>
          <t>右上のフローから、自動的に計算されます。</t>
        </r>
      </text>
    </comment>
    <comment ref="AS31" authorId="0" shapeId="0" xr:uid="{00000000-0006-0000-0D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655E4520-4823-4CA7-8D20-3A0FEEB0CE34}">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D00-000031000000}">
      <text>
        <r>
          <rPr>
            <sz val="9"/>
            <color indexed="81"/>
            <rFont val="ＭＳ Ｐゴシック"/>
            <family val="3"/>
            <charset val="128"/>
          </rPr>
          <t>右上のフローから、自動的に計算されます。</t>
        </r>
      </text>
    </comment>
    <comment ref="D33" authorId="0" shapeId="0" xr:uid="{F8CADEEC-D010-4054-9C3C-C525569A8E68}">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D00-000033000000}">
      <text>
        <r>
          <rPr>
            <sz val="9"/>
            <color indexed="81"/>
            <rFont val="ＭＳ Ｐゴシック"/>
            <family val="3"/>
            <charset val="128"/>
          </rPr>
          <t>右上のフローから、自動的に計算されます。</t>
        </r>
      </text>
    </comment>
    <comment ref="R33" authorId="0" shapeId="0" xr:uid="{00000000-0006-0000-0D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E00-000001000000}">
      <text>
        <r>
          <rPr>
            <sz val="10"/>
            <color indexed="81"/>
            <rFont val="ＭＳ Ｐゴシック"/>
            <family val="3"/>
            <charset val="128"/>
          </rPr>
          <t>「表紙」シートで選択された○印が自動的に反映されます。</t>
        </r>
      </text>
    </comment>
    <comment ref="AU4" authorId="0" shapeId="0" xr:uid="{00000000-0006-0000-0E00-000002000000}">
      <text>
        <r>
          <rPr>
            <sz val="10"/>
            <color indexed="81"/>
            <rFont val="ＭＳ Ｐゴシック"/>
            <family val="3"/>
            <charset val="128"/>
          </rPr>
          <t>「表紙」シートで選択された○印が自動的に反映されます。</t>
        </r>
      </text>
    </comment>
    <comment ref="AF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E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E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E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E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E00-00000C000000}">
      <text>
        <r>
          <rPr>
            <sz val="9"/>
            <color indexed="81"/>
            <rFont val="ＭＳ Ｐゴシック"/>
            <family val="3"/>
            <charset val="128"/>
          </rPr>
          <t>同上</t>
        </r>
      </text>
    </comment>
    <comment ref="P18" authorId="0" shapeId="0" xr:uid="{00000000-0006-0000-0E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E00-00000E000000}">
      <text>
        <r>
          <rPr>
            <sz val="9"/>
            <color indexed="81"/>
            <rFont val="ＭＳ Ｐゴシック"/>
            <family val="3"/>
            <charset val="128"/>
          </rPr>
          <t>⑧、⑨、※3及びｂの合計から自動的に計算されます。</t>
        </r>
      </text>
    </comment>
    <comment ref="AH18" authorId="0" shapeId="0" xr:uid="{00000000-0006-0000-0E00-00000F000000}">
      <text>
        <r>
          <rPr>
            <sz val="9"/>
            <color indexed="81"/>
            <rFont val="ＭＳ Ｐゴシック"/>
            <family val="3"/>
            <charset val="128"/>
          </rPr>
          <t>右にあるｂ-1およびｂ-2から、自動的に計算されます。</t>
        </r>
      </text>
    </comment>
    <comment ref="AO18" authorId="0" shapeId="0" xr:uid="{00000000-0006-0000-0E00-000010000000}">
      <text>
        <r>
          <rPr>
            <sz val="9"/>
            <color indexed="81"/>
            <rFont val="ＭＳ Ｐゴシック"/>
            <family val="3"/>
            <charset val="128"/>
          </rPr>
          <t>右側にある3つの委託目的別内訳量から、自動的に計算されます。</t>
        </r>
      </text>
    </comment>
    <comment ref="AU18" authorId="0" shapeId="0" xr:uid="{00000000-0006-0000-0E00-000011000000}">
      <text>
        <r>
          <rPr>
            <sz val="9"/>
            <color indexed="81"/>
            <rFont val="ＭＳ Ｐゴシック"/>
            <family val="3"/>
            <charset val="128"/>
          </rPr>
          <t>同上</t>
        </r>
      </text>
    </comment>
    <comment ref="P21" authorId="0" shapeId="0" xr:uid="{00000000-0006-0000-0E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E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1618A3D0-A814-496D-BB8F-2D2E8891CD90}">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E00-000016000000}">
      <text>
        <r>
          <rPr>
            <sz val="9"/>
            <color indexed="81"/>
            <rFont val="ＭＳ Ｐゴシック"/>
            <family val="3"/>
            <charset val="128"/>
          </rPr>
          <t>右上のフローから、自動的に計算されます。</t>
        </r>
      </text>
    </comment>
    <comment ref="P24" authorId="0" shapeId="0" xr:uid="{00000000-0006-0000-0E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E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0C640B86-6F40-4057-905F-754C3881CA0E}">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E00-00001A000000}">
      <text>
        <r>
          <rPr>
            <sz val="9"/>
            <color indexed="81"/>
            <rFont val="ＭＳ Ｐゴシック"/>
            <family val="3"/>
            <charset val="128"/>
          </rPr>
          <t>右上のフローから、自動的に計算されます。</t>
        </r>
      </text>
    </comment>
    <comment ref="D26" authorId="0" shapeId="0" xr:uid="{E17C8271-639E-4BC4-8EB1-825FB4553A5D}">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E00-00001C000000}">
      <text>
        <r>
          <rPr>
            <sz val="9"/>
            <color indexed="81"/>
            <rFont val="ＭＳ Ｐゴシック"/>
            <family val="3"/>
            <charset val="128"/>
          </rPr>
          <t>右上のフローから、自動的に計算されます。</t>
        </r>
      </text>
    </comment>
    <comment ref="D27" authorId="0" shapeId="0" xr:uid="{11A1D222-DF6D-4742-B062-2E5F0FC65CC3}">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E00-00001E000000}">
      <text>
        <r>
          <rPr>
            <sz val="9"/>
            <color indexed="81"/>
            <rFont val="ＭＳ Ｐゴシック"/>
            <family val="3"/>
            <charset val="128"/>
          </rPr>
          <t>右上のフローから、自動的に計算されます。</t>
        </r>
      </text>
    </comment>
    <comment ref="P27" authorId="0" shapeId="0" xr:uid="{00000000-0006-0000-0E00-00001F000000}">
      <text>
        <r>
          <rPr>
            <sz val="9"/>
            <color indexed="81"/>
            <rFont val="ＭＳ Ｐゴシック"/>
            <family val="3"/>
            <charset val="128"/>
          </rPr>
          <t>下にあるＢ-1およびＢ-2から、自動的に計算されます。</t>
        </r>
      </text>
    </comment>
    <comment ref="AL27" authorId="0" shapeId="0" xr:uid="{00000000-0006-0000-0E00-000020000000}">
      <text>
        <r>
          <rPr>
            <sz val="9"/>
            <color indexed="81"/>
            <rFont val="ＭＳ Ｐゴシック"/>
            <family val="3"/>
            <charset val="128"/>
          </rPr>
          <t>Ｂとｂの合計が自動的に計算されます。</t>
        </r>
      </text>
    </comment>
    <comment ref="AS27" authorId="0" shapeId="0" xr:uid="{00000000-0006-0000-0E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954CF2A4-C188-478A-B9BE-261F964EA52C}">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E00-000023000000}">
      <text>
        <r>
          <rPr>
            <sz val="9"/>
            <color indexed="81"/>
            <rFont val="ＭＳ Ｐゴシック"/>
            <family val="3"/>
            <charset val="128"/>
          </rPr>
          <t>右上のフローから、自動的に計算されます。</t>
        </r>
      </text>
    </comment>
    <comment ref="AA28" authorId="0" shapeId="0" xr:uid="{00000000-0006-0000-0E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0FB3521C-F377-4958-A356-006D1858D787}">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E00-000026000000}">
      <text>
        <r>
          <rPr>
            <sz val="9"/>
            <color indexed="81"/>
            <rFont val="ＭＳ Ｐゴシック"/>
            <family val="3"/>
            <charset val="128"/>
          </rPr>
          <t>右上のフローから、自動的に計算されます。</t>
        </r>
      </text>
    </comment>
    <comment ref="AA29" authorId="0" shapeId="0" xr:uid="{00000000-0006-0000-0E00-000027000000}">
      <text>
        <r>
          <rPr>
            <sz val="9"/>
            <color indexed="81"/>
            <rFont val="ＭＳ Ｐゴシック"/>
            <family val="3"/>
            <charset val="128"/>
          </rPr>
          <t>同上</t>
        </r>
      </text>
    </comment>
    <comment ref="D30" authorId="0" shapeId="0" xr:uid="{5CCB2B8A-1527-4CA0-86DF-544F47C1E614}">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E00-000029000000}">
      <text>
        <r>
          <rPr>
            <sz val="9"/>
            <color indexed="81"/>
            <rFont val="ＭＳ Ｐゴシック"/>
            <family val="3"/>
            <charset val="128"/>
          </rPr>
          <t>右上のフローから、自動的に計算されます。</t>
        </r>
      </text>
    </comment>
    <comment ref="R30" authorId="0" shapeId="0" xr:uid="{00000000-0006-0000-0E00-00002A000000}">
      <text>
        <r>
          <rPr>
            <sz val="9"/>
            <color indexed="81"/>
            <rFont val="ＭＳ Ｐゴシック"/>
            <family val="3"/>
            <charset val="128"/>
          </rPr>
          <t>右側にある3つの委託目的別内訳量から、自動的に計算されます。</t>
        </r>
      </text>
    </comment>
    <comment ref="AA30" authorId="0" shapeId="0" xr:uid="{00000000-0006-0000-0E00-00002B000000}">
      <text>
        <r>
          <rPr>
            <sz val="9"/>
            <color indexed="81"/>
            <rFont val="ＭＳ Ｐゴシック"/>
            <family val="3"/>
            <charset val="128"/>
          </rPr>
          <t>同上</t>
        </r>
      </text>
    </comment>
    <comment ref="AL30" authorId="0" shapeId="0" xr:uid="{00000000-0006-0000-0E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02616CC-2F86-4F7E-B59D-90A2AFCAA54E}">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E00-00002E000000}">
      <text>
        <r>
          <rPr>
            <sz val="9"/>
            <color indexed="81"/>
            <rFont val="ＭＳ Ｐゴシック"/>
            <family val="3"/>
            <charset val="128"/>
          </rPr>
          <t>右上のフローから、自動的に計算されます。</t>
        </r>
      </text>
    </comment>
    <comment ref="AS31" authorId="0" shapeId="0" xr:uid="{00000000-0006-0000-0E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D4660F93-3647-412B-BEA5-46368F0F8A13}">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E00-000031000000}">
      <text>
        <r>
          <rPr>
            <sz val="9"/>
            <color indexed="81"/>
            <rFont val="ＭＳ Ｐゴシック"/>
            <family val="3"/>
            <charset val="128"/>
          </rPr>
          <t>右上のフローから、自動的に計算されます。</t>
        </r>
      </text>
    </comment>
    <comment ref="D33" authorId="0" shapeId="0" xr:uid="{6EB7E749-C3F8-4590-B495-33E0C9C76F80}">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E00-000033000000}">
      <text>
        <r>
          <rPr>
            <sz val="9"/>
            <color indexed="81"/>
            <rFont val="ＭＳ Ｐゴシック"/>
            <family val="3"/>
            <charset val="128"/>
          </rPr>
          <t>右上のフローから、自動的に計算されます。</t>
        </r>
      </text>
    </comment>
    <comment ref="R33" authorId="0" shapeId="0" xr:uid="{00000000-0006-0000-0E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0F00-000001000000}">
      <text>
        <r>
          <rPr>
            <sz val="10"/>
            <color indexed="81"/>
            <rFont val="ＭＳ Ｐゴシック"/>
            <family val="3"/>
            <charset val="128"/>
          </rPr>
          <t>「表紙」シートで選択された○印が自動的に反映されます。</t>
        </r>
      </text>
    </comment>
    <comment ref="AU4" authorId="0" shapeId="0" xr:uid="{00000000-0006-0000-0F00-000002000000}">
      <text>
        <r>
          <rPr>
            <sz val="10"/>
            <color indexed="81"/>
            <rFont val="ＭＳ Ｐゴシック"/>
            <family val="3"/>
            <charset val="128"/>
          </rPr>
          <t>「表紙」シートで選択された○印が自動的に反映されます。</t>
        </r>
      </text>
    </comment>
    <comment ref="AF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0F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0F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0F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0F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0F00-00000C000000}">
      <text>
        <r>
          <rPr>
            <sz val="9"/>
            <color indexed="81"/>
            <rFont val="ＭＳ Ｐゴシック"/>
            <family val="3"/>
            <charset val="128"/>
          </rPr>
          <t>同上</t>
        </r>
      </text>
    </comment>
    <comment ref="P18" authorId="0" shapeId="0" xr:uid="{00000000-0006-0000-0F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0F00-00000E000000}">
      <text>
        <r>
          <rPr>
            <sz val="9"/>
            <color indexed="81"/>
            <rFont val="ＭＳ Ｐゴシック"/>
            <family val="3"/>
            <charset val="128"/>
          </rPr>
          <t>⑧、⑨、※3及びｂの合計から自動的に計算されます。</t>
        </r>
      </text>
    </comment>
    <comment ref="AH18" authorId="0" shapeId="0" xr:uid="{00000000-0006-0000-0F00-00000F000000}">
      <text>
        <r>
          <rPr>
            <sz val="9"/>
            <color indexed="81"/>
            <rFont val="ＭＳ Ｐゴシック"/>
            <family val="3"/>
            <charset val="128"/>
          </rPr>
          <t>右にあるｂ-1およびｂ-2から、自動的に計算されます。</t>
        </r>
      </text>
    </comment>
    <comment ref="AO18" authorId="0" shapeId="0" xr:uid="{00000000-0006-0000-0F00-000010000000}">
      <text>
        <r>
          <rPr>
            <sz val="9"/>
            <color indexed="81"/>
            <rFont val="ＭＳ Ｐゴシック"/>
            <family val="3"/>
            <charset val="128"/>
          </rPr>
          <t>右側にある3つの委託目的別内訳量から、自動的に計算されます。</t>
        </r>
      </text>
    </comment>
    <comment ref="AU18" authorId="0" shapeId="0" xr:uid="{00000000-0006-0000-0F00-000011000000}">
      <text>
        <r>
          <rPr>
            <sz val="9"/>
            <color indexed="81"/>
            <rFont val="ＭＳ Ｐゴシック"/>
            <family val="3"/>
            <charset val="128"/>
          </rPr>
          <t>同上</t>
        </r>
      </text>
    </comment>
    <comment ref="P21" authorId="0" shapeId="0" xr:uid="{00000000-0006-0000-0F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0F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282E3DBE-86C7-48AD-B38A-6005AE2B8250}">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0F00-000016000000}">
      <text>
        <r>
          <rPr>
            <sz val="9"/>
            <color indexed="81"/>
            <rFont val="ＭＳ Ｐゴシック"/>
            <family val="3"/>
            <charset val="128"/>
          </rPr>
          <t>右上のフローから、自動的に計算されます。</t>
        </r>
      </text>
    </comment>
    <comment ref="P24" authorId="0" shapeId="0" xr:uid="{00000000-0006-0000-0F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0F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4745FF9-A5D5-438E-95E5-8A8F029C2193}">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0F00-00001A000000}">
      <text>
        <r>
          <rPr>
            <sz val="9"/>
            <color indexed="81"/>
            <rFont val="ＭＳ Ｐゴシック"/>
            <family val="3"/>
            <charset val="128"/>
          </rPr>
          <t>右上のフローから、自動的に計算されます。</t>
        </r>
      </text>
    </comment>
    <comment ref="D26" authorId="0" shapeId="0" xr:uid="{56506B6C-BD9C-49F3-816F-7389CC535913}">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0F00-00001C000000}">
      <text>
        <r>
          <rPr>
            <sz val="9"/>
            <color indexed="81"/>
            <rFont val="ＭＳ Ｐゴシック"/>
            <family val="3"/>
            <charset val="128"/>
          </rPr>
          <t>右上のフローから、自動的に計算されます。</t>
        </r>
      </text>
    </comment>
    <comment ref="D27" authorId="0" shapeId="0" xr:uid="{8973EF91-4C38-4C3B-BEE4-817E56FE57F6}">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0F00-00001E000000}">
      <text>
        <r>
          <rPr>
            <sz val="9"/>
            <color indexed="81"/>
            <rFont val="ＭＳ Ｐゴシック"/>
            <family val="3"/>
            <charset val="128"/>
          </rPr>
          <t>右上のフローから、自動的に計算されます。</t>
        </r>
      </text>
    </comment>
    <comment ref="P27" authorId="0" shapeId="0" xr:uid="{00000000-0006-0000-0F00-00001F000000}">
      <text>
        <r>
          <rPr>
            <sz val="9"/>
            <color indexed="81"/>
            <rFont val="ＭＳ Ｐゴシック"/>
            <family val="3"/>
            <charset val="128"/>
          </rPr>
          <t>下にあるＢ-1およびＢ-2から、自動的に計算されます。</t>
        </r>
      </text>
    </comment>
    <comment ref="AL27" authorId="0" shapeId="0" xr:uid="{00000000-0006-0000-0F00-000020000000}">
      <text>
        <r>
          <rPr>
            <sz val="9"/>
            <color indexed="81"/>
            <rFont val="ＭＳ Ｐゴシック"/>
            <family val="3"/>
            <charset val="128"/>
          </rPr>
          <t>Ｂとｂの合計が自動的に計算されます。</t>
        </r>
      </text>
    </comment>
    <comment ref="AS27" authorId="0" shapeId="0" xr:uid="{00000000-0006-0000-0F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CE4F8B3A-BF8C-4B47-AD5B-7B28C3CA81A3}">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0F00-000023000000}">
      <text>
        <r>
          <rPr>
            <sz val="9"/>
            <color indexed="81"/>
            <rFont val="ＭＳ Ｐゴシック"/>
            <family val="3"/>
            <charset val="128"/>
          </rPr>
          <t>右上のフローから、自動的に計算されます。</t>
        </r>
      </text>
    </comment>
    <comment ref="AA28" authorId="0" shapeId="0" xr:uid="{00000000-0006-0000-0F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DAB3005C-1035-4982-8167-61C4BBC061F3}">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0F00-000026000000}">
      <text>
        <r>
          <rPr>
            <sz val="9"/>
            <color indexed="81"/>
            <rFont val="ＭＳ Ｐゴシック"/>
            <family val="3"/>
            <charset val="128"/>
          </rPr>
          <t>右上のフローから、自動的に計算されます。</t>
        </r>
      </text>
    </comment>
    <comment ref="AA29" authorId="0" shapeId="0" xr:uid="{00000000-0006-0000-0F00-000027000000}">
      <text>
        <r>
          <rPr>
            <sz val="9"/>
            <color indexed="81"/>
            <rFont val="ＭＳ Ｐゴシック"/>
            <family val="3"/>
            <charset val="128"/>
          </rPr>
          <t>同上</t>
        </r>
      </text>
    </comment>
    <comment ref="D30" authorId="0" shapeId="0" xr:uid="{6B450FE1-B162-4EDE-A96B-2215773BB73B}">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0F00-000029000000}">
      <text>
        <r>
          <rPr>
            <sz val="9"/>
            <color indexed="81"/>
            <rFont val="ＭＳ Ｐゴシック"/>
            <family val="3"/>
            <charset val="128"/>
          </rPr>
          <t>右上のフローから、自動的に計算されます。</t>
        </r>
      </text>
    </comment>
    <comment ref="R30" authorId="0" shapeId="0" xr:uid="{00000000-0006-0000-0F00-00002A000000}">
      <text>
        <r>
          <rPr>
            <sz val="9"/>
            <color indexed="81"/>
            <rFont val="ＭＳ Ｐゴシック"/>
            <family val="3"/>
            <charset val="128"/>
          </rPr>
          <t>右側にある3つの委託目的別内訳量から、自動的に計算されます。</t>
        </r>
      </text>
    </comment>
    <comment ref="AA30" authorId="0" shapeId="0" xr:uid="{00000000-0006-0000-0F00-00002B000000}">
      <text>
        <r>
          <rPr>
            <sz val="9"/>
            <color indexed="81"/>
            <rFont val="ＭＳ Ｐゴシック"/>
            <family val="3"/>
            <charset val="128"/>
          </rPr>
          <t>同上</t>
        </r>
      </text>
    </comment>
    <comment ref="AL30" authorId="0" shapeId="0" xr:uid="{00000000-0006-0000-0F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A3222AA8-B615-4EA5-A2DF-F0C2531C3B56}">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0F00-00002E000000}">
      <text>
        <r>
          <rPr>
            <sz val="9"/>
            <color indexed="81"/>
            <rFont val="ＭＳ Ｐゴシック"/>
            <family val="3"/>
            <charset val="128"/>
          </rPr>
          <t>右上のフローから、自動的に計算されます。</t>
        </r>
      </text>
    </comment>
    <comment ref="AS31" authorId="0" shapeId="0" xr:uid="{00000000-0006-0000-0F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FD616ACC-6798-46CA-87E9-B0900AA94272}">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0F00-000031000000}">
      <text>
        <r>
          <rPr>
            <sz val="9"/>
            <color indexed="81"/>
            <rFont val="ＭＳ Ｐゴシック"/>
            <family val="3"/>
            <charset val="128"/>
          </rPr>
          <t>右上のフローから、自動的に計算されます。</t>
        </r>
      </text>
    </comment>
    <comment ref="D33" authorId="0" shapeId="0" xr:uid="{7EB87874-45F7-469F-BDBF-182BB921C611}">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0F00-000033000000}">
      <text>
        <r>
          <rPr>
            <sz val="9"/>
            <color indexed="81"/>
            <rFont val="ＭＳ Ｐゴシック"/>
            <family val="3"/>
            <charset val="128"/>
          </rPr>
          <t>右上のフローから、自動的に計算されます。</t>
        </r>
      </text>
    </comment>
    <comment ref="R33" authorId="0" shapeId="0" xr:uid="{00000000-0006-0000-0F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000-000001000000}">
      <text>
        <r>
          <rPr>
            <sz val="10"/>
            <color indexed="81"/>
            <rFont val="ＭＳ Ｐゴシック"/>
            <family val="3"/>
            <charset val="128"/>
          </rPr>
          <t>「表紙」シートで選択された○印が自動的に反映されます。</t>
        </r>
      </text>
    </comment>
    <comment ref="AU4" authorId="0" shapeId="0" xr:uid="{00000000-0006-0000-1000-000002000000}">
      <text>
        <r>
          <rPr>
            <sz val="10"/>
            <color indexed="81"/>
            <rFont val="ＭＳ Ｐゴシック"/>
            <family val="3"/>
            <charset val="128"/>
          </rPr>
          <t>「表紙」シートで選択された○印が自動的に反映されます。</t>
        </r>
      </text>
    </comment>
    <comment ref="AF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0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0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0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0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000-00000C000000}">
      <text>
        <r>
          <rPr>
            <sz val="9"/>
            <color indexed="81"/>
            <rFont val="ＭＳ Ｐゴシック"/>
            <family val="3"/>
            <charset val="128"/>
          </rPr>
          <t>同上</t>
        </r>
      </text>
    </comment>
    <comment ref="P18" authorId="0" shapeId="0" xr:uid="{00000000-0006-0000-10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000-00000E000000}">
      <text>
        <r>
          <rPr>
            <sz val="9"/>
            <color indexed="81"/>
            <rFont val="ＭＳ Ｐゴシック"/>
            <family val="3"/>
            <charset val="128"/>
          </rPr>
          <t>⑧、⑨、※3及びｂの合計から自動的に計算されます。</t>
        </r>
      </text>
    </comment>
    <comment ref="AH18" authorId="0" shapeId="0" xr:uid="{00000000-0006-0000-1000-00000F000000}">
      <text>
        <r>
          <rPr>
            <sz val="9"/>
            <color indexed="81"/>
            <rFont val="ＭＳ Ｐゴシック"/>
            <family val="3"/>
            <charset val="128"/>
          </rPr>
          <t>右にあるｂ-1およびｂ-2から、自動的に計算されます。</t>
        </r>
      </text>
    </comment>
    <comment ref="AO18" authorId="0" shapeId="0" xr:uid="{00000000-0006-0000-1000-000010000000}">
      <text>
        <r>
          <rPr>
            <sz val="9"/>
            <color indexed="81"/>
            <rFont val="ＭＳ Ｐゴシック"/>
            <family val="3"/>
            <charset val="128"/>
          </rPr>
          <t>右側にある3つの委託目的別内訳量から、自動的に計算されます。</t>
        </r>
      </text>
    </comment>
    <comment ref="AU18" authorId="0" shapeId="0" xr:uid="{00000000-0006-0000-1000-000011000000}">
      <text>
        <r>
          <rPr>
            <sz val="9"/>
            <color indexed="81"/>
            <rFont val="ＭＳ Ｐゴシック"/>
            <family val="3"/>
            <charset val="128"/>
          </rPr>
          <t>同上</t>
        </r>
      </text>
    </comment>
    <comment ref="P21" authorId="0" shapeId="0" xr:uid="{00000000-0006-0000-10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0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67DA1EBE-9CDE-49A6-9114-3B8E8A9B3EA3}">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1000-000016000000}">
      <text>
        <r>
          <rPr>
            <sz val="9"/>
            <color indexed="81"/>
            <rFont val="ＭＳ Ｐゴシック"/>
            <family val="3"/>
            <charset val="128"/>
          </rPr>
          <t>右上のフローから、自動的に計算されます。</t>
        </r>
      </text>
    </comment>
    <comment ref="P24" authorId="0" shapeId="0" xr:uid="{00000000-0006-0000-10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0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616CA51C-451B-4ABD-AB75-F03A0E3C145C}">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1000-00001A000000}">
      <text>
        <r>
          <rPr>
            <sz val="9"/>
            <color indexed="81"/>
            <rFont val="ＭＳ Ｐゴシック"/>
            <family val="3"/>
            <charset val="128"/>
          </rPr>
          <t>右上のフローから、自動的に計算されます。</t>
        </r>
      </text>
    </comment>
    <comment ref="D26" authorId="0" shapeId="0" xr:uid="{A642A3F6-1F13-4AFD-85EC-76B78B28728C}">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1000-00001C000000}">
      <text>
        <r>
          <rPr>
            <sz val="9"/>
            <color indexed="81"/>
            <rFont val="ＭＳ Ｐゴシック"/>
            <family val="3"/>
            <charset val="128"/>
          </rPr>
          <t>右上のフローから、自動的に計算されます。</t>
        </r>
      </text>
    </comment>
    <comment ref="D27" authorId="0" shapeId="0" xr:uid="{B5FA1240-6C91-455B-901D-4FB18F608B60}">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1000-00001E000000}">
      <text>
        <r>
          <rPr>
            <sz val="9"/>
            <color indexed="81"/>
            <rFont val="ＭＳ Ｐゴシック"/>
            <family val="3"/>
            <charset val="128"/>
          </rPr>
          <t>右上のフローから、自動的に計算されます。</t>
        </r>
      </text>
    </comment>
    <comment ref="P27" authorId="0" shapeId="0" xr:uid="{00000000-0006-0000-1000-00001F000000}">
      <text>
        <r>
          <rPr>
            <sz val="9"/>
            <color indexed="81"/>
            <rFont val="ＭＳ Ｐゴシック"/>
            <family val="3"/>
            <charset val="128"/>
          </rPr>
          <t>下にあるＢ-1およびＢ-2から、自動的に計算されます。</t>
        </r>
      </text>
    </comment>
    <comment ref="AL27" authorId="0" shapeId="0" xr:uid="{00000000-0006-0000-1000-000020000000}">
      <text>
        <r>
          <rPr>
            <sz val="9"/>
            <color indexed="81"/>
            <rFont val="ＭＳ Ｐゴシック"/>
            <family val="3"/>
            <charset val="128"/>
          </rPr>
          <t>Ｂとｂの合計が自動的に計算されます。</t>
        </r>
      </text>
    </comment>
    <comment ref="AS27" authorId="0" shapeId="0" xr:uid="{00000000-0006-0000-10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F98DBEA2-FA47-4876-AA9D-4EE1F3BA40C2}">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1000-000023000000}">
      <text>
        <r>
          <rPr>
            <sz val="9"/>
            <color indexed="81"/>
            <rFont val="ＭＳ Ｐゴシック"/>
            <family val="3"/>
            <charset val="128"/>
          </rPr>
          <t>右上のフローから、自動的に計算されます。</t>
        </r>
      </text>
    </comment>
    <comment ref="AA28" authorId="0" shapeId="0" xr:uid="{00000000-0006-0000-10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A3FF1B4D-4006-4CE7-A0E8-FE1B60734AD0}">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1000-000026000000}">
      <text>
        <r>
          <rPr>
            <sz val="9"/>
            <color indexed="81"/>
            <rFont val="ＭＳ Ｐゴシック"/>
            <family val="3"/>
            <charset val="128"/>
          </rPr>
          <t>右上のフローから、自動的に計算されます。</t>
        </r>
      </text>
    </comment>
    <comment ref="AA29" authorId="0" shapeId="0" xr:uid="{00000000-0006-0000-1000-000027000000}">
      <text>
        <r>
          <rPr>
            <sz val="9"/>
            <color indexed="81"/>
            <rFont val="ＭＳ Ｐゴシック"/>
            <family val="3"/>
            <charset val="128"/>
          </rPr>
          <t>同上</t>
        </r>
      </text>
    </comment>
    <comment ref="D30" authorId="0" shapeId="0" xr:uid="{6354E3E0-FA2B-4757-9681-6BC64FCA3978}">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1000-000029000000}">
      <text>
        <r>
          <rPr>
            <sz val="9"/>
            <color indexed="81"/>
            <rFont val="ＭＳ Ｐゴシック"/>
            <family val="3"/>
            <charset val="128"/>
          </rPr>
          <t>右上のフローから、自動的に計算されます。</t>
        </r>
      </text>
    </comment>
    <comment ref="R30" authorId="0" shapeId="0" xr:uid="{00000000-0006-0000-1000-00002A000000}">
      <text>
        <r>
          <rPr>
            <sz val="9"/>
            <color indexed="81"/>
            <rFont val="ＭＳ Ｐゴシック"/>
            <family val="3"/>
            <charset val="128"/>
          </rPr>
          <t>右側にある3つの委託目的別内訳量から、自動的に計算されます。</t>
        </r>
      </text>
    </comment>
    <comment ref="AA30" authorId="0" shapeId="0" xr:uid="{00000000-0006-0000-1000-00002B000000}">
      <text>
        <r>
          <rPr>
            <sz val="9"/>
            <color indexed="81"/>
            <rFont val="ＭＳ Ｐゴシック"/>
            <family val="3"/>
            <charset val="128"/>
          </rPr>
          <t>同上</t>
        </r>
      </text>
    </comment>
    <comment ref="AL30" authorId="0" shapeId="0" xr:uid="{00000000-0006-0000-10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06D24F48-B3E7-4642-B94F-250D2E20673D}">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1000-00002E000000}">
      <text>
        <r>
          <rPr>
            <sz val="9"/>
            <color indexed="81"/>
            <rFont val="ＭＳ Ｐゴシック"/>
            <family val="3"/>
            <charset val="128"/>
          </rPr>
          <t>右上のフローから、自動的に計算されます。</t>
        </r>
      </text>
    </comment>
    <comment ref="AS31" authorId="0" shapeId="0" xr:uid="{00000000-0006-0000-10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9905C56-BA7F-4F1D-BD65-742B501EDC55}">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1000-000031000000}">
      <text>
        <r>
          <rPr>
            <sz val="9"/>
            <color indexed="81"/>
            <rFont val="ＭＳ Ｐゴシック"/>
            <family val="3"/>
            <charset val="128"/>
          </rPr>
          <t>右上のフローから、自動的に計算されます。</t>
        </r>
      </text>
    </comment>
    <comment ref="D33" authorId="0" shapeId="0" xr:uid="{DB07D575-320E-4CEC-8366-2D4A71CEB075}">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1000-000033000000}">
      <text>
        <r>
          <rPr>
            <sz val="9"/>
            <color indexed="81"/>
            <rFont val="ＭＳ Ｐゴシック"/>
            <family val="3"/>
            <charset val="128"/>
          </rPr>
          <t>右上のフローから、自動的に計算されます。</t>
        </r>
      </text>
    </comment>
    <comment ref="R33" authorId="0" shapeId="0" xr:uid="{00000000-0006-0000-10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100-000001000000}">
      <text>
        <r>
          <rPr>
            <sz val="10"/>
            <color indexed="81"/>
            <rFont val="ＭＳ Ｐゴシック"/>
            <family val="3"/>
            <charset val="128"/>
          </rPr>
          <t>「表紙」シートで選択された○印が自動的に反映されます。</t>
        </r>
      </text>
    </comment>
    <comment ref="AU4" authorId="0" shapeId="0" xr:uid="{00000000-0006-0000-1100-000002000000}">
      <text>
        <r>
          <rPr>
            <sz val="10"/>
            <color indexed="81"/>
            <rFont val="ＭＳ Ｐゴシック"/>
            <family val="3"/>
            <charset val="128"/>
          </rPr>
          <t>「表紙」シートで選択された○印が自動的に反映されます。</t>
        </r>
      </text>
    </comment>
    <comment ref="AF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1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1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1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1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100-00000C000000}">
      <text>
        <r>
          <rPr>
            <sz val="9"/>
            <color indexed="81"/>
            <rFont val="ＭＳ Ｐゴシック"/>
            <family val="3"/>
            <charset val="128"/>
          </rPr>
          <t>同上</t>
        </r>
      </text>
    </comment>
    <comment ref="P18" authorId="0" shapeId="0" xr:uid="{00000000-0006-0000-11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100-00000E000000}">
      <text>
        <r>
          <rPr>
            <sz val="9"/>
            <color indexed="81"/>
            <rFont val="ＭＳ Ｐゴシック"/>
            <family val="3"/>
            <charset val="128"/>
          </rPr>
          <t>⑧、⑨、※3及びｂの合計から自動的に計算されます。</t>
        </r>
      </text>
    </comment>
    <comment ref="AH18" authorId="0" shapeId="0" xr:uid="{00000000-0006-0000-1100-00000F000000}">
      <text>
        <r>
          <rPr>
            <sz val="9"/>
            <color indexed="81"/>
            <rFont val="ＭＳ Ｐゴシック"/>
            <family val="3"/>
            <charset val="128"/>
          </rPr>
          <t>右にあるｂ-1およびｂ-2から、自動的に計算されます。</t>
        </r>
      </text>
    </comment>
    <comment ref="AO18" authorId="0" shapeId="0" xr:uid="{00000000-0006-0000-1100-000010000000}">
      <text>
        <r>
          <rPr>
            <sz val="9"/>
            <color indexed="81"/>
            <rFont val="ＭＳ Ｐゴシック"/>
            <family val="3"/>
            <charset val="128"/>
          </rPr>
          <t>右側にある3つの委託目的別内訳量から、自動的に計算されます。</t>
        </r>
      </text>
    </comment>
    <comment ref="AU18" authorId="0" shapeId="0" xr:uid="{00000000-0006-0000-1100-000011000000}">
      <text>
        <r>
          <rPr>
            <sz val="9"/>
            <color indexed="81"/>
            <rFont val="ＭＳ Ｐゴシック"/>
            <family val="3"/>
            <charset val="128"/>
          </rPr>
          <t>同上</t>
        </r>
      </text>
    </comment>
    <comment ref="P21" authorId="0" shapeId="0" xr:uid="{00000000-0006-0000-11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1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541F8A2-E33D-4FEE-8329-9B5D7F57566C}">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1100-000016000000}">
      <text>
        <r>
          <rPr>
            <sz val="9"/>
            <color indexed="81"/>
            <rFont val="ＭＳ Ｐゴシック"/>
            <family val="3"/>
            <charset val="128"/>
          </rPr>
          <t>右上のフローから、自動的に計算されます。</t>
        </r>
      </text>
    </comment>
    <comment ref="P24" authorId="0" shapeId="0" xr:uid="{00000000-0006-0000-11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1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68743031-F768-4FF6-B205-A3692A0DFD9C}">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1100-00001A000000}">
      <text>
        <r>
          <rPr>
            <sz val="9"/>
            <color indexed="81"/>
            <rFont val="ＭＳ Ｐゴシック"/>
            <family val="3"/>
            <charset val="128"/>
          </rPr>
          <t>右上のフローから、自動的に計算されます。</t>
        </r>
      </text>
    </comment>
    <comment ref="D26" authorId="0" shapeId="0" xr:uid="{F834BE72-D542-401D-BC82-5EB627B90EE5}">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1100-00001C000000}">
      <text>
        <r>
          <rPr>
            <sz val="9"/>
            <color indexed="81"/>
            <rFont val="ＭＳ Ｐゴシック"/>
            <family val="3"/>
            <charset val="128"/>
          </rPr>
          <t>右上のフローから、自動的に計算されます。</t>
        </r>
      </text>
    </comment>
    <comment ref="D27" authorId="0" shapeId="0" xr:uid="{814A3AC5-9551-41DC-B359-1E88EC54AA8E}">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1100-00001E000000}">
      <text>
        <r>
          <rPr>
            <sz val="9"/>
            <color indexed="81"/>
            <rFont val="ＭＳ Ｐゴシック"/>
            <family val="3"/>
            <charset val="128"/>
          </rPr>
          <t>右上のフローから、自動的に計算されます。</t>
        </r>
      </text>
    </comment>
    <comment ref="P27" authorId="0" shapeId="0" xr:uid="{00000000-0006-0000-1100-00001F000000}">
      <text>
        <r>
          <rPr>
            <sz val="9"/>
            <color indexed="81"/>
            <rFont val="ＭＳ Ｐゴシック"/>
            <family val="3"/>
            <charset val="128"/>
          </rPr>
          <t>下にあるＢ-1およびＢ-2から、自動的に計算されます。</t>
        </r>
      </text>
    </comment>
    <comment ref="AL27" authorId="0" shapeId="0" xr:uid="{00000000-0006-0000-1100-000020000000}">
      <text>
        <r>
          <rPr>
            <sz val="9"/>
            <color indexed="81"/>
            <rFont val="ＭＳ Ｐゴシック"/>
            <family val="3"/>
            <charset val="128"/>
          </rPr>
          <t>Ｂとｂの合計が自動的に計算されます。</t>
        </r>
      </text>
    </comment>
    <comment ref="AS27" authorId="0" shapeId="0" xr:uid="{00000000-0006-0000-11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5309F400-8E01-437D-85C8-34E271200CB1}">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1100-000023000000}">
      <text>
        <r>
          <rPr>
            <sz val="9"/>
            <color indexed="81"/>
            <rFont val="ＭＳ Ｐゴシック"/>
            <family val="3"/>
            <charset val="128"/>
          </rPr>
          <t>右上のフローから、自動的に計算されます。</t>
        </r>
      </text>
    </comment>
    <comment ref="AA28" authorId="0" shapeId="0" xr:uid="{00000000-0006-0000-11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1F0D00E-DDBD-429B-A345-CE4F5B4D5A32}">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1100-000026000000}">
      <text>
        <r>
          <rPr>
            <sz val="9"/>
            <color indexed="81"/>
            <rFont val="ＭＳ Ｐゴシック"/>
            <family val="3"/>
            <charset val="128"/>
          </rPr>
          <t>右上のフローから、自動的に計算されます。</t>
        </r>
      </text>
    </comment>
    <comment ref="AA29" authorId="0" shapeId="0" xr:uid="{00000000-0006-0000-1100-000027000000}">
      <text>
        <r>
          <rPr>
            <sz val="9"/>
            <color indexed="81"/>
            <rFont val="ＭＳ Ｐゴシック"/>
            <family val="3"/>
            <charset val="128"/>
          </rPr>
          <t>同上</t>
        </r>
      </text>
    </comment>
    <comment ref="D30" authorId="0" shapeId="0" xr:uid="{F34CB6F3-ED71-4971-B74C-ABD0EB9BB53F}">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1100-000029000000}">
      <text>
        <r>
          <rPr>
            <sz val="9"/>
            <color indexed="81"/>
            <rFont val="ＭＳ Ｐゴシック"/>
            <family val="3"/>
            <charset val="128"/>
          </rPr>
          <t>右上のフローから、自動的に計算されます。</t>
        </r>
      </text>
    </comment>
    <comment ref="R30" authorId="0" shapeId="0" xr:uid="{00000000-0006-0000-1100-00002A000000}">
      <text>
        <r>
          <rPr>
            <sz val="9"/>
            <color indexed="81"/>
            <rFont val="ＭＳ Ｐゴシック"/>
            <family val="3"/>
            <charset val="128"/>
          </rPr>
          <t>右側にある3つの委託目的別内訳量から、自動的に計算されます。</t>
        </r>
      </text>
    </comment>
    <comment ref="AA30" authorId="0" shapeId="0" xr:uid="{00000000-0006-0000-1100-00002B000000}">
      <text>
        <r>
          <rPr>
            <sz val="9"/>
            <color indexed="81"/>
            <rFont val="ＭＳ Ｐゴシック"/>
            <family val="3"/>
            <charset val="128"/>
          </rPr>
          <t>同上</t>
        </r>
      </text>
    </comment>
    <comment ref="AL30" authorId="0" shapeId="0" xr:uid="{00000000-0006-0000-11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68674E06-3752-48BC-B7BF-382ED3DCE600}">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1100-00002E000000}">
      <text>
        <r>
          <rPr>
            <sz val="9"/>
            <color indexed="81"/>
            <rFont val="ＭＳ Ｐゴシック"/>
            <family val="3"/>
            <charset val="128"/>
          </rPr>
          <t>右上のフローから、自動的に計算されます。</t>
        </r>
      </text>
    </comment>
    <comment ref="AS31" authorId="0" shapeId="0" xr:uid="{00000000-0006-0000-11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F1E8383D-CD5A-41BD-85A6-45F41A7EBC1E}">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1100-000031000000}">
      <text>
        <r>
          <rPr>
            <sz val="9"/>
            <color indexed="81"/>
            <rFont val="ＭＳ Ｐゴシック"/>
            <family val="3"/>
            <charset val="128"/>
          </rPr>
          <t>右上のフローから、自動的に計算されます。</t>
        </r>
      </text>
    </comment>
    <comment ref="D33" authorId="0" shapeId="0" xr:uid="{699B5BC2-7CE8-4D2D-A1DD-D313A3CF734A}">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1100-000033000000}">
      <text>
        <r>
          <rPr>
            <sz val="9"/>
            <color indexed="81"/>
            <rFont val="ＭＳ Ｐゴシック"/>
            <family val="3"/>
            <charset val="128"/>
          </rPr>
          <t>右上のフローから、自動的に計算されます。</t>
        </r>
      </text>
    </comment>
    <comment ref="R33" authorId="0" shapeId="0" xr:uid="{00000000-0006-0000-11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200-000001000000}">
      <text>
        <r>
          <rPr>
            <sz val="10"/>
            <color indexed="81"/>
            <rFont val="ＭＳ Ｐゴシック"/>
            <family val="3"/>
            <charset val="128"/>
          </rPr>
          <t>「表紙」シートで選択された○印が自動的に反映されます。</t>
        </r>
      </text>
    </comment>
    <comment ref="AU4" authorId="0" shapeId="0" xr:uid="{00000000-0006-0000-1200-000002000000}">
      <text>
        <r>
          <rPr>
            <sz val="10"/>
            <color indexed="81"/>
            <rFont val="ＭＳ Ｐゴシック"/>
            <family val="3"/>
            <charset val="128"/>
          </rPr>
          <t>「表紙」シートで選択された○印が自動的に反映されます。</t>
        </r>
      </text>
    </comment>
    <comment ref="AF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2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2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2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2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200-00000C000000}">
      <text>
        <r>
          <rPr>
            <sz val="9"/>
            <color indexed="81"/>
            <rFont val="ＭＳ Ｐゴシック"/>
            <family val="3"/>
            <charset val="128"/>
          </rPr>
          <t>同上</t>
        </r>
      </text>
    </comment>
    <comment ref="P18" authorId="0" shapeId="0" xr:uid="{00000000-0006-0000-12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200-00000E000000}">
      <text>
        <r>
          <rPr>
            <sz val="9"/>
            <color indexed="81"/>
            <rFont val="ＭＳ Ｐゴシック"/>
            <family val="3"/>
            <charset val="128"/>
          </rPr>
          <t>⑧、⑨、※3及びｂの合計から自動的に計算されます。</t>
        </r>
      </text>
    </comment>
    <comment ref="AH18" authorId="0" shapeId="0" xr:uid="{00000000-0006-0000-1200-00000F000000}">
      <text>
        <r>
          <rPr>
            <sz val="9"/>
            <color indexed="81"/>
            <rFont val="ＭＳ Ｐゴシック"/>
            <family val="3"/>
            <charset val="128"/>
          </rPr>
          <t>右にあるｂ-1およびｂ-2から、自動的に計算されます。</t>
        </r>
      </text>
    </comment>
    <comment ref="AO18" authorId="0" shapeId="0" xr:uid="{00000000-0006-0000-1200-000010000000}">
      <text>
        <r>
          <rPr>
            <sz val="9"/>
            <color indexed="81"/>
            <rFont val="ＭＳ Ｐゴシック"/>
            <family val="3"/>
            <charset val="128"/>
          </rPr>
          <t>右側にある3つの委託目的別内訳量から、自動的に計算されます。</t>
        </r>
      </text>
    </comment>
    <comment ref="AU18" authorId="0" shapeId="0" xr:uid="{00000000-0006-0000-1200-000011000000}">
      <text>
        <r>
          <rPr>
            <sz val="9"/>
            <color indexed="81"/>
            <rFont val="ＭＳ Ｐゴシック"/>
            <family val="3"/>
            <charset val="128"/>
          </rPr>
          <t>同上</t>
        </r>
      </text>
    </comment>
    <comment ref="P21" authorId="0" shapeId="0" xr:uid="{00000000-0006-0000-12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2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F2771628-847C-4EB2-9801-5FC1739B8647}">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1200-000016000000}">
      <text>
        <r>
          <rPr>
            <sz val="9"/>
            <color indexed="81"/>
            <rFont val="ＭＳ Ｐゴシック"/>
            <family val="3"/>
            <charset val="128"/>
          </rPr>
          <t>右上のフローから、自動的に計算されます。</t>
        </r>
      </text>
    </comment>
    <comment ref="P24" authorId="0" shapeId="0" xr:uid="{00000000-0006-0000-12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2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7EE2250F-F8E7-45A4-8FF9-013C8B3101C1}">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1200-00001A000000}">
      <text>
        <r>
          <rPr>
            <sz val="9"/>
            <color indexed="81"/>
            <rFont val="ＭＳ Ｐゴシック"/>
            <family val="3"/>
            <charset val="128"/>
          </rPr>
          <t>右上のフローから、自動的に計算されます。</t>
        </r>
      </text>
    </comment>
    <comment ref="D26" authorId="0" shapeId="0" xr:uid="{2B2BA230-74E7-453F-9DD4-2F9733D1DB37}">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1200-00001C000000}">
      <text>
        <r>
          <rPr>
            <sz val="9"/>
            <color indexed="81"/>
            <rFont val="ＭＳ Ｐゴシック"/>
            <family val="3"/>
            <charset val="128"/>
          </rPr>
          <t>右上のフローから、自動的に計算されます。</t>
        </r>
      </text>
    </comment>
    <comment ref="D27" authorId="0" shapeId="0" xr:uid="{30D23FF4-CB9B-406C-89C9-818E62F90821}">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1200-00001E000000}">
      <text>
        <r>
          <rPr>
            <sz val="9"/>
            <color indexed="81"/>
            <rFont val="ＭＳ Ｐゴシック"/>
            <family val="3"/>
            <charset val="128"/>
          </rPr>
          <t>右上のフローから、自動的に計算されます。</t>
        </r>
      </text>
    </comment>
    <comment ref="P27" authorId="0" shapeId="0" xr:uid="{00000000-0006-0000-1200-00001F000000}">
      <text>
        <r>
          <rPr>
            <sz val="9"/>
            <color indexed="81"/>
            <rFont val="ＭＳ Ｐゴシック"/>
            <family val="3"/>
            <charset val="128"/>
          </rPr>
          <t>下にあるＢ-1およびＢ-2から、自動的に計算されます。</t>
        </r>
      </text>
    </comment>
    <comment ref="AL27" authorId="0" shapeId="0" xr:uid="{00000000-0006-0000-1200-000020000000}">
      <text>
        <r>
          <rPr>
            <sz val="9"/>
            <color indexed="81"/>
            <rFont val="ＭＳ Ｐゴシック"/>
            <family val="3"/>
            <charset val="128"/>
          </rPr>
          <t>Ｂとｂの合計が自動的に計算されます。</t>
        </r>
      </text>
    </comment>
    <comment ref="AS27" authorId="0" shapeId="0" xr:uid="{00000000-0006-0000-12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959E655A-4CB5-42AC-AD83-D1A067ED1DD9}">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1200-000023000000}">
      <text>
        <r>
          <rPr>
            <sz val="9"/>
            <color indexed="81"/>
            <rFont val="ＭＳ Ｐゴシック"/>
            <family val="3"/>
            <charset val="128"/>
          </rPr>
          <t>右上のフローから、自動的に計算されます。</t>
        </r>
      </text>
    </comment>
    <comment ref="AA28" authorId="0" shapeId="0" xr:uid="{00000000-0006-0000-12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E4D54BF5-0691-41C8-94EF-68D6312476B9}">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1200-000026000000}">
      <text>
        <r>
          <rPr>
            <sz val="9"/>
            <color indexed="81"/>
            <rFont val="ＭＳ Ｐゴシック"/>
            <family val="3"/>
            <charset val="128"/>
          </rPr>
          <t>右上のフローから、自動的に計算されます。</t>
        </r>
      </text>
    </comment>
    <comment ref="AA29" authorId="0" shapeId="0" xr:uid="{00000000-0006-0000-1200-000027000000}">
      <text>
        <r>
          <rPr>
            <sz val="9"/>
            <color indexed="81"/>
            <rFont val="ＭＳ Ｐゴシック"/>
            <family val="3"/>
            <charset val="128"/>
          </rPr>
          <t>同上</t>
        </r>
      </text>
    </comment>
    <comment ref="D30" authorId="0" shapeId="0" xr:uid="{CFBC73BA-8F71-44CC-94D5-B48975841FD7}">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1200-000029000000}">
      <text>
        <r>
          <rPr>
            <sz val="9"/>
            <color indexed="81"/>
            <rFont val="ＭＳ Ｐゴシック"/>
            <family val="3"/>
            <charset val="128"/>
          </rPr>
          <t>右上のフローから、自動的に計算されます。</t>
        </r>
      </text>
    </comment>
    <comment ref="R30" authorId="0" shapeId="0" xr:uid="{00000000-0006-0000-1200-00002A000000}">
      <text>
        <r>
          <rPr>
            <sz val="9"/>
            <color indexed="81"/>
            <rFont val="ＭＳ Ｐゴシック"/>
            <family val="3"/>
            <charset val="128"/>
          </rPr>
          <t>右側にある3つの委託目的別内訳量から、自動的に計算されます。</t>
        </r>
      </text>
    </comment>
    <comment ref="AA30" authorId="0" shapeId="0" xr:uid="{00000000-0006-0000-1200-00002B000000}">
      <text>
        <r>
          <rPr>
            <sz val="9"/>
            <color indexed="81"/>
            <rFont val="ＭＳ Ｐゴシック"/>
            <family val="3"/>
            <charset val="128"/>
          </rPr>
          <t>同上</t>
        </r>
      </text>
    </comment>
    <comment ref="AL30" authorId="0" shapeId="0" xr:uid="{00000000-0006-0000-12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FA435299-6356-4CDC-A273-5CE66C23B00A}">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1200-00002E000000}">
      <text>
        <r>
          <rPr>
            <sz val="9"/>
            <color indexed="81"/>
            <rFont val="ＭＳ Ｐゴシック"/>
            <family val="3"/>
            <charset val="128"/>
          </rPr>
          <t>右上のフローから、自動的に計算されます。</t>
        </r>
      </text>
    </comment>
    <comment ref="AS31" authorId="0" shapeId="0" xr:uid="{00000000-0006-0000-12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7BAE7666-3A6D-4444-B22D-87D3A74291E8}">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1200-000031000000}">
      <text>
        <r>
          <rPr>
            <sz val="9"/>
            <color indexed="81"/>
            <rFont val="ＭＳ Ｐゴシック"/>
            <family val="3"/>
            <charset val="128"/>
          </rPr>
          <t>右上のフローから、自動的に計算されます。</t>
        </r>
      </text>
    </comment>
    <comment ref="D33" authorId="0" shapeId="0" xr:uid="{2A8CA29D-9BAC-460C-A882-10FA185E0EFD}">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1200-000033000000}">
      <text>
        <r>
          <rPr>
            <sz val="9"/>
            <color indexed="81"/>
            <rFont val="ＭＳ Ｐゴシック"/>
            <family val="3"/>
            <charset val="128"/>
          </rPr>
          <t>右上のフローから、自動的に計算されます。</t>
        </r>
      </text>
    </comment>
    <comment ref="R33" authorId="0" shapeId="0" xr:uid="{00000000-0006-0000-12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300-000001000000}">
      <text>
        <r>
          <rPr>
            <sz val="10"/>
            <color indexed="81"/>
            <rFont val="ＭＳ Ｐゴシック"/>
            <family val="3"/>
            <charset val="128"/>
          </rPr>
          <t>「表紙」シートで選択された○印が自動的に反映されます。</t>
        </r>
      </text>
    </comment>
    <comment ref="AU4" authorId="0" shapeId="0" xr:uid="{00000000-0006-0000-1300-000002000000}">
      <text>
        <r>
          <rPr>
            <sz val="10"/>
            <color indexed="81"/>
            <rFont val="ＭＳ Ｐゴシック"/>
            <family val="3"/>
            <charset val="128"/>
          </rPr>
          <t>「表紙」シートで選択された○印が自動的に反映されます。</t>
        </r>
      </text>
    </comment>
    <comment ref="AF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3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3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3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3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300-00000C000000}">
      <text>
        <r>
          <rPr>
            <sz val="9"/>
            <color indexed="81"/>
            <rFont val="ＭＳ Ｐゴシック"/>
            <family val="3"/>
            <charset val="128"/>
          </rPr>
          <t>同上</t>
        </r>
      </text>
    </comment>
    <comment ref="P18" authorId="0" shapeId="0" xr:uid="{00000000-0006-0000-13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300-00000E000000}">
      <text>
        <r>
          <rPr>
            <sz val="9"/>
            <color indexed="81"/>
            <rFont val="ＭＳ Ｐゴシック"/>
            <family val="3"/>
            <charset val="128"/>
          </rPr>
          <t>⑧、⑨、※3及びｂの合計から自動的に計算されます。</t>
        </r>
      </text>
    </comment>
    <comment ref="AH18" authorId="0" shapeId="0" xr:uid="{00000000-0006-0000-1300-00000F000000}">
      <text>
        <r>
          <rPr>
            <sz val="9"/>
            <color indexed="81"/>
            <rFont val="ＭＳ Ｐゴシック"/>
            <family val="3"/>
            <charset val="128"/>
          </rPr>
          <t>右にあるｂ-1およびｂ-2から、自動的に計算されます。</t>
        </r>
      </text>
    </comment>
    <comment ref="AO18" authorId="0" shapeId="0" xr:uid="{00000000-0006-0000-1300-000010000000}">
      <text>
        <r>
          <rPr>
            <sz val="9"/>
            <color indexed="81"/>
            <rFont val="ＭＳ Ｐゴシック"/>
            <family val="3"/>
            <charset val="128"/>
          </rPr>
          <t>右側にある3つの委託目的別内訳量から、自動的に計算されます。</t>
        </r>
      </text>
    </comment>
    <comment ref="AU18" authorId="0" shapeId="0" xr:uid="{00000000-0006-0000-1300-000011000000}">
      <text>
        <r>
          <rPr>
            <sz val="9"/>
            <color indexed="81"/>
            <rFont val="ＭＳ Ｐゴシック"/>
            <family val="3"/>
            <charset val="128"/>
          </rPr>
          <t>同上</t>
        </r>
      </text>
    </comment>
    <comment ref="P21" authorId="0" shapeId="0" xr:uid="{00000000-0006-0000-13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3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CAD372E7-A024-4BCB-86DF-C806322025DB}">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1300-000016000000}">
      <text>
        <r>
          <rPr>
            <sz val="9"/>
            <color indexed="81"/>
            <rFont val="ＭＳ Ｐゴシック"/>
            <family val="3"/>
            <charset val="128"/>
          </rPr>
          <t>右上のフローから、自動的に計算されます。</t>
        </r>
      </text>
    </comment>
    <comment ref="P24" authorId="0" shapeId="0" xr:uid="{00000000-0006-0000-13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3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13BCCA4C-FB82-4B69-A5D4-1C8747778605}">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1300-00001A000000}">
      <text>
        <r>
          <rPr>
            <sz val="9"/>
            <color indexed="81"/>
            <rFont val="ＭＳ Ｐゴシック"/>
            <family val="3"/>
            <charset val="128"/>
          </rPr>
          <t>右上のフローから、自動的に計算されます。</t>
        </r>
      </text>
    </comment>
    <comment ref="D26" authorId="0" shapeId="0" xr:uid="{377E08B7-CD65-42E6-B1C8-458751EF6150}">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1300-00001C000000}">
      <text>
        <r>
          <rPr>
            <sz val="9"/>
            <color indexed="81"/>
            <rFont val="ＭＳ Ｐゴシック"/>
            <family val="3"/>
            <charset val="128"/>
          </rPr>
          <t>右上のフローから、自動的に計算されます。</t>
        </r>
      </text>
    </comment>
    <comment ref="D27" authorId="0" shapeId="0" xr:uid="{DBEEA2AD-72CD-4DE9-8E00-28EEB0C91F91}">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1300-00001E000000}">
      <text>
        <r>
          <rPr>
            <sz val="9"/>
            <color indexed="81"/>
            <rFont val="ＭＳ Ｐゴシック"/>
            <family val="3"/>
            <charset val="128"/>
          </rPr>
          <t>右上のフローから、自動的に計算されます。</t>
        </r>
      </text>
    </comment>
    <comment ref="P27" authorId="0" shapeId="0" xr:uid="{00000000-0006-0000-1300-00001F000000}">
      <text>
        <r>
          <rPr>
            <sz val="9"/>
            <color indexed="81"/>
            <rFont val="ＭＳ Ｐゴシック"/>
            <family val="3"/>
            <charset val="128"/>
          </rPr>
          <t>下にあるＢ-1およびＢ-2から、自動的に計算されます。</t>
        </r>
      </text>
    </comment>
    <comment ref="AL27" authorId="0" shapeId="0" xr:uid="{00000000-0006-0000-1300-000020000000}">
      <text>
        <r>
          <rPr>
            <sz val="9"/>
            <color indexed="81"/>
            <rFont val="ＭＳ Ｐゴシック"/>
            <family val="3"/>
            <charset val="128"/>
          </rPr>
          <t>Ｂとｂの合計が自動的に計算されます。</t>
        </r>
      </text>
    </comment>
    <comment ref="AS27" authorId="0" shapeId="0" xr:uid="{00000000-0006-0000-13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00857C7C-64DD-4BC6-94C8-496AF71217F3}">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1300-000023000000}">
      <text>
        <r>
          <rPr>
            <sz val="9"/>
            <color indexed="81"/>
            <rFont val="ＭＳ Ｐゴシック"/>
            <family val="3"/>
            <charset val="128"/>
          </rPr>
          <t>右上のフローから、自動的に計算されます。</t>
        </r>
      </text>
    </comment>
    <comment ref="AA28" authorId="0" shapeId="0" xr:uid="{00000000-0006-0000-13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88EFE6E6-7A6A-4214-A782-7B563A2DE170}">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1300-000026000000}">
      <text>
        <r>
          <rPr>
            <sz val="9"/>
            <color indexed="81"/>
            <rFont val="ＭＳ Ｐゴシック"/>
            <family val="3"/>
            <charset val="128"/>
          </rPr>
          <t>右上のフローから、自動的に計算されます。</t>
        </r>
      </text>
    </comment>
    <comment ref="AA29" authorId="0" shapeId="0" xr:uid="{00000000-0006-0000-1300-000027000000}">
      <text>
        <r>
          <rPr>
            <sz val="9"/>
            <color indexed="81"/>
            <rFont val="ＭＳ Ｐゴシック"/>
            <family val="3"/>
            <charset val="128"/>
          </rPr>
          <t>同上</t>
        </r>
      </text>
    </comment>
    <comment ref="D30" authorId="0" shapeId="0" xr:uid="{603F4247-525C-47FB-88D3-511B13300FCE}">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1300-000029000000}">
      <text>
        <r>
          <rPr>
            <sz val="9"/>
            <color indexed="81"/>
            <rFont val="ＭＳ Ｐゴシック"/>
            <family val="3"/>
            <charset val="128"/>
          </rPr>
          <t>右上のフローから、自動的に計算されます。</t>
        </r>
      </text>
    </comment>
    <comment ref="R30" authorId="0" shapeId="0" xr:uid="{00000000-0006-0000-1300-00002A000000}">
      <text>
        <r>
          <rPr>
            <sz val="9"/>
            <color indexed="81"/>
            <rFont val="ＭＳ Ｐゴシック"/>
            <family val="3"/>
            <charset val="128"/>
          </rPr>
          <t>右側にある3つの委託目的別内訳量から、自動的に計算されます。</t>
        </r>
      </text>
    </comment>
    <comment ref="AA30" authorId="0" shapeId="0" xr:uid="{00000000-0006-0000-1300-00002B000000}">
      <text>
        <r>
          <rPr>
            <sz val="9"/>
            <color indexed="81"/>
            <rFont val="ＭＳ Ｐゴシック"/>
            <family val="3"/>
            <charset val="128"/>
          </rPr>
          <t>同上</t>
        </r>
      </text>
    </comment>
    <comment ref="AL30" authorId="0" shapeId="0" xr:uid="{00000000-0006-0000-13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90903F01-F10E-4537-BBB5-DF9EB3146EDC}">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1300-00002E000000}">
      <text>
        <r>
          <rPr>
            <sz val="9"/>
            <color indexed="81"/>
            <rFont val="ＭＳ Ｐゴシック"/>
            <family val="3"/>
            <charset val="128"/>
          </rPr>
          <t>右上のフローから、自動的に計算されます。</t>
        </r>
      </text>
    </comment>
    <comment ref="AS31" authorId="0" shapeId="0" xr:uid="{00000000-0006-0000-13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E62F1AFA-9B66-4195-887E-184CDD21ECCA}">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1300-000031000000}">
      <text>
        <r>
          <rPr>
            <sz val="9"/>
            <color indexed="81"/>
            <rFont val="ＭＳ Ｐゴシック"/>
            <family val="3"/>
            <charset val="128"/>
          </rPr>
          <t>右上のフローから、自動的に計算されます。</t>
        </r>
      </text>
    </comment>
    <comment ref="D33" authorId="0" shapeId="0" xr:uid="{8CFCECF1-B65B-45FD-BE40-A4A938F40317}">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1300-000033000000}">
      <text>
        <r>
          <rPr>
            <sz val="9"/>
            <color indexed="81"/>
            <rFont val="ＭＳ Ｐゴシック"/>
            <family val="3"/>
            <charset val="128"/>
          </rPr>
          <t>右上のフローから、自動的に計算されます。</t>
        </r>
      </text>
    </comment>
    <comment ref="R33" authorId="0" shapeId="0" xr:uid="{00000000-0006-0000-13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4" authorId="0" shapeId="0" xr:uid="{00000000-0006-0000-1400-000001000000}">
      <text>
        <r>
          <rPr>
            <sz val="10"/>
            <color indexed="81"/>
            <rFont val="ＭＳ Ｐゴシック"/>
            <family val="3"/>
            <charset val="128"/>
          </rPr>
          <t>「表紙」シートで選択された○印が自動的に反映されます。</t>
        </r>
      </text>
    </comment>
    <comment ref="AU4" authorId="0" shapeId="0" xr:uid="{00000000-0006-0000-1400-000002000000}">
      <text>
        <r>
          <rPr>
            <sz val="10"/>
            <color indexed="81"/>
            <rFont val="ＭＳ Ｐゴシック"/>
            <family val="3"/>
            <charset val="128"/>
          </rPr>
          <t>「表紙」シートで選択された○印が自動的に反映されます。</t>
        </r>
      </text>
    </comment>
    <comment ref="AF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xr:uid="{00000000-0006-0000-1400-00000400000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xr:uid="{00000000-0006-0000-1400-00000700000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xr:uid="{00000000-0006-0000-1400-00000900000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xr:uid="{00000000-0006-0000-1400-00000A000000}">
      <text>
        <r>
          <rPr>
            <sz val="9"/>
            <color indexed="81"/>
            <rFont val="ＭＳ Ｐゴシック"/>
            <family val="3"/>
            <charset val="128"/>
          </rPr>
          <t>自ら中間処理した後の残さについて、自社の他事業場等で処理を行った量を記載してください。</t>
        </r>
      </text>
    </comment>
    <comment ref="AU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xr:uid="{00000000-0006-0000-1400-00000C000000}">
      <text>
        <r>
          <rPr>
            <sz val="9"/>
            <color indexed="81"/>
            <rFont val="ＭＳ Ｐゴシック"/>
            <family val="3"/>
            <charset val="128"/>
          </rPr>
          <t>同上</t>
        </r>
      </text>
    </comment>
    <comment ref="P18" authorId="0" shapeId="0" xr:uid="{00000000-0006-0000-1400-00000D000000}">
      <text>
        <r>
          <rPr>
            <sz val="9"/>
            <color indexed="81"/>
            <rFont val="ＭＳ Ｐゴシック"/>
            <family val="3"/>
            <charset val="128"/>
          </rPr>
          <t>発生事業場内で破砕や脱水、焼却などの中間処理を行った量を記載してください。</t>
        </r>
      </text>
    </comment>
    <comment ref="Y18" authorId="0" shapeId="0" xr:uid="{00000000-0006-0000-1400-00000E000000}">
      <text>
        <r>
          <rPr>
            <sz val="9"/>
            <color indexed="81"/>
            <rFont val="ＭＳ Ｐゴシック"/>
            <family val="3"/>
            <charset val="128"/>
          </rPr>
          <t>⑧、⑨、※3及びｂの合計から自動的に計算されます。</t>
        </r>
      </text>
    </comment>
    <comment ref="AH18" authorId="0" shapeId="0" xr:uid="{00000000-0006-0000-1400-00000F000000}">
      <text>
        <r>
          <rPr>
            <sz val="9"/>
            <color indexed="81"/>
            <rFont val="ＭＳ Ｐゴシック"/>
            <family val="3"/>
            <charset val="128"/>
          </rPr>
          <t>右にあるｂ-1およびｂ-2から、自動的に計算されます。</t>
        </r>
      </text>
    </comment>
    <comment ref="AO18" authorId="0" shapeId="0" xr:uid="{00000000-0006-0000-1400-000010000000}">
      <text>
        <r>
          <rPr>
            <sz val="9"/>
            <color indexed="81"/>
            <rFont val="ＭＳ Ｐゴシック"/>
            <family val="3"/>
            <charset val="128"/>
          </rPr>
          <t>右側にある3つの委託目的別内訳量から、自動的に計算されます。</t>
        </r>
      </text>
    </comment>
    <comment ref="AU18" authorId="0" shapeId="0" xr:uid="{00000000-0006-0000-1400-000011000000}">
      <text>
        <r>
          <rPr>
            <sz val="9"/>
            <color indexed="81"/>
            <rFont val="ＭＳ Ｐゴシック"/>
            <family val="3"/>
            <charset val="128"/>
          </rPr>
          <t>同上</t>
        </r>
      </text>
    </comment>
    <comment ref="P21" authorId="0" shapeId="0" xr:uid="{00000000-0006-0000-1400-00001200000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xr:uid="{00000000-0006-0000-1400-00001400000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xr:uid="{7FDF40E5-E4D3-47DD-9065-BC6A06713C76}">
      <text>
        <r>
          <rPr>
            <sz val="9"/>
            <color indexed="81"/>
            <rFont val="ＭＳ Ｐゴシック"/>
            <family val="3"/>
            <charset val="128"/>
          </rPr>
          <t>前年度（令和６年度）に提出した様式２に記載した令和６年度目標値を記入してください。</t>
        </r>
      </text>
    </comment>
    <comment ref="H24" authorId="0" shapeId="0" xr:uid="{00000000-0006-0000-1400-000016000000}">
      <text>
        <r>
          <rPr>
            <sz val="9"/>
            <color indexed="81"/>
            <rFont val="ＭＳ Ｐゴシック"/>
            <family val="3"/>
            <charset val="128"/>
          </rPr>
          <t>右上のフローから、自動的に計算されます。</t>
        </r>
      </text>
    </comment>
    <comment ref="P24" authorId="0" shapeId="0" xr:uid="{00000000-0006-0000-1400-000017000000}">
      <text>
        <r>
          <rPr>
            <sz val="9"/>
            <color indexed="81"/>
            <rFont val="ＭＳ Ｐゴシック"/>
            <family val="3"/>
            <charset val="128"/>
          </rPr>
          <t>発生事業場内での処理ではなく、自社の他事業場等で処理を行った量を記載してください。</t>
        </r>
      </text>
    </comment>
    <comment ref="AS24" authorId="0" shapeId="0" xr:uid="{00000000-0006-0000-1400-000018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xr:uid="{8C32714F-0293-4179-9470-0A1719C2801C}">
      <text>
        <r>
          <rPr>
            <sz val="9"/>
            <color indexed="81"/>
            <rFont val="ＭＳ Ｐゴシック"/>
            <family val="3"/>
            <charset val="128"/>
          </rPr>
          <t>前年度（令和６年度）に提出した様式２に記載した令和６年度目標値を記入してください。</t>
        </r>
      </text>
    </comment>
    <comment ref="H25" authorId="0" shapeId="0" xr:uid="{00000000-0006-0000-1400-00001A000000}">
      <text>
        <r>
          <rPr>
            <sz val="9"/>
            <color indexed="81"/>
            <rFont val="ＭＳ Ｐゴシック"/>
            <family val="3"/>
            <charset val="128"/>
          </rPr>
          <t>右上のフローから、自動的に計算されます。</t>
        </r>
      </text>
    </comment>
    <comment ref="D26" authorId="0" shapeId="0" xr:uid="{1F69D9CA-DAAF-420A-AE87-2FF577621F25}">
      <text>
        <r>
          <rPr>
            <sz val="9"/>
            <color indexed="81"/>
            <rFont val="ＭＳ Ｐゴシック"/>
            <family val="3"/>
            <charset val="128"/>
          </rPr>
          <t>前年度（令和６年度）に提出した様式２に記載した令和６年度目標値を記入してください。</t>
        </r>
      </text>
    </comment>
    <comment ref="H26" authorId="0" shapeId="0" xr:uid="{00000000-0006-0000-1400-00001C000000}">
      <text>
        <r>
          <rPr>
            <sz val="9"/>
            <color indexed="81"/>
            <rFont val="ＭＳ Ｐゴシック"/>
            <family val="3"/>
            <charset val="128"/>
          </rPr>
          <t>右上のフローから、自動的に計算されます。</t>
        </r>
      </text>
    </comment>
    <comment ref="D27" authorId="0" shapeId="0" xr:uid="{7BC630A5-9573-4F34-9730-FD165885A469}">
      <text>
        <r>
          <rPr>
            <sz val="9"/>
            <color indexed="81"/>
            <rFont val="ＭＳ Ｐゴシック"/>
            <family val="3"/>
            <charset val="128"/>
          </rPr>
          <t>前年度（令和６年度）に提出した様式２に記載した令和６年度目標値を記入してください。</t>
        </r>
      </text>
    </comment>
    <comment ref="H27" authorId="0" shapeId="0" xr:uid="{00000000-0006-0000-1400-00001E000000}">
      <text>
        <r>
          <rPr>
            <sz val="9"/>
            <color indexed="81"/>
            <rFont val="ＭＳ Ｐゴシック"/>
            <family val="3"/>
            <charset val="128"/>
          </rPr>
          <t>右上のフローから、自動的に計算されます。</t>
        </r>
      </text>
    </comment>
    <comment ref="P27" authorId="0" shapeId="0" xr:uid="{00000000-0006-0000-1400-00001F000000}">
      <text>
        <r>
          <rPr>
            <sz val="9"/>
            <color indexed="81"/>
            <rFont val="ＭＳ Ｐゴシック"/>
            <family val="3"/>
            <charset val="128"/>
          </rPr>
          <t>下にあるＢ-1およびＢ-2から、自動的に計算されます。</t>
        </r>
      </text>
    </comment>
    <comment ref="AL27" authorId="0" shapeId="0" xr:uid="{00000000-0006-0000-1400-000020000000}">
      <text>
        <r>
          <rPr>
            <sz val="9"/>
            <color indexed="81"/>
            <rFont val="ＭＳ Ｐゴシック"/>
            <family val="3"/>
            <charset val="128"/>
          </rPr>
          <t>Ｂとｂの合計が自動的に計算されます。</t>
        </r>
      </text>
    </comment>
    <comment ref="AS27" authorId="0" shapeId="0" xr:uid="{00000000-0006-0000-1400-000021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xr:uid="{2195923F-BFA3-42B5-8FD0-C5F7E0A5A983}">
      <text>
        <r>
          <rPr>
            <sz val="9"/>
            <color indexed="81"/>
            <rFont val="ＭＳ Ｐゴシック"/>
            <family val="3"/>
            <charset val="128"/>
          </rPr>
          <t>前年度（令和６年度）に提出した様式２に記載した令和６年度目標値を記入してください。</t>
        </r>
      </text>
    </comment>
    <comment ref="H28" authorId="0" shapeId="0" xr:uid="{00000000-0006-0000-1400-000023000000}">
      <text>
        <r>
          <rPr>
            <sz val="9"/>
            <color indexed="81"/>
            <rFont val="ＭＳ Ｐゴシック"/>
            <family val="3"/>
            <charset val="128"/>
          </rPr>
          <t>右上のフローから、自動的に計算されます。</t>
        </r>
      </text>
    </comment>
    <comment ref="AA28" authorId="0" shapeId="0" xr:uid="{00000000-0006-0000-1400-000024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xr:uid="{5C3A8B3A-68B3-49CA-99F5-80B513A7EFA8}">
      <text>
        <r>
          <rPr>
            <sz val="9"/>
            <color indexed="81"/>
            <rFont val="ＭＳ Ｐゴシック"/>
            <family val="3"/>
            <charset val="128"/>
          </rPr>
          <t>前年度（令和６年度）に提出した様式２に記載した令和６年度目標値を記入してください。</t>
        </r>
      </text>
    </comment>
    <comment ref="H29" authorId="0" shapeId="0" xr:uid="{00000000-0006-0000-1400-000026000000}">
      <text>
        <r>
          <rPr>
            <sz val="9"/>
            <color indexed="81"/>
            <rFont val="ＭＳ Ｐゴシック"/>
            <family val="3"/>
            <charset val="128"/>
          </rPr>
          <t>右上のフローから、自動的に計算されます。</t>
        </r>
      </text>
    </comment>
    <comment ref="AA29" authorId="0" shapeId="0" xr:uid="{00000000-0006-0000-1400-000027000000}">
      <text>
        <r>
          <rPr>
            <sz val="9"/>
            <color indexed="81"/>
            <rFont val="ＭＳ Ｐゴシック"/>
            <family val="3"/>
            <charset val="128"/>
          </rPr>
          <t>同上</t>
        </r>
      </text>
    </comment>
    <comment ref="D30" authorId="0" shapeId="0" xr:uid="{DA41ECF1-2AFA-4B18-88BA-962507C29C8F}">
      <text>
        <r>
          <rPr>
            <sz val="9"/>
            <color indexed="81"/>
            <rFont val="ＭＳ Ｐゴシック"/>
            <family val="3"/>
            <charset val="128"/>
          </rPr>
          <t>前年度（令和６年度）に提出した様式２に記載した令和６年度目標値を記入してください。</t>
        </r>
      </text>
    </comment>
    <comment ref="H30" authorId="0" shapeId="0" xr:uid="{00000000-0006-0000-1400-000029000000}">
      <text>
        <r>
          <rPr>
            <sz val="9"/>
            <color indexed="81"/>
            <rFont val="ＭＳ Ｐゴシック"/>
            <family val="3"/>
            <charset val="128"/>
          </rPr>
          <t>右上のフローから、自動的に計算されます。</t>
        </r>
      </text>
    </comment>
    <comment ref="R30" authorId="0" shapeId="0" xr:uid="{00000000-0006-0000-1400-00002A000000}">
      <text>
        <r>
          <rPr>
            <sz val="9"/>
            <color indexed="81"/>
            <rFont val="ＭＳ Ｐゴシック"/>
            <family val="3"/>
            <charset val="128"/>
          </rPr>
          <t>右側にある3つの委託目的別内訳量から、自動的に計算されます。</t>
        </r>
      </text>
    </comment>
    <comment ref="AA30" authorId="0" shapeId="0" xr:uid="{00000000-0006-0000-1400-00002B000000}">
      <text>
        <r>
          <rPr>
            <sz val="9"/>
            <color indexed="81"/>
            <rFont val="ＭＳ Ｐゴシック"/>
            <family val="3"/>
            <charset val="128"/>
          </rPr>
          <t>同上</t>
        </r>
      </text>
    </comment>
    <comment ref="AL30" authorId="0" shapeId="0" xr:uid="{00000000-0006-0000-1400-00002C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xr:uid="{465FBD3E-FCB0-4C52-97CB-F206B3E5AA63}">
      <text>
        <r>
          <rPr>
            <sz val="9"/>
            <color indexed="81"/>
            <rFont val="ＭＳ Ｐゴシック"/>
            <family val="3"/>
            <charset val="128"/>
          </rPr>
          <t>前年度（令和６年度）に提出した様式２に記載した令和６年度目標値を記入してください。</t>
        </r>
      </text>
    </comment>
    <comment ref="H31" authorId="0" shapeId="0" xr:uid="{00000000-0006-0000-1400-00002E000000}">
      <text>
        <r>
          <rPr>
            <sz val="9"/>
            <color indexed="81"/>
            <rFont val="ＭＳ Ｐゴシック"/>
            <family val="3"/>
            <charset val="128"/>
          </rPr>
          <t>右上のフローから、自動的に計算されます。</t>
        </r>
      </text>
    </comment>
    <comment ref="AS31" authorId="0" shapeId="0" xr:uid="{00000000-0006-0000-1400-00002F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xr:uid="{5B853F35-3BD2-424E-8A6C-FCC7F017C13B}">
      <text>
        <r>
          <rPr>
            <sz val="9"/>
            <color indexed="81"/>
            <rFont val="ＭＳ Ｐゴシック"/>
            <family val="3"/>
            <charset val="128"/>
          </rPr>
          <t>前年度（令和６年度）に提出した様式２に記載した令和６年度目標値を記入してください。</t>
        </r>
      </text>
    </comment>
    <comment ref="H32" authorId="0" shapeId="0" xr:uid="{00000000-0006-0000-1400-000031000000}">
      <text>
        <r>
          <rPr>
            <sz val="9"/>
            <color indexed="81"/>
            <rFont val="ＭＳ Ｐゴシック"/>
            <family val="3"/>
            <charset val="128"/>
          </rPr>
          <t>右上のフローから、自動的に計算されます。</t>
        </r>
      </text>
    </comment>
    <comment ref="D33" authorId="0" shapeId="0" xr:uid="{0B596AAC-6AC3-4998-8A13-951CFE583F29}">
      <text>
        <r>
          <rPr>
            <sz val="9"/>
            <color indexed="81"/>
            <rFont val="ＭＳ Ｐゴシック"/>
            <family val="3"/>
            <charset val="128"/>
          </rPr>
          <t>前年度（令和５年度）に提出した様式２に記載した令和６年度目標値を記入してください。</t>
        </r>
      </text>
    </comment>
    <comment ref="H33" authorId="0" shapeId="0" xr:uid="{00000000-0006-0000-1400-000033000000}">
      <text>
        <r>
          <rPr>
            <sz val="9"/>
            <color indexed="81"/>
            <rFont val="ＭＳ Ｐゴシック"/>
            <family val="3"/>
            <charset val="128"/>
          </rPr>
          <t>右上のフローから、自動的に計算されます。</t>
        </r>
      </text>
    </comment>
    <comment ref="R33" authorId="0" shapeId="0" xr:uid="{00000000-0006-0000-1400-00003400000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<sst xmlns="http://schemas.openxmlformats.org/spreadsheetml/2006/main" count="3295" uniqueCount="464">
  <si>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</si>
  <si>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</si>
  <si>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</si>
  <si>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</si>
  <si>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</si>
  <si>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</si>
  <si>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</si>
  <si>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</si>
  <si>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</si>
  <si>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</si>
  <si>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</si>
  <si>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</si>
  <si>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</si>
  <si>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</si>
  <si>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</si>
  <si>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</si>
  <si>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</si>
  <si>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</si>
  <si>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</si>
  <si>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</si>
  <si>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</si>
  <si>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</si>
  <si>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</si>
  <si>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</si>
  <si>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</si>
  <si>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</si>
  <si>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</si>
  <si>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</si>
  <si>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</si>
  <si>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</si>
  <si>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</si>
  <si>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</si>
  <si>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</si>
  <si>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</si>
  <si>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</si>
  <si>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</si>
  <si>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</si>
  <si>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</si>
  <si>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</si>
  <si>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</si>
  <si>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</si>
  <si>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</si>
  <si>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</si>
  <si>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</si>
  <si>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</si>
  <si>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</si>
  <si>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</si>
  <si>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</si>
  <si>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</si>
  <si>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</si>
  <si>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</si>
  <si>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</si>
  <si>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</si>
  <si>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</si>
  <si>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</si>
  <si>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</si>
  <si>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</si>
  <si>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</si>
  <si>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</si>
  <si>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</si>
  <si>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</si>
  <si>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</si>
  <si>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</si>
  <si>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</si>
  <si>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</si>
  <si>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</si>
  <si>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</si>
  <si>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</si>
  <si>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</si>
  <si>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</si>
  <si>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</si>
  <si>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</si>
  <si>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</si>
  <si>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</si>
  <si>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</si>
  <si>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</si>
  <si>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</si>
  <si>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</si>
  <si>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</si>
  <si>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</si>
  <si>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</si>
  <si>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</si>
  <si>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</si>
  <si>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</si>
  <si>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</si>
  <si>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</si>
  <si>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</si>
  <si>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</si>
  <si>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</si>
  <si>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</si>
  <si>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</si>
  <si>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</si>
  <si>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</si>
  <si>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</si>
  <si>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</si>
  <si>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</si>
  <si>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</si>
  <si>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</si>
  <si>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</si>
  <si>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</si>
  <si>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</si>
  <si>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</si>
  <si>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</si>
  <si>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</si>
  <si>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</si>
  <si>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</si>
  <si>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</si>
  <si>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</si>
  <si>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</si>
  <si>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</si>
  <si>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</si>
  <si>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</si>
  <si>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</si>
  <si>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</si>
  <si>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</si>
  <si>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</si>
  <si>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</si>
  <si>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</si>
  <si>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</si>
  <si>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</si>
  <si>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</si>
  <si>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</si>
  <si>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</si>
  <si>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</si>
  <si>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</si>
  <si>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</si>
  <si>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</si>
  <si>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</si>
  <si>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</si>
  <si>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</si>
  <si>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</si>
  <si>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</si>
  <si>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</si>
  <si>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</si>
  <si>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</si>
  <si>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</si>
  <si>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</si>
  <si>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</si>
  <si>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</si>
  <si>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</si>
  <si>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</si>
  <si>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</si>
  <si>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</si>
  <si>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</si>
  <si>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</si>
  <si>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</si>
  <si>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</si>
  <si>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</si>
  <si>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</si>
  <si>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</si>
  <si>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</si>
  <si>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</si>
  <si>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</si>
  <si>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</si>
  <si>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</si>
  <si>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</si>
  <si>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</si>
  <si>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</si>
  <si>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</si>
  <si>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</si>
  <si>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</si>
  <si>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</si>
  <si>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</si>
  <si>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</si>
  <si>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</si>
  <si>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</si>
  <si>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</si>
  <si>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</si>
  <si>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</si>
  <si>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</si>
  <si>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</si>
  <si>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</si>
  <si>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</si>
  <si>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</si>
  <si>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</si>
  <si>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</si>
  <si>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</si>
  <si>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</si>
  <si>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</si>
  <si>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</si>
  <si>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</si>
  <si>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</si>
  <si>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</si>
  <si>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</si>
  <si>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</si>
  <si>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</si>
  <si>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</si>
  <si>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</si>
  <si>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</si>
  <si>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</si>
  <si>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</si>
  <si>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</si>
  <si>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</si>
  <si>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</si>
  <si>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</si>
  <si>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</si>
  <si>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</si>
  <si>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</si>
  <si>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</si>
  <si>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</si>
  <si>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</si>
  <si>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</si>
  <si>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</si>
  <si>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</si>
  <si>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</si>
  <si>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</si>
  <si>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</si>
  <si>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</si>
  <si>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</si>
  <si>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</si>
  <si>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</si>
  <si>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</si>
  <si>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</si>
  <si>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</si>
  <si>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</si>
  <si>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</si>
  <si>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</si>
  <si>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</si>
  <si>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</si>
  <si>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</si>
  <si>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</si>
  <si>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</si>
  <si>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</si>
  <si>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</si>
  <si>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</si>
  <si>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</si>
  <si>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</si>
  <si>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</si>
  <si>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</si>
  <si>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</si>
  <si>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</si>
  <si>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</si>
  <si>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</si>
  <si>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</si>
  <si>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</si>
  <si>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</si>
  <si>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</si>
  <si>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</si>
  <si>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</si>
  <si>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</si>
  <si>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</si>
  <si>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</si>
  <si>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</si>
  <si>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</si>
  <si>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</si>
  <si>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</si>
  <si>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</si>
  <si>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</si>
  <si>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</si>
  <si>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</si>
  <si>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</si>
  <si>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</si>
  <si>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</si>
  <si>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</si>
  <si>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</si>
  <si>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</si>
  <si>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</si>
  <si>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</si>
  <si>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</si>
  <si>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</si>
  <si>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</si>
  <si>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</si>
  <si>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</si>
  <si>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</si>
  <si>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</si>
  <si>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</si>
  <si>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</si>
  <si>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</si>
  <si>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</si>
  <si>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</si>
  <si>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</si>
  <si>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</si>
  <si>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</si>
  <si>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</si>
  <si>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</si>
  <si>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</si>
  <si>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</si>
  <si>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</si>
  <si>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</si>
  <si>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</si>
  <si>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</si>
  <si>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</si>
  <si>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</si>
  <si>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</si>
  <si>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</si>
  <si>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</si>
  <si>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</si>
  <si>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</si>
  <si>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</si>
  <si>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</si>
  <si>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</si>
  <si>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</si>
  <si>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</si>
  <si>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</si>
  <si>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</si>
  <si>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</si>
  <si>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</si>
  <si>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</si>
  <si>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</si>
  <si>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</si>
  <si>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</si>
  <si>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</si>
  <si>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</si>
  <si>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</si>
  <si>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</si>
  <si>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</si>
  <si>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</si>
  <si>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</si>
  <si>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</si>
  <si>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</si>
  <si>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</si>
  <si>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</si>
  <si>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</si>
  <si>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</si>
  <si>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</si>
  <si>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</si>
  <si>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</si>
  <si>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</si>
  <si>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</si>
  <si>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</si>
  <si>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</si>
  <si>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</si>
  <si>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</si>
  <si>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</si>
  <si>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</si>
  <si>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</si>
  <si>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</si>
  <si>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</si>
  <si>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</si>
  <si>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</si>
  <si>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</si>
  <si>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</si>
  <si>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</si>
  <si>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</si>
  <si>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</si>
  <si>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</si>
  <si>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</si>
  <si>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</si>
  <si>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</si>
  <si>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</si>
  <si>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</si>
  <si>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</si>
  <si>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</si>
  <si>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</si>
  <si>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</si>
  <si>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</si>
  <si>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</si>
  <si>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</si>
  <si>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</si>
  <si>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</si>
  <si>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</si>
  <si>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</si>
  <si>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</si>
  <si>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</si>
  <si>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</si>
  <si>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</si>
  <si>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</si>
  <si>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</si>
  <si>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</si>
  <si>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</si>
  <si>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</si>
  <si>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</si>
  <si>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</si>
  <si>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</si>
  <si>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</si>
  <si>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</si>
  <si>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</si>
  <si>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</si>
  <si>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</si>
  <si>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</si>
  <si>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</si>
  <si>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</si>
  <si>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</si>
  <si>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</si>
  <si>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</si>
  <si>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</si>
  <si>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</si>
  <si>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</si>
  <si>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</si>
  <si>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</si>
  <si>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</si>
  <si>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</si>
  <si>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</si>
  <si>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</si>
  <si>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</si>
  <si>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</si>
  <si>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</si>
  <si>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</si>
  <si>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</si>
  <si>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</si>
  <si>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</si>
  <si>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</si>
  <si>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</si>
  <si>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</si>
  <si>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</si>
  <si>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</si>
  <si>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</si>
  <si>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</si>
  <si>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</si>
  <si>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</si>
  <si>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</si>
  <si>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</si>
  <si>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</si>
  <si>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</si>
  <si>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</si>
  <si>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</si>
  <si>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</si>
  <si>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</si>
  <si>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</si>
  <si>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</si>
  <si>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</si>
  <si>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</si>
  <si>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</si>
  <si>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</si>
  <si>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</si>
  <si>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</si>
  <si>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</si>
  <si>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</si>
  <si>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</si>
  <si>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</si>
  <si>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</si>
  <si>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</si>
  <si>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</si>
  <si>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</si>
  <si>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</si>
  <si>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</si>
  <si>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</si>
  <si>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</si>
  <si>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</si>
  <si>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</si>
  <si>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</si>
  <si>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</si>
  <si>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</si>
  <si>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</si>
  <si>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</si>
  <si>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</si>
  <si>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自主管理事業登録番号</t>
    <rPh sb="0" eb="4">
      <t>ジシュカンリ</t>
    </rPh>
    <rPh sb="4" eb="6">
      <t>ジギョウ</t>
    </rPh>
    <rPh sb="6" eb="8">
      <t>トウロク</t>
    </rPh>
    <rPh sb="8" eb="10">
      <t>バンゴウ</t>
    </rPh>
    <phoneticPr fontId="3"/>
  </si>
  <si>
    <t>（第2面）</t>
    <phoneticPr fontId="3"/>
  </si>
  <si>
    <t xml:space="preserve">   本ファイルは閉じ、2025form6.xlsmを開き、「④事業場情報等の反映」をクリックして下さい。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</si>
  <si>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本ファイルを閉じ、2025form6.xlsmを開き「印刷ボタン（様式3）」をクリックしてください。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</si>
  <si>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廃棄物の処理及び清掃に関する法律第12条第10項の規定に基づき、令和６年度の産業廃棄物処理計画の実施状況を報告します。</t>
    <rPh sb="33" eb="35">
      <t>レイワ</t>
    </rPh>
    <rPh sb="36" eb="38">
      <t>ネンド</t>
    </rPh>
    <rPh sb="49" eb="51">
      <t>ジッシ</t>
    </rPh>
    <rPh sb="51" eb="53">
      <t>ジョウキョウ</t>
    </rPh>
    <rPh sb="54" eb="56">
      <t>ホウコク</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</si>
  <si>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</si>
  <si>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当該年度（令和７年度）の６月30日までに提出してください。</t>
    <rPh sb="1" eb="3">
      <t>トウガイ</t>
    </rPh>
    <rPh sb="3" eb="5">
      <t>ネンド</t>
    </rPh>
    <phoneticPr fontId="3"/>
  </si>
  <si>
    <t>　「産業廃棄物処理計画における目標値」の欄には、前年度（令和６年度）提出の産業廃棄物処理計画に記載した目標量を記入してください。</t>
    <phoneticPr fontId="3"/>
  </si>
  <si>
    <t>　第２面（様式３-２）には、前年度（令和６年度）の産業廃棄物処理実績に関して①～⑭の欄のそれぞれに、(1)から(14)に掲げる量を記入してください。</t>
    <rPh sb="1" eb="2">
      <t>ダイ</t>
    </rPh>
    <rPh sb="3" eb="4">
      <t>メン</t>
    </rPh>
    <rPh sb="5" eb="7">
      <t>ヨウシキ</t>
    </rPh>
    <phoneticPr fontId="3"/>
  </si>
  <si>
    <t>令和６年度に発生した産業廃棄物ごとの量と処理計画の実施結果</t>
    <rPh sb="0" eb="2">
      <t>レイワ</t>
    </rPh>
    <rPh sb="25" eb="27">
      <t>ジッシ</t>
    </rPh>
    <rPh sb="27" eb="29">
      <t>ケッカ</t>
    </rPh>
    <phoneticPr fontId="3"/>
  </si>
  <si>
    <t>注）右上のフローには、令和６年度の実績値を記載してください。下表の中央列には、令和６年度目標値を記載してください。下表の右列は、右上フローに記載された令和６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</si>
  <si>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令和６年度
目標値</t>
    <rPh sb="6" eb="8">
      <t>モクヒョウ</t>
    </rPh>
    <rPh sb="8" eb="9">
      <t>アタイ</t>
    </rPh>
    <phoneticPr fontId="3"/>
  </si>
  <si>
    <t>令和６年度
実績値</t>
    <rPh sb="6" eb="8">
      <t>ジッセキ</t>
    </rPh>
    <rPh sb="8" eb="9">
      <t>アタイ</t>
    </rPh>
    <phoneticPr fontId="3"/>
  </si>
  <si>
    <t>ア　マテリアル</t>
    <phoneticPr fontId="3"/>
  </si>
  <si>
    <t>イ　ケミカル</t>
    <phoneticPr fontId="3"/>
  </si>
  <si>
    <t>ウ　燃料化</t>
    <rPh sb="2" eb="5">
      <t>ネンリョウカ</t>
    </rPh>
    <phoneticPr fontId="3"/>
  </si>
  <si>
    <t>エ　その他</t>
    <rPh sb="4" eb="5">
      <t>タ</t>
    </rPh>
    <phoneticPr fontId="3"/>
  </si>
  <si>
    <t>参考</t>
    <rPh sb="0" eb="2">
      <t>サンコウ</t>
    </rPh>
    <phoneticPr fontId="3"/>
  </si>
  <si>
    <t>排出量等のうち有効利用の割合</t>
    <rPh sb="0" eb="3">
      <t>ハイシュツリョウ</t>
    </rPh>
    <rPh sb="3" eb="4">
      <t>ナド</t>
    </rPh>
    <rPh sb="7" eb="11">
      <t>ユウコウリヨウ</t>
    </rPh>
    <rPh sb="12" eb="14">
      <t>ワリアイ</t>
    </rPh>
    <phoneticPr fontId="3"/>
  </si>
  <si>
    <t>（内訳）サーマルリカバリーの割合</t>
    <rPh sb="1" eb="3">
      <t>ウチワケ</t>
    </rPh>
    <rPh sb="14" eb="16">
      <t>ワリアイ</t>
    </rPh>
    <phoneticPr fontId="3"/>
  </si>
  <si>
    <t>％</t>
    <phoneticPr fontId="3"/>
  </si>
  <si>
    <t>ア マテリアル</t>
    <phoneticPr fontId="3"/>
  </si>
  <si>
    <t>イ ケミカル</t>
    <phoneticPr fontId="3"/>
  </si>
  <si>
    <t>ウ 燃料化</t>
    <rPh sb="2" eb="5">
      <t>ネンリョウカ</t>
    </rPh>
    <phoneticPr fontId="3"/>
  </si>
  <si>
    <t>エ その他</t>
    <rPh sb="4" eb="5">
      <t>タ</t>
    </rPh>
    <phoneticPr fontId="3"/>
  </si>
  <si>
    <t>　廃棄物の処理及び清掃に関する法律第12条第10項の規定に基づき、令和６年度の産業廃棄物処理計画の実施状況を報告します。</t>
    <rPh sb="33" eb="35">
      <t>レイワ</t>
    </rPh>
    <rPh sb="49" eb="51">
      <t>ジッシ</t>
    </rPh>
    <rPh sb="51" eb="53">
      <t>ジョウキョウ</t>
    </rPh>
    <rPh sb="54" eb="56">
      <t>ホウコク</t>
    </rPh>
    <phoneticPr fontId="3"/>
  </si>
  <si>
    <t>　第２面（様式３-２）には、前年度（令和６年度）の産業廃棄物処理実績に関して①～⑭の欄のそれぞれに、(１)から(14)に掲げる量を記入してください。</t>
    <rPh sb="1" eb="2">
      <t>ダイ</t>
    </rPh>
    <rPh sb="3" eb="4">
      <t>メン</t>
    </rPh>
    <rPh sb="5" eb="7">
      <t>ヨウシキ</t>
    </rPh>
    <phoneticPr fontId="3"/>
  </si>
  <si>
    <t>令和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</si>
</sst>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
      <sz val="9"/>
      <color indexed="81"/>
      <name val="MS P ゴシック"/>
      <family val="3"/>
      <charset val="128"/>
    </font>
    <font>
      <b/>
      <sz val="10"/>
      <color rgb="FFFF000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theme="2" tint="-0.499984740745262"/>
        <bgColor indexed="64"/>
      </patternFill>
    </fill>
    <fill>
      <patternFill patternType="solid">
        <fgColor theme="9" tint="0.39997558519241921"/>
        <bgColor indexed="64"/>
      </patternFill>
    </fill>
  </fills>
  <borders count="164">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2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56" xfId="0" applyFont="1" applyBorder="1">
      <alignment vertical="center"/>
    </xf>
    <xf numFmtId="0" fontId="5" fillId="0" borderId="76" xfId="0" applyFont="1" applyBorder="1">
      <alignment vertical="center"/>
    </xf>
    <xf numFmtId="0" fontId="2" fillId="0" borderId="80" xfId="4" applyFont="1" applyBorder="1" applyAlignment="1">
      <alignment horizontal="center" vertical="center"/>
    </xf>
    <xf numFmtId="0" fontId="4" fillId="0" borderId="1" xfId="4" applyFont="1" applyBorder="1" applyAlignment="1">
      <alignment horizontal="distributed" vertical="center"/>
    </xf>
    <xf numFmtId="0" fontId="4" fillId="0" borderId="78"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1"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5"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86" xfId="0" applyBorder="1">
      <alignment vertical="center"/>
    </xf>
    <xf numFmtId="38" fontId="4" fillId="0" borderId="39" xfId="1" applyFont="1" applyBorder="1" applyAlignment="1">
      <alignment vertical="center" wrapText="1"/>
    </xf>
    <xf numFmtId="38" fontId="4" fillId="0" borderId="87" xfId="1" applyFont="1" applyBorder="1" applyAlignment="1">
      <alignment vertical="center" wrapText="1"/>
    </xf>
    <xf numFmtId="38" fontId="12" fillId="0" borderId="88" xfId="1" applyFont="1" applyBorder="1" applyAlignment="1">
      <alignment vertical="center" wrapText="1"/>
    </xf>
    <xf numFmtId="0" fontId="5" fillId="0" borderId="89" xfId="0" applyFont="1" applyBorder="1" applyAlignment="1">
      <alignment vertical="center" shrinkToFit="1"/>
    </xf>
    <xf numFmtId="0" fontId="5" fillId="0" borderId="81" xfId="0" applyFont="1" applyBorder="1" applyAlignment="1">
      <alignment horizontal="left" vertical="center" wrapText="1" shrinkToFit="1"/>
    </xf>
    <xf numFmtId="0" fontId="5" fillId="0" borderId="93" xfId="0" applyFont="1" applyBorder="1" applyAlignment="1">
      <alignment horizontal="left" vertical="center" wrapText="1" shrinkToFit="1"/>
    </xf>
    <xf numFmtId="0" fontId="5" fillId="0" borderId="94" xfId="0" applyFont="1" applyBorder="1" applyAlignment="1">
      <alignment horizontal="left" vertical="center" shrinkToFit="1"/>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01" xfId="0" applyFont="1" applyBorder="1" applyAlignment="1">
      <alignment vertical="center"/>
    </xf>
    <xf numFmtId="0" fontId="5" fillId="0" borderId="1" xfId="0" applyFont="1" applyBorder="1" applyAlignment="1">
      <alignment vertical="center"/>
    </xf>
    <xf numFmtId="0" fontId="5" fillId="0" borderId="72" xfId="0" applyFont="1" applyBorder="1" applyAlignment="1">
      <alignment vertical="center"/>
    </xf>
    <xf numFmtId="49" fontId="5" fillId="0" borderId="80" xfId="0" applyNumberFormat="1" applyFont="1" applyBorder="1" applyAlignment="1">
      <alignment vertical="center"/>
    </xf>
    <xf numFmtId="0" fontId="5" fillId="0" borderId="80" xfId="0" applyFont="1" applyBorder="1" applyAlignment="1">
      <alignment vertical="center" shrinkToFit="1"/>
    </xf>
    <xf numFmtId="49" fontId="5" fillId="0" borderId="102" xfId="0" applyNumberFormat="1" applyFont="1" applyBorder="1" applyAlignment="1">
      <alignment vertical="center"/>
    </xf>
    <xf numFmtId="0" fontId="5" fillId="0" borderId="80"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6" xfId="0" applyFont="1" applyBorder="1">
      <alignment vertical="center"/>
    </xf>
    <xf numFmtId="0" fontId="5" fillId="0" borderId="102" xfId="0" applyFont="1" applyBorder="1" applyAlignment="1">
      <alignment vertical="center"/>
    </xf>
    <xf numFmtId="0" fontId="5" fillId="0" borderId="109" xfId="0" applyFont="1" applyBorder="1" applyAlignment="1">
      <alignment vertical="center"/>
    </xf>
    <xf numFmtId="0" fontId="5" fillId="0" borderId="81" xfId="0" applyFont="1" applyBorder="1" applyAlignment="1">
      <alignment vertical="center" shrinkToFit="1"/>
    </xf>
    <xf numFmtId="0" fontId="5" fillId="0" borderId="111"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8"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1"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2" xfId="0" applyFont="1" applyBorder="1" applyAlignment="1" applyProtection="1">
      <alignment horizontal="center" vertical="center"/>
    </xf>
    <xf numFmtId="0" fontId="6" fillId="0" borderId="87"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4"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4" xfId="1" applyFont="1" applyBorder="1" applyAlignment="1">
      <alignment vertical="center" wrapText="1"/>
    </xf>
    <xf numFmtId="38" fontId="4" fillId="0" borderId="76" xfId="1" applyFont="1" applyBorder="1" applyAlignment="1">
      <alignment vertical="center" wrapText="1"/>
    </xf>
    <xf numFmtId="38" fontId="4" fillId="0" borderId="115"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16" xfId="1" applyFont="1" applyBorder="1" applyAlignment="1">
      <alignment vertical="center" wrapText="1"/>
    </xf>
    <xf numFmtId="38" fontId="4" fillId="0" borderId="116" xfId="1" applyFont="1" applyBorder="1" applyAlignment="1">
      <alignment vertical="center" wrapText="1"/>
    </xf>
    <xf numFmtId="38" fontId="0" fillId="0" borderId="26" xfId="1" applyFont="1" applyBorder="1" applyAlignment="1">
      <alignment vertical="center"/>
    </xf>
    <xf numFmtId="38" fontId="0" fillId="0" borderId="117"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18"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78"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0"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1" xfId="4" applyFont="1" applyBorder="1" applyAlignment="1">
      <alignment horizontal="distributed" vertical="center"/>
    </xf>
    <xf numFmtId="38" fontId="1" fillId="0" borderId="0" xfId="1" applyFont="1" applyFill="1" applyBorder="1" applyAlignment="1">
      <alignment vertical="center"/>
    </xf>
    <xf numFmtId="0" fontId="4" fillId="0" borderId="78"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0" xfId="4" applyFont="1" applyBorder="1" applyAlignment="1" applyProtection="1">
      <alignment horizontal="distributed" vertical="center"/>
    </xf>
    <xf numFmtId="0" fontId="4" fillId="0" borderId="78"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1"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77"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77"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3" xfId="1" applyNumberFormat="1" applyFont="1" applyBorder="1" applyAlignment="1">
      <alignment horizontal="right" vertical="center" shrinkToFit="1"/>
    </xf>
    <xf numFmtId="182" fontId="6" fillId="5" borderId="119" xfId="1" applyNumberFormat="1" applyFont="1" applyFill="1" applyBorder="1" applyAlignment="1">
      <alignment vertical="center" shrinkToFit="1"/>
    </xf>
    <xf numFmtId="182" fontId="6" fillId="5" borderId="120" xfId="1" applyNumberFormat="1" applyFont="1" applyFill="1" applyBorder="1" applyAlignment="1">
      <alignment vertical="center" shrinkToFit="1"/>
    </xf>
    <xf numFmtId="182" fontId="6" fillId="5" borderId="121" xfId="1" applyNumberFormat="1" applyFont="1" applyFill="1" applyBorder="1" applyAlignment="1">
      <alignment vertical="center" shrinkToFit="1"/>
    </xf>
    <xf numFmtId="182" fontId="6" fillId="0" borderId="107" xfId="1" applyNumberFormat="1" applyFont="1" applyBorder="1" applyAlignment="1">
      <alignment vertical="center" shrinkToFit="1"/>
    </xf>
    <xf numFmtId="182" fontId="6" fillId="0" borderId="108"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73" xfId="1" applyNumberFormat="1" applyFont="1" applyFill="1" applyBorder="1" applyAlignment="1">
      <alignment vertical="center" shrinkToFit="1"/>
    </xf>
    <xf numFmtId="182" fontId="6" fillId="0" borderId="74" xfId="1" applyNumberFormat="1" applyFont="1" applyFill="1" applyBorder="1" applyAlignment="1">
      <alignment vertical="center" shrinkToFit="1"/>
    </xf>
    <xf numFmtId="182" fontId="6" fillId="0" borderId="75"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77" xfId="1" applyNumberFormat="1" applyFont="1" applyFill="1" applyBorder="1" applyAlignment="1">
      <alignment vertical="center" shrinkToFit="1"/>
    </xf>
    <xf numFmtId="182" fontId="6" fillId="0" borderId="90"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92"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7"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2" xfId="1" applyNumberFormat="1" applyFont="1" applyBorder="1" applyAlignment="1">
      <alignment vertical="center" shrinkToFit="1"/>
    </xf>
    <xf numFmtId="182" fontId="6" fillId="0" borderId="83" xfId="1" applyNumberFormat="1" applyFont="1" applyBorder="1" applyAlignment="1">
      <alignment vertical="center" shrinkToFit="1"/>
    </xf>
    <xf numFmtId="182" fontId="6" fillId="0" borderId="84"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77"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07"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87" xfId="1" applyNumberFormat="1" applyFont="1" applyFill="1" applyBorder="1" applyAlignment="1">
      <alignment vertical="center" shrinkToFit="1"/>
    </xf>
    <xf numFmtId="182" fontId="6" fillId="5" borderId="104" xfId="1" applyNumberFormat="1" applyFont="1" applyFill="1" applyBorder="1" applyAlignment="1">
      <alignment vertical="center" shrinkToFit="1"/>
    </xf>
    <xf numFmtId="182" fontId="6" fillId="5" borderId="105" xfId="1" applyNumberFormat="1" applyFont="1" applyFill="1" applyBorder="1" applyAlignment="1">
      <alignment vertical="center" shrinkToFit="1"/>
    </xf>
    <xf numFmtId="182" fontId="6" fillId="5" borderId="106" xfId="1" applyNumberFormat="1" applyFont="1" applyFill="1" applyBorder="1" applyAlignment="1">
      <alignment vertical="center" shrinkToFit="1"/>
    </xf>
    <xf numFmtId="182" fontId="6" fillId="0" borderId="104" xfId="1" applyNumberFormat="1" applyFont="1" applyFill="1" applyBorder="1" applyAlignment="1">
      <alignment vertical="center" shrinkToFit="1"/>
    </xf>
    <xf numFmtId="182" fontId="6" fillId="0" borderId="105" xfId="1" applyNumberFormat="1" applyFont="1" applyFill="1" applyBorder="1" applyAlignment="1">
      <alignment vertical="center" shrinkToFit="1"/>
    </xf>
    <xf numFmtId="182" fontId="6" fillId="0" borderId="106"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78"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15" xfId="0" applyFont="1" applyBorder="1" applyAlignment="1">
      <alignment vertical="center" shrinkToFit="1"/>
    </xf>
    <xf numFmtId="0" fontId="5" fillId="0" borderId="110" xfId="0" applyFont="1" applyBorder="1" applyAlignment="1">
      <alignment vertical="center" shrinkToFit="1"/>
    </xf>
    <xf numFmtId="0" fontId="5" fillId="0" borderId="1" xfId="0" applyFont="1" applyBorder="1" applyAlignment="1">
      <alignment vertical="center" shrinkToFit="1"/>
    </xf>
    <xf numFmtId="0" fontId="5" fillId="0" borderId="79"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78"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78"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0" xfId="4" applyFont="1" applyBorder="1" applyAlignment="1">
      <alignment horizontal="center" vertical="center"/>
    </xf>
    <xf numFmtId="0" fontId="1" fillId="0" borderId="104"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15" xfId="0" applyFont="1" applyBorder="1" applyAlignment="1">
      <alignment vertical="center" wrapText="1"/>
    </xf>
    <xf numFmtId="38" fontId="34" fillId="0" borderId="88" xfId="1" applyFont="1" applyBorder="1" applyAlignment="1">
      <alignment vertical="center" wrapText="1"/>
    </xf>
    <xf numFmtId="38" fontId="34" fillId="0" borderId="134" xfId="1" applyFont="1" applyBorder="1" applyAlignment="1">
      <alignment vertical="center" wrapText="1"/>
    </xf>
    <xf numFmtId="38" fontId="4" fillId="0" borderId="0"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0" fontId="5" fillId="0" borderId="1" xfId="0" applyFont="1" applyBorder="1" applyAlignment="1">
      <alignment vertical="center" shrinkToFit="1"/>
    </xf>
    <xf numFmtId="38" fontId="15" fillId="0" borderId="88" xfId="1" applyFont="1" applyBorder="1" applyAlignment="1">
      <alignment horizontal="left" vertical="center"/>
    </xf>
    <xf numFmtId="38" fontId="15" fillId="0" borderId="134"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5" fillId="0" borderId="78" xfId="0" applyFont="1" applyBorder="1" applyAlignment="1">
      <alignment vertical="center" shrinkToFit="1"/>
    </xf>
    <xf numFmtId="0" fontId="5" fillId="0" borderId="61" xfId="0" applyFont="1" applyBorder="1" applyAlignment="1">
      <alignment vertical="center" shrinkToFit="1"/>
    </xf>
    <xf numFmtId="182" fontId="6" fillId="9" borderId="64" xfId="1" applyNumberFormat="1" applyFont="1" applyFill="1" applyBorder="1" applyAlignment="1">
      <alignment vertical="center" shrinkToFit="1"/>
    </xf>
    <xf numFmtId="0" fontId="5" fillId="0" borderId="159" xfId="0" applyFont="1" applyBorder="1" applyAlignment="1">
      <alignment vertical="center" shrinkToFit="1"/>
    </xf>
    <xf numFmtId="0" fontId="5" fillId="0" borderId="64" xfId="0" applyFont="1" applyBorder="1" applyAlignment="1">
      <alignment vertical="center" wrapText="1" shrinkToFit="1"/>
    </xf>
    <xf numFmtId="0" fontId="5" fillId="0" borderId="40" xfId="0" applyFont="1" applyBorder="1" applyAlignment="1">
      <alignment vertical="center" wrapText="1" shrinkToFit="1"/>
    </xf>
    <xf numFmtId="182" fontId="6" fillId="9" borderId="40" xfId="1" applyNumberFormat="1" applyFont="1" applyFill="1" applyBorder="1" applyAlignment="1">
      <alignment vertical="center" shrinkToFit="1"/>
    </xf>
    <xf numFmtId="182" fontId="6" fillId="0" borderId="40" xfId="1" applyNumberFormat="1" applyFont="1" applyFill="1" applyBorder="1" applyAlignment="1">
      <alignment vertical="center" shrinkToFit="1"/>
    </xf>
    <xf numFmtId="182" fontId="6" fillId="0" borderId="42" xfId="1" applyNumberFormat="1" applyFont="1" applyFill="1" applyBorder="1" applyAlignment="1">
      <alignment vertical="center" shrinkToFit="1"/>
    </xf>
    <xf numFmtId="0" fontId="5" fillId="0" borderId="160" xfId="0" applyFont="1" applyBorder="1" applyAlignment="1">
      <alignment vertical="center" wrapText="1" shrinkToFit="1"/>
    </xf>
    <xf numFmtId="182" fontId="6" fillId="9" borderId="160" xfId="1" applyNumberFormat="1" applyFont="1" applyFill="1" applyBorder="1" applyAlignment="1">
      <alignment vertical="center" shrinkToFit="1"/>
    </xf>
    <xf numFmtId="182" fontId="6" fillId="0" borderId="160" xfId="1" applyNumberFormat="1" applyFont="1" applyFill="1" applyBorder="1" applyAlignment="1">
      <alignment vertical="center" shrinkToFit="1"/>
    </xf>
    <xf numFmtId="182" fontId="6" fillId="0" borderId="162" xfId="1" applyNumberFormat="1" applyFont="1" applyFill="1" applyBorder="1" applyAlignment="1">
      <alignment vertical="center" shrinkToFit="1"/>
    </xf>
    <xf numFmtId="182" fontId="6" fillId="0" borderId="64" xfId="1" applyNumberFormat="1" applyFont="1" applyBorder="1" applyAlignment="1">
      <alignment vertical="center" shrinkToFit="1"/>
    </xf>
    <xf numFmtId="182" fontId="6" fillId="0" borderId="65"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104" xfId="1" applyNumberFormat="1" applyFont="1" applyBorder="1" applyAlignment="1">
      <alignment vertical="center" shrinkToFit="1"/>
    </xf>
    <xf numFmtId="182" fontId="6" fillId="0" borderId="106" xfId="1" applyNumberFormat="1" applyFont="1" applyBorder="1" applyAlignment="1">
      <alignment vertical="center" shrinkToFit="1"/>
    </xf>
    <xf numFmtId="182" fontId="6" fillId="0" borderId="102" xfId="1" applyNumberFormat="1" applyFont="1" applyBorder="1" applyAlignment="1">
      <alignment vertical="center" shrinkToFit="1"/>
    </xf>
    <xf numFmtId="182" fontId="6" fillId="0" borderId="28" xfId="1" applyNumberFormat="1" applyFont="1" applyBorder="1" applyAlignment="1">
      <alignment vertical="center" shrinkToFit="1"/>
    </xf>
    <xf numFmtId="182" fontId="6" fillId="0" borderId="29" xfId="1" applyNumberFormat="1" applyFont="1" applyBorder="1" applyAlignment="1">
      <alignment vertical="center" shrinkToFit="1"/>
    </xf>
    <xf numFmtId="182" fontId="6" fillId="9" borderId="65" xfId="1" applyNumberFormat="1" applyFont="1" applyFill="1" applyBorder="1" applyAlignment="1">
      <alignment vertical="center" shrinkToFit="1"/>
    </xf>
    <xf numFmtId="182" fontId="6" fillId="9" borderId="41" xfId="1" applyNumberFormat="1" applyFont="1" applyFill="1" applyBorder="1" applyAlignment="1">
      <alignment vertical="center" shrinkToFit="1"/>
    </xf>
    <xf numFmtId="182" fontId="6" fillId="9" borderId="161" xfId="1" applyNumberFormat="1" applyFont="1" applyFill="1" applyBorder="1" applyAlignment="1">
      <alignment vertical="center" shrinkToFit="1"/>
    </xf>
    <xf numFmtId="182" fontId="6" fillId="9" borderId="74" xfId="1" applyNumberFormat="1" applyFont="1" applyFill="1" applyBorder="1" applyAlignment="1">
      <alignment vertical="center" shrinkToFit="1"/>
    </xf>
    <xf numFmtId="182" fontId="6" fillId="9" borderId="105" xfId="1" applyNumberFormat="1" applyFont="1" applyFill="1" applyBorder="1" applyAlignment="1">
      <alignment vertical="center" shrinkToFit="1"/>
    </xf>
    <xf numFmtId="38" fontId="34" fillId="0" borderId="0" xfId="1" applyFont="1" applyBorder="1" applyAlignment="1"/>
    <xf numFmtId="38" fontId="4" fillId="0" borderId="47" xfId="1" applyFont="1" applyBorder="1" applyAlignment="1">
      <alignment vertical="center" wrapText="1"/>
    </xf>
    <xf numFmtId="38" fontId="4" fillId="0" borderId="87" xfId="1" applyFont="1" applyBorder="1" applyAlignment="1">
      <alignment vertical="center"/>
    </xf>
    <xf numFmtId="38" fontId="4" fillId="0" borderId="37" xfId="1" applyFont="1" applyBorder="1" applyAlignment="1">
      <alignment vertical="center" wrapText="1"/>
    </xf>
    <xf numFmtId="38" fontId="43" fillId="0" borderId="0" xfId="1" applyFont="1" applyAlignment="1">
      <alignment vertical="center"/>
    </xf>
    <xf numFmtId="38" fontId="43" fillId="0" borderId="0" xfId="1" applyFont="1" applyAlignment="1">
      <alignment vertical="center" wrapText="1"/>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57"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56"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1"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0"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78"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1"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0"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1"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78"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1"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78"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1"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78"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1"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0" xfId="1" applyFont="1" applyBorder="1" applyAlignment="1">
      <alignment vertical="center" wrapText="1"/>
    </xf>
    <xf numFmtId="38" fontId="4" fillId="0" borderId="131"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28" xfId="1" applyNumberFormat="1" applyFont="1" applyFill="1" applyBorder="1" applyAlignment="1" applyProtection="1">
      <alignment vertical="center" shrinkToFit="1"/>
      <protection locked="0"/>
    </xf>
    <xf numFmtId="176" fontId="4" fillId="3" borderId="129"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2" xfId="1" applyFont="1" applyBorder="1" applyAlignment="1">
      <alignment vertical="center" wrapText="1"/>
    </xf>
    <xf numFmtId="38" fontId="4" fillId="0" borderId="127"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3" xfId="1" applyFont="1" applyBorder="1" applyAlignment="1">
      <alignment horizontal="center" vertical="center"/>
    </xf>
    <xf numFmtId="38" fontId="4" fillId="0" borderId="88" xfId="1" applyFont="1" applyBorder="1" applyAlignment="1">
      <alignment horizontal="center" vertical="center"/>
    </xf>
    <xf numFmtId="38" fontId="4" fillId="0" borderId="144" xfId="1" applyFont="1" applyBorder="1" applyAlignment="1">
      <alignment horizontal="center" vertical="center"/>
    </xf>
    <xf numFmtId="38" fontId="10" fillId="0" borderId="0" xfId="1" applyFont="1" applyBorder="1" applyAlignment="1">
      <alignment vertical="top" wrapText="1"/>
    </xf>
    <xf numFmtId="176" fontId="4" fillId="4" borderId="128" xfId="1" applyNumberFormat="1" applyFont="1" applyFill="1" applyBorder="1" applyAlignment="1">
      <alignment vertical="center" shrinkToFit="1"/>
    </xf>
    <xf numFmtId="176" fontId="4" fillId="4" borderId="129" xfId="1" applyNumberFormat="1" applyFont="1" applyFill="1" applyBorder="1" applyAlignment="1">
      <alignment vertical="center" shrinkToFit="1"/>
    </xf>
    <xf numFmtId="38" fontId="4" fillId="0" borderId="130" xfId="1" applyFont="1" applyBorder="1" applyAlignment="1">
      <alignment vertical="center" wrapText="1" shrinkToFit="1"/>
    </xf>
    <xf numFmtId="38" fontId="4" fillId="0" borderId="131" xfId="1" applyFont="1" applyBorder="1" applyAlignment="1">
      <alignment vertical="center" wrapText="1" shrinkToFit="1"/>
    </xf>
    <xf numFmtId="0" fontId="0" fillId="0" borderId="129"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29"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0" xfId="1" applyFont="1" applyBorder="1" applyAlignment="1">
      <alignment vertical="center" wrapText="1" shrinkToFit="1"/>
    </xf>
    <xf numFmtId="38" fontId="7" fillId="0" borderId="131" xfId="1" applyFont="1" applyBorder="1" applyAlignment="1">
      <alignment vertical="center" wrapText="1" shrinkToFit="1"/>
    </xf>
    <xf numFmtId="177" fontId="4" fillId="3" borderId="111" xfId="1" applyNumberFormat="1" applyFont="1" applyFill="1" applyBorder="1" applyAlignment="1" applyProtection="1">
      <alignment vertical="center" shrinkToFit="1"/>
      <protection locked="0"/>
    </xf>
    <xf numFmtId="177" fontId="4" fillId="3" borderId="109"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5"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4" xfId="1" applyFont="1" applyBorder="1" applyAlignment="1">
      <alignment vertical="center" wrapText="1"/>
    </xf>
    <xf numFmtId="38" fontId="4" fillId="0" borderId="136" xfId="1" applyFont="1" applyBorder="1" applyAlignment="1">
      <alignment vertical="center" wrapText="1"/>
    </xf>
    <xf numFmtId="38" fontId="4" fillId="0" borderId="13" xfId="1" applyFont="1" applyBorder="1" applyAlignment="1">
      <alignment vertical="center" wrapText="1"/>
    </xf>
    <xf numFmtId="38" fontId="4" fillId="0" borderId="137" xfId="1" applyFont="1" applyBorder="1" applyAlignment="1">
      <alignment vertical="center" wrapText="1"/>
    </xf>
    <xf numFmtId="38" fontId="4" fillId="0" borderId="132" xfId="1" applyFont="1" applyBorder="1" applyAlignment="1">
      <alignment horizontal="center" vertical="center" wrapText="1"/>
    </xf>
    <xf numFmtId="38" fontId="4" fillId="0" borderId="133"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1" xfId="1" applyNumberFormat="1" applyFont="1" applyFill="1" applyBorder="1" applyAlignment="1">
      <alignment vertical="center" shrinkToFit="1"/>
    </xf>
    <xf numFmtId="176" fontId="4" fillId="4" borderId="109"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26" xfId="0" applyFont="1" applyBorder="1" applyAlignment="1">
      <alignment horizontal="center"/>
    </xf>
    <xf numFmtId="0" fontId="0" fillId="0" borderId="47" xfId="0" applyBorder="1" applyAlignment="1">
      <alignment horizontal="center"/>
    </xf>
    <xf numFmtId="0" fontId="2" fillId="4" borderId="111" xfId="0" applyFont="1" applyFill="1" applyBorder="1" applyAlignment="1">
      <alignment horizontal="center" vertical="center"/>
    </xf>
    <xf numFmtId="0" fontId="0" fillId="4" borderId="87" xfId="0" applyFill="1" applyBorder="1" applyAlignment="1">
      <alignment horizontal="center" vertical="center"/>
    </xf>
    <xf numFmtId="38" fontId="4" fillId="0" borderId="126"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25"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1" xfId="1" applyFont="1" applyBorder="1" applyAlignment="1">
      <alignment vertical="center" wrapText="1"/>
    </xf>
    <xf numFmtId="38" fontId="8" fillId="0" borderId="87"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38" fontId="7" fillId="0" borderId="123"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4" xfId="1" applyFont="1" applyBorder="1" applyAlignment="1">
      <alignment vertical="top" wrapText="1"/>
    </xf>
    <xf numFmtId="178" fontId="4" fillId="4" borderId="0" xfId="1" applyNumberFormat="1" applyFont="1" applyFill="1" applyAlignment="1">
      <alignment vertical="center" shrinkToFit="1"/>
    </xf>
    <xf numFmtId="38" fontId="7" fillId="0" borderId="125"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4" fillId="0" borderId="54" xfId="1" applyFont="1" applyBorder="1" applyAlignment="1">
      <alignment vertical="center" wrapText="1"/>
    </xf>
    <xf numFmtId="38" fontId="4" fillId="0" borderId="55" xfId="1" applyFont="1" applyBorder="1" applyAlignment="1">
      <alignment vertical="center" wrapText="1"/>
    </xf>
    <xf numFmtId="38" fontId="4" fillId="0" borderId="159" xfId="1" applyFont="1" applyBorder="1" applyAlignment="1">
      <alignment horizontal="left" vertical="center" wrapText="1"/>
    </xf>
    <xf numFmtId="38" fontId="4" fillId="0" borderId="109" xfId="1" applyFont="1" applyBorder="1" applyAlignment="1">
      <alignment horizontal="left" vertical="center" wrapText="1"/>
    </xf>
    <xf numFmtId="38" fontId="4" fillId="0" borderId="0" xfId="1" applyFont="1" applyAlignment="1">
      <alignment horizontal="left" vertical="center" wrapText="1"/>
    </xf>
    <xf numFmtId="177" fontId="4" fillId="10" borderId="163" xfId="1" applyNumberFormat="1" applyFont="1" applyFill="1" applyBorder="1" applyAlignment="1">
      <alignment horizontal="right" vertical="center" wrapText="1"/>
    </xf>
    <xf numFmtId="177" fontId="4" fillId="10" borderId="127" xfId="1" applyNumberFormat="1" applyFont="1" applyFill="1" applyBorder="1" applyAlignment="1">
      <alignment horizontal="right" vertical="center" wrapText="1"/>
    </xf>
    <xf numFmtId="177" fontId="4" fillId="10" borderId="159" xfId="1" applyNumberFormat="1" applyFont="1" applyFill="1" applyBorder="1" applyAlignment="1">
      <alignment horizontal="right" vertical="center" wrapText="1"/>
    </xf>
    <xf numFmtId="177" fontId="4" fillId="10" borderId="109" xfId="1" applyNumberFormat="1" applyFont="1" applyFill="1" applyBorder="1" applyAlignment="1">
      <alignment horizontal="right" vertical="center" wrapText="1"/>
    </xf>
    <xf numFmtId="38" fontId="4" fillId="0" borderId="37" xfId="1" applyFont="1" applyBorder="1" applyAlignment="1">
      <alignment horizontal="left" vertical="center"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2" xfId="1" applyFont="1" applyFill="1" applyBorder="1" applyAlignment="1">
      <alignment vertical="center" wrapText="1"/>
    </xf>
    <xf numFmtId="38" fontId="23" fillId="0" borderId="123" xfId="1" applyFont="1" applyFill="1" applyBorder="1" applyAlignment="1">
      <alignment vertical="center" wrapText="1"/>
    </xf>
    <xf numFmtId="38" fontId="23" fillId="0" borderId="124"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2" xfId="1" applyFont="1" applyFill="1" applyBorder="1" applyAlignment="1">
      <alignment vertical="center" wrapText="1"/>
    </xf>
    <xf numFmtId="38" fontId="30" fillId="0" borderId="123" xfId="1" applyFont="1" applyFill="1" applyBorder="1" applyAlignment="1">
      <alignment vertical="center" wrapText="1"/>
    </xf>
    <xf numFmtId="38" fontId="30" fillId="0" borderId="124" xfId="1" applyFont="1" applyFill="1" applyBorder="1" applyAlignment="1">
      <alignment vertical="center" wrapText="1"/>
    </xf>
    <xf numFmtId="0" fontId="5" fillId="0" borderId="14" xfId="0" applyFont="1" applyBorder="1" applyAlignment="1">
      <alignment vertical="center" shrinkToFit="1"/>
    </xf>
    <xf numFmtId="0" fontId="5" fillId="0" borderId="15" xfId="0" applyFont="1" applyBorder="1" applyAlignment="1">
      <alignment vertical="center" shrinkToFit="1"/>
    </xf>
    <xf numFmtId="0" fontId="4" fillId="0" borderId="21" xfId="0" applyFont="1" applyBorder="1" applyAlignment="1">
      <alignment vertical="center" wrapText="1" shrinkToFit="1"/>
    </xf>
    <xf numFmtId="0" fontId="4" fillId="0" borderId="114"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76" xfId="0" applyFont="1" applyBorder="1" applyAlignment="1">
      <alignment horizontal="center" vertical="center" textRotation="255"/>
    </xf>
    <xf numFmtId="0" fontId="4" fillId="0" borderId="90"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4" fillId="0" borderId="104" xfId="0" applyFont="1" applyBorder="1" applyAlignment="1">
      <alignment horizontal="center" vertical="center" textRotation="255" wrapText="1" shrinkToFit="1"/>
    </xf>
    <xf numFmtId="0" fontId="5" fillId="0" borderId="127" xfId="0" applyFont="1" applyBorder="1" applyAlignment="1">
      <alignment vertical="center" shrinkToFit="1"/>
    </xf>
    <xf numFmtId="0" fontId="5" fillId="0" borderId="154"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98" xfId="0" applyFont="1" applyBorder="1" applyAlignment="1">
      <alignment horizontal="left" vertical="center" wrapText="1" shrinkToFit="1"/>
    </xf>
    <xf numFmtId="0" fontId="5" fillId="0" borderId="149" xfId="0" applyFont="1" applyBorder="1" applyAlignment="1">
      <alignment horizontal="left" vertical="center" wrapText="1" shrinkToFit="1"/>
    </xf>
    <xf numFmtId="0" fontId="5" fillId="0" borderId="98" xfId="0" applyFont="1" applyBorder="1" applyAlignment="1">
      <alignment vertical="center" wrapText="1" shrinkToFit="1"/>
    </xf>
    <xf numFmtId="0" fontId="5" fillId="0" borderId="149" xfId="0" applyFont="1" applyBorder="1" applyAlignment="1">
      <alignment vertical="center" wrapText="1" shrinkToFit="1"/>
    </xf>
    <xf numFmtId="0" fontId="5" fillId="0" borderId="99" xfId="0" applyFont="1" applyBorder="1" applyAlignment="1">
      <alignment vertical="center" wrapText="1" shrinkToFit="1"/>
    </xf>
    <xf numFmtId="0" fontId="5" fillId="0" borderId="158" xfId="0" applyFont="1" applyBorder="1" applyAlignment="1">
      <alignment vertical="center" wrapText="1"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0" xfId="0" applyFont="1" applyBorder="1" applyAlignment="1">
      <alignment vertical="center" shrinkToFit="1"/>
    </xf>
    <xf numFmtId="0" fontId="5" fillId="0" borderId="145" xfId="0" applyFont="1" applyBorder="1" applyAlignment="1">
      <alignment vertical="center" shrinkToFit="1"/>
    </xf>
    <xf numFmtId="0" fontId="5" fillId="0" borderId="109" xfId="0" applyFont="1" applyBorder="1" applyAlignment="1">
      <alignment vertical="center" shrinkToFit="1"/>
    </xf>
    <xf numFmtId="0" fontId="5" fillId="0" borderId="110" xfId="0" applyFont="1" applyBorder="1" applyAlignment="1">
      <alignment vertical="center" shrinkToFit="1"/>
    </xf>
    <xf numFmtId="0" fontId="5" fillId="0" borderId="72" xfId="0" applyFont="1" applyBorder="1" applyAlignment="1">
      <alignment vertical="center" shrinkToFit="1"/>
    </xf>
    <xf numFmtId="0" fontId="5" fillId="0" borderId="151" xfId="0" applyFont="1" applyBorder="1" applyAlignment="1">
      <alignment vertical="center" shrinkToFit="1"/>
    </xf>
    <xf numFmtId="0" fontId="5" fillId="0" borderId="152" xfId="0" applyFont="1" applyBorder="1" applyAlignment="1">
      <alignment vertical="center" shrinkToFit="1"/>
    </xf>
    <xf numFmtId="0" fontId="5" fillId="0" borderId="153" xfId="0" applyFont="1" applyBorder="1" applyAlignment="1">
      <alignment vertical="center" shrinkToFit="1"/>
    </xf>
    <xf numFmtId="0" fontId="5" fillId="0" borderId="148" xfId="0" applyFont="1" applyBorder="1" applyAlignment="1">
      <alignment vertical="center" shrinkToFit="1"/>
    </xf>
    <xf numFmtId="0" fontId="5" fillId="0" borderId="79" xfId="0" applyFont="1" applyBorder="1" applyAlignment="1">
      <alignment vertical="center" shrinkToFit="1"/>
    </xf>
    <xf numFmtId="0" fontId="5" fillId="0" borderId="146" xfId="0" applyFont="1" applyBorder="1" applyAlignment="1">
      <alignment horizontal="left" vertical="center" shrinkToFit="1"/>
    </xf>
    <xf numFmtId="0" fontId="5" fillId="0" borderId="147" xfId="0" applyFont="1" applyBorder="1" applyAlignment="1">
      <alignment horizontal="left" vertical="center" shrinkToFit="1"/>
    </xf>
    <xf numFmtId="0" fontId="5" fillId="0" borderId="148" xfId="0" applyFont="1" applyBorder="1" applyAlignment="1">
      <alignment vertical="center" wrapText="1" shrinkToFit="1"/>
    </xf>
    <xf numFmtId="0" fontId="5" fillId="0" borderId="79" xfId="0" applyFont="1" applyBorder="1" applyAlignment="1">
      <alignment vertical="center" wrapText="1" shrinkToFit="1"/>
    </xf>
    <xf numFmtId="0" fontId="5" fillId="0" borderId="71" xfId="0" applyFont="1" applyBorder="1" applyAlignment="1">
      <alignment vertical="center" wrapText="1" shrinkToFit="1"/>
    </xf>
    <xf numFmtId="0" fontId="5" fillId="0" borderId="150" xfId="0" applyFont="1" applyBorder="1" applyAlignment="1">
      <alignment vertical="center" shrinkToFit="1"/>
    </xf>
    <xf numFmtId="0" fontId="5" fillId="0" borderId="71" xfId="0" applyFont="1" applyBorder="1" applyAlignment="1">
      <alignment vertical="center" shrinkToFit="1"/>
    </xf>
    <xf numFmtId="0" fontId="5" fillId="0" borderId="149"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0" xfId="0" applyFont="1" applyBorder="1" applyAlignment="1">
      <alignment vertical="center" wrapText="1" shrinkToFit="1"/>
    </xf>
    <xf numFmtId="0" fontId="5" fillId="0" borderId="145"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57"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1"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78"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1"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78"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1"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1"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78"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1"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78"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1"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56"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0" xfId="4" applyFont="1" applyBorder="1" applyAlignment="1">
      <alignment horizontal="center" vertical="center"/>
    </xf>
    <xf numFmtId="0" fontId="2" fillId="0" borderId="80"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55" xfId="0" applyFont="1" applyBorder="1" applyAlignment="1">
      <alignment vertical="center" wrapText="1"/>
    </xf>
    <xf numFmtId="38" fontId="52" fillId="0" borderId="0" xfId="1" applyFont="1" applyAlignment="1">
      <alignment vertical="center"/>
    </xf>
    <xf numFmtId="38" fontId="52" fillId="0" borderId="0" xfId="1" applyFont="1" applyFill="1" applyAlignment="1">
      <alignment horizontal="left" vertical="center"/>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FF"/>
      <color rgb="FFCCFFCC"/>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10693</xdr:colOff>
      <xdr:row>12</xdr:row>
      <xdr:rowOff>210718</xdr:rowOff>
    </xdr:from>
    <xdr:to>
      <xdr:col>43</xdr:col>
      <xdr:colOff>162847</xdr:colOff>
      <xdr:row>14</xdr:row>
      <xdr:rowOff>214089</xdr:rowOff>
    </xdr:to>
    <xdr:sp macro="" textlink="">
      <xdr:nvSpPr>
        <xdr:cNvPr id="2" name="AutoShape 18">
          <a:extLst>
            <a:ext uri="{FF2B5EF4-FFF2-40B4-BE49-F238E27FC236}">
              <a16:creationId xmlns:a16="http://schemas.microsoft.com/office/drawing/2014/main" id="{8200165E-AA9E-4FC4-A933-82FDCB2D65E7}"/>
            </a:ext>
          </a:extLst>
        </xdr:cNvPr>
        <xdr:cNvSpPr>
          <a:spLocks/>
        </xdr:cNvSpPr>
      </xdr:nvSpPr>
      <xdr:spPr bwMode="auto">
        <a:xfrm>
          <a:off x="11886217" y="3565976"/>
          <a:ext cx="152154" cy="660903"/>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199776</xdr:colOff>
      <xdr:row>7</xdr:row>
      <xdr:rowOff>343843</xdr:rowOff>
    </xdr:from>
    <xdr:to>
      <xdr:col>41</xdr:col>
      <xdr:colOff>68292</xdr:colOff>
      <xdr:row>7</xdr:row>
      <xdr:rowOff>348650</xdr:rowOff>
    </xdr:to>
    <xdr:sp macro="" textlink="">
      <xdr:nvSpPr>
        <xdr:cNvPr id="5" name="Line 16">
          <a:extLst>
            <a:ext uri="{FF2B5EF4-FFF2-40B4-BE49-F238E27FC236}">
              <a16:creationId xmlns:a16="http://schemas.microsoft.com/office/drawing/2014/main" id="{E9672CC3-754E-4869-B92D-8DC56E0EAFD2}"/>
            </a:ext>
          </a:extLst>
        </xdr:cNvPr>
        <xdr:cNvSpPr>
          <a:spLocks noChangeShapeType="1"/>
        </xdr:cNvSpPr>
      </xdr:nvSpPr>
      <xdr:spPr bwMode="auto">
        <a:xfrm flipH="1" flipV="1">
          <a:off x="10770729" y="2047560"/>
          <a:ext cx="813827" cy="4807"/>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66534</xdr:colOff>
      <xdr:row>6</xdr:row>
      <xdr:rowOff>205539</xdr:rowOff>
    </xdr:from>
    <xdr:to>
      <xdr:col>42</xdr:col>
      <xdr:colOff>135277</xdr:colOff>
      <xdr:row>9</xdr:row>
      <xdr:rowOff>178568</xdr:rowOff>
    </xdr:to>
    <xdr:sp macro="" textlink="">
      <xdr:nvSpPr>
        <xdr:cNvPr id="6" name="AutoShape 15">
          <a:extLst>
            <a:ext uri="{FF2B5EF4-FFF2-40B4-BE49-F238E27FC236}">
              <a16:creationId xmlns:a16="http://schemas.microsoft.com/office/drawing/2014/main" id="{CB29171A-352C-4CD4-A907-49523AF04189}"/>
            </a:ext>
          </a:extLst>
        </xdr:cNvPr>
        <xdr:cNvSpPr>
          <a:spLocks/>
        </xdr:cNvSpPr>
      </xdr:nvSpPr>
      <xdr:spPr bwMode="auto">
        <a:xfrm>
          <a:off x="11576745" y="1544052"/>
          <a:ext cx="269269" cy="1010753"/>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65208</xdr:colOff>
      <xdr:row>7</xdr:row>
      <xdr:rowOff>170708</xdr:rowOff>
    </xdr:from>
    <xdr:to>
      <xdr:col>43</xdr:col>
      <xdr:colOff>3595</xdr:colOff>
      <xdr:row>7</xdr:row>
      <xdr:rowOff>172528</xdr:rowOff>
    </xdr:to>
    <xdr:sp macro="" textlink="">
      <xdr:nvSpPr>
        <xdr:cNvPr id="7" name="Line 16">
          <a:extLst>
            <a:ext uri="{FF2B5EF4-FFF2-40B4-BE49-F238E27FC236}">
              <a16:creationId xmlns:a16="http://schemas.microsoft.com/office/drawing/2014/main" id="{4EE331F3-30E8-4118-A6FD-436A7DFA0DDF}"/>
            </a:ext>
          </a:extLst>
        </xdr:cNvPr>
        <xdr:cNvSpPr>
          <a:spLocks noChangeShapeType="1"/>
        </xdr:cNvSpPr>
      </xdr:nvSpPr>
      <xdr:spPr bwMode="auto">
        <a:xfrm flipH="1" flipV="1">
          <a:off x="11581472" y="1874425"/>
          <a:ext cx="312198" cy="182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66548</xdr:colOff>
      <xdr:row>8</xdr:row>
      <xdr:rowOff>169741</xdr:rowOff>
    </xdr:from>
    <xdr:to>
      <xdr:col>43</xdr:col>
      <xdr:colOff>6972</xdr:colOff>
      <xdr:row>8</xdr:row>
      <xdr:rowOff>174217</xdr:rowOff>
    </xdr:to>
    <xdr:sp macro="" textlink="">
      <xdr:nvSpPr>
        <xdr:cNvPr id="8" name="Line 16">
          <a:extLst>
            <a:ext uri="{FF2B5EF4-FFF2-40B4-BE49-F238E27FC236}">
              <a16:creationId xmlns:a16="http://schemas.microsoft.com/office/drawing/2014/main" id="{63385FD9-2B8A-4410-A33F-D4AA64D8AAB5}"/>
            </a:ext>
          </a:extLst>
        </xdr:cNvPr>
        <xdr:cNvSpPr>
          <a:spLocks noChangeShapeType="1"/>
        </xdr:cNvSpPr>
      </xdr:nvSpPr>
      <xdr:spPr bwMode="auto">
        <a:xfrm flipH="1" flipV="1">
          <a:off x="11582812" y="2236486"/>
          <a:ext cx="314235" cy="4476"/>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2211</xdr:colOff>
      <xdr:row>13</xdr:row>
      <xdr:rowOff>170950</xdr:rowOff>
    </xdr:from>
    <xdr:to>
      <xdr:col>44</xdr:col>
      <xdr:colOff>12632</xdr:colOff>
      <xdr:row>16</xdr:row>
      <xdr:rowOff>257176</xdr:rowOff>
    </xdr:to>
    <xdr:sp macro="" textlink="">
      <xdr:nvSpPr>
        <xdr:cNvPr id="11" name="フリーフォーム: 図形 10">
          <a:extLst>
            <a:ext uri="{FF2B5EF4-FFF2-40B4-BE49-F238E27FC236}">
              <a16:creationId xmlns:a16="http://schemas.microsoft.com/office/drawing/2014/main" id="{98211635-A41D-8886-7BAB-3C8EEC571E89}"/>
            </a:ext>
          </a:extLst>
        </xdr:cNvPr>
        <xdr:cNvSpPr/>
      </xdr:nvSpPr>
      <xdr:spPr bwMode="auto">
        <a:xfrm>
          <a:off x="11708436" y="3838075"/>
          <a:ext cx="353321" cy="1057776"/>
        </a:xfrm>
        <a:custGeom>
          <a:avLst/>
          <a:gdLst>
            <a:gd name="connsiteX0" fmla="*/ 0 w 386013"/>
            <a:gd name="connsiteY0" fmla="*/ 1022684 h 1022684"/>
            <a:gd name="connsiteX1" fmla="*/ 225592 w 386013"/>
            <a:gd name="connsiteY1" fmla="*/ 1022684 h 1022684"/>
            <a:gd name="connsiteX2" fmla="*/ 225592 w 386013"/>
            <a:gd name="connsiteY2" fmla="*/ 0 h 1022684"/>
            <a:gd name="connsiteX3" fmla="*/ 386013 w 386013"/>
            <a:gd name="connsiteY3" fmla="*/ 0 h 1022684"/>
            <a:gd name="connsiteX0" fmla="*/ 0 w 386013"/>
            <a:gd name="connsiteY0" fmla="*/ 1022684 h 1022684"/>
            <a:gd name="connsiteX1" fmla="*/ 225592 w 386013"/>
            <a:gd name="connsiteY1" fmla="*/ 1022684 h 1022684"/>
            <a:gd name="connsiteX2" fmla="*/ 198393 w 386013"/>
            <a:gd name="connsiteY2" fmla="*/ 0 h 1022684"/>
            <a:gd name="connsiteX3" fmla="*/ 386013 w 386013"/>
            <a:gd name="connsiteY3" fmla="*/ 0 h 1022684"/>
            <a:gd name="connsiteX0" fmla="*/ 0 w 386013"/>
            <a:gd name="connsiteY0" fmla="*/ 1022684 h 1025483"/>
            <a:gd name="connsiteX1" fmla="*/ 205302 w 386013"/>
            <a:gd name="connsiteY1" fmla="*/ 1025483 h 1025483"/>
            <a:gd name="connsiteX2" fmla="*/ 198393 w 386013"/>
            <a:gd name="connsiteY2" fmla="*/ 0 h 1025483"/>
            <a:gd name="connsiteX3" fmla="*/ 386013 w 386013"/>
            <a:gd name="connsiteY3" fmla="*/ 0 h 1025483"/>
          </a:gdLst>
          <a:ahLst/>
          <a:cxnLst>
            <a:cxn ang="0">
              <a:pos x="connsiteX0" y="connsiteY0"/>
            </a:cxn>
            <a:cxn ang="0">
              <a:pos x="connsiteX1" y="connsiteY1"/>
            </a:cxn>
            <a:cxn ang="0">
              <a:pos x="connsiteX2" y="connsiteY2"/>
            </a:cxn>
            <a:cxn ang="0">
              <a:pos x="connsiteX3" y="connsiteY3"/>
            </a:cxn>
          </a:cxnLst>
          <a:rect l="l" t="t" r="r" b="b"/>
          <a:pathLst>
            <a:path w="386013" h="1025483">
              <a:moveTo>
                <a:pt x="0" y="1022684"/>
              </a:moveTo>
              <a:lnTo>
                <a:pt x="205302" y="1025483"/>
              </a:lnTo>
              <a:lnTo>
                <a:pt x="198393" y="0"/>
              </a:lnTo>
              <a:lnTo>
                <a:pt x="386013" y="0"/>
              </a:lnTo>
            </a:path>
          </a:pathLst>
        </a:custGeom>
        <a:noFill/>
        <a:ln w="22225">
          <a:solidFill>
            <a:srgbClr val="000000"/>
          </a:solidFill>
          <a:round/>
          <a:headEnd/>
          <a:tailEnd/>
        </a:ln>
        <a:extLst>
          <a:ext uri="{909E8E84-426E-40DD-AFC4-6F175D3DCCD1}">
            <a14:hiddenFill xmlns:a14="http://schemas.microsoft.com/office/drawing/2010/main">
              <a:noFill/>
            </a14:hiddenFill>
          </a:ext>
        </a:extLst>
      </xdr:spPr>
      <xdr:txBody>
        <a:bodyPr vertOverflow="clip" horzOverflow="clip" rtlCol="0" anchor="t"/>
        <a:lstStyle/>
        <a:p>
          <a:pPr algn="l"/>
          <a:endParaRPr kumimoji="1" lang="ja-JP" altLang="en-US" sz="1100"/>
        </a:p>
      </xdr:txBody>
    </xdr:sp>
    <xdr:clientData/>
  </xdr:twoCellAnchor>
  <xdr:twoCellAnchor>
    <xdr:from>
      <xdr:col>48</xdr:col>
      <xdr:colOff>46927</xdr:colOff>
      <xdr:row>18</xdr:row>
      <xdr:rowOff>310916</xdr:rowOff>
    </xdr:from>
    <xdr:to>
      <xdr:col>49</xdr:col>
      <xdr:colOff>103862</xdr:colOff>
      <xdr:row>23</xdr:row>
      <xdr:rowOff>1773</xdr:rowOff>
    </xdr:to>
    <xdr:sp macro="" textlink="">
      <xdr:nvSpPr>
        <xdr:cNvPr id="12" name="フリーフォーム: 図形 11">
          <a:extLst>
            <a:ext uri="{FF2B5EF4-FFF2-40B4-BE49-F238E27FC236}">
              <a16:creationId xmlns:a16="http://schemas.microsoft.com/office/drawing/2014/main" id="{D7500C81-60CA-49B6-995B-1EA9D3D210F3}"/>
            </a:ext>
          </a:extLst>
        </xdr:cNvPr>
        <xdr:cNvSpPr/>
      </xdr:nvSpPr>
      <xdr:spPr bwMode="auto">
        <a:xfrm>
          <a:off x="13773710" y="5591001"/>
          <a:ext cx="419963" cy="1333470"/>
        </a:xfrm>
        <a:custGeom>
          <a:avLst/>
          <a:gdLst>
            <a:gd name="connsiteX0" fmla="*/ 0 w 386013"/>
            <a:gd name="connsiteY0" fmla="*/ 1022684 h 1022684"/>
            <a:gd name="connsiteX1" fmla="*/ 225592 w 386013"/>
            <a:gd name="connsiteY1" fmla="*/ 1022684 h 1022684"/>
            <a:gd name="connsiteX2" fmla="*/ 225592 w 386013"/>
            <a:gd name="connsiteY2" fmla="*/ 0 h 1022684"/>
            <a:gd name="connsiteX3" fmla="*/ 386013 w 386013"/>
            <a:gd name="connsiteY3" fmla="*/ 0 h 1022684"/>
            <a:gd name="connsiteX0" fmla="*/ 0 w 386013"/>
            <a:gd name="connsiteY0" fmla="*/ 1022684 h 1022684"/>
            <a:gd name="connsiteX1" fmla="*/ 225592 w 386013"/>
            <a:gd name="connsiteY1" fmla="*/ 1022684 h 1022684"/>
            <a:gd name="connsiteX2" fmla="*/ 198393 w 386013"/>
            <a:gd name="connsiteY2" fmla="*/ 0 h 1022684"/>
            <a:gd name="connsiteX3" fmla="*/ 386013 w 386013"/>
            <a:gd name="connsiteY3" fmla="*/ 0 h 1022684"/>
            <a:gd name="connsiteX0" fmla="*/ 0 w 386013"/>
            <a:gd name="connsiteY0" fmla="*/ 1022684 h 1025483"/>
            <a:gd name="connsiteX1" fmla="*/ 205302 w 386013"/>
            <a:gd name="connsiteY1" fmla="*/ 1025483 h 1025483"/>
            <a:gd name="connsiteX2" fmla="*/ 198393 w 386013"/>
            <a:gd name="connsiteY2" fmla="*/ 0 h 1025483"/>
            <a:gd name="connsiteX3" fmla="*/ 386013 w 386013"/>
            <a:gd name="connsiteY3" fmla="*/ 0 h 1025483"/>
            <a:gd name="connsiteX0" fmla="*/ 17320 w 222623"/>
            <a:gd name="connsiteY0" fmla="*/ 1026114 h 1028913"/>
            <a:gd name="connsiteX1" fmla="*/ 222622 w 222623"/>
            <a:gd name="connsiteY1" fmla="*/ 1028913 h 1028913"/>
            <a:gd name="connsiteX2" fmla="*/ 215713 w 222623"/>
            <a:gd name="connsiteY2" fmla="*/ 3430 h 1028913"/>
            <a:gd name="connsiteX3" fmla="*/ 0 w 222623"/>
            <a:gd name="connsiteY3" fmla="*/ 0 h 1028913"/>
            <a:gd name="connsiteX0" fmla="*/ 0 w 205302"/>
            <a:gd name="connsiteY0" fmla="*/ 1022684 h 1025483"/>
            <a:gd name="connsiteX1" fmla="*/ 205302 w 205302"/>
            <a:gd name="connsiteY1" fmla="*/ 1025483 h 1025483"/>
            <a:gd name="connsiteX2" fmla="*/ 198393 w 205302"/>
            <a:gd name="connsiteY2" fmla="*/ 0 h 1025483"/>
            <a:gd name="connsiteX3" fmla="*/ 74050 w 205302"/>
            <a:gd name="connsiteY3" fmla="*/ 2099 h 1025483"/>
          </a:gdLst>
          <a:ahLst/>
          <a:cxnLst>
            <a:cxn ang="0">
              <a:pos x="connsiteX0" y="connsiteY0"/>
            </a:cxn>
            <a:cxn ang="0">
              <a:pos x="connsiteX1" y="connsiteY1"/>
            </a:cxn>
            <a:cxn ang="0">
              <a:pos x="connsiteX2" y="connsiteY2"/>
            </a:cxn>
            <a:cxn ang="0">
              <a:pos x="connsiteX3" y="connsiteY3"/>
            </a:cxn>
          </a:cxnLst>
          <a:rect l="l" t="t" r="r" b="b"/>
          <a:pathLst>
            <a:path w="205302" h="1025483">
              <a:moveTo>
                <a:pt x="0" y="1022684"/>
              </a:moveTo>
              <a:lnTo>
                <a:pt x="205302" y="1025483"/>
              </a:lnTo>
              <a:lnTo>
                <a:pt x="198393" y="0"/>
              </a:lnTo>
              <a:lnTo>
                <a:pt x="74050" y="2099"/>
              </a:lnTo>
            </a:path>
          </a:pathLst>
        </a:custGeom>
        <a:noFill/>
        <a:ln w="22225">
          <a:solidFill>
            <a:srgbClr val="000000"/>
          </a:solidFill>
          <a:round/>
          <a:headEnd/>
          <a:tailEnd/>
        </a:ln>
        <a:extLst>
          <a:ext uri="{909E8E84-426E-40DD-AFC4-6F175D3DCCD1}">
            <a14:hiddenFill xmlns:a14="http://schemas.microsoft.com/office/drawing/2010/main">
              <a:noFill/>
            </a14:hiddenFill>
          </a:ext>
        </a:extLst>
      </xdr:spPr>
      <xdr:txBody>
        <a:bodyPr vertOverflow="clip" horzOverflow="clip" rtlCol="0" anchor="t"/>
        <a:lstStyle/>
        <a:p>
          <a:pPr algn="l"/>
          <a:endParaRPr kumimoji="1" lang="ja-JP" altLang="en-US" sz="1100"/>
        </a:p>
      </xdr:txBody>
    </xdr:sp>
    <xdr:clientData/>
  </xdr:twoCellAnchor>
  <xdr:twoCellAnchor>
    <xdr:from>
      <xdr:col>48</xdr:col>
      <xdr:colOff>0</xdr:colOff>
      <xdr:row>17</xdr:row>
      <xdr:rowOff>153865</xdr:rowOff>
    </xdr:from>
    <xdr:to>
      <xdr:col>48</xdr:col>
      <xdr:colOff>208963</xdr:colOff>
      <xdr:row>20</xdr:row>
      <xdr:rowOff>163098</xdr:rowOff>
    </xdr:to>
    <xdr:sp macro="" textlink="">
      <xdr:nvSpPr>
        <xdr:cNvPr id="13" name="AutoShape 18">
          <a:extLst>
            <a:ext uri="{FF2B5EF4-FFF2-40B4-BE49-F238E27FC236}">
              <a16:creationId xmlns:a16="http://schemas.microsoft.com/office/drawing/2014/main" id="{8B8BA415-68F0-448F-8953-3302227CB7E6}"/>
            </a:ext>
          </a:extLst>
        </xdr:cNvPr>
        <xdr:cNvSpPr>
          <a:spLocks/>
        </xdr:cNvSpPr>
      </xdr:nvSpPr>
      <xdr:spPr bwMode="auto">
        <a:xfrm flipH="1">
          <a:off x="13664712" y="5136173"/>
          <a:ext cx="208963" cy="983713"/>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18541</xdr:colOff>
      <xdr:row>19</xdr:row>
      <xdr:rowOff>185161</xdr:rowOff>
    </xdr:from>
    <xdr:to>
      <xdr:col>48</xdr:col>
      <xdr:colOff>209929</xdr:colOff>
      <xdr:row>19</xdr:row>
      <xdr:rowOff>185161</xdr:rowOff>
    </xdr:to>
    <xdr:sp macro="" textlink="">
      <xdr:nvSpPr>
        <xdr:cNvPr id="14" name="Line 16">
          <a:extLst>
            <a:ext uri="{FF2B5EF4-FFF2-40B4-BE49-F238E27FC236}">
              <a16:creationId xmlns:a16="http://schemas.microsoft.com/office/drawing/2014/main" id="{7238D1EA-0A39-471B-915C-766F323D8BAB}"/>
            </a:ext>
          </a:extLst>
        </xdr:cNvPr>
        <xdr:cNvSpPr>
          <a:spLocks noChangeShapeType="1"/>
        </xdr:cNvSpPr>
      </xdr:nvSpPr>
      <xdr:spPr bwMode="auto">
        <a:xfrm flipH="1" flipV="1">
          <a:off x="13745324" y="5777953"/>
          <a:ext cx="191388" cy="0"/>
        </a:xfrm>
        <a:custGeom>
          <a:avLst/>
          <a:gdLst>
            <a:gd name="connsiteX0" fmla="*/ 0 w 10000"/>
            <a:gd name="connsiteY0" fmla="*/ 0 h 10000"/>
            <a:gd name="connsiteX1" fmla="*/ 10000 w 10000"/>
            <a:gd name="connsiteY1" fmla="*/ 10000 h 10000"/>
            <a:gd name="connsiteX0" fmla="*/ 0 w 10364"/>
            <a:gd name="connsiteY0" fmla="*/ 10075 h 10527"/>
            <a:gd name="connsiteX1" fmla="*/ 10364 w 10364"/>
            <a:gd name="connsiteY1" fmla="*/ 453 h 10527"/>
          </a:gdLst>
          <a:ahLst/>
          <a:cxnLst>
            <a:cxn ang="0">
              <a:pos x="connsiteX0" y="connsiteY0"/>
            </a:cxn>
            <a:cxn ang="0">
              <a:pos x="connsiteX1" y="connsiteY1"/>
            </a:cxn>
          </a:cxnLst>
          <a:rect l="l" t="t" r="r" b="b"/>
          <a:pathLst>
            <a:path w="10364" h="10527">
              <a:moveTo>
                <a:pt x="0" y="10075"/>
              </a:moveTo>
              <a:cubicBezTo>
                <a:pt x="3333" y="13408"/>
                <a:pt x="7031" y="-2880"/>
                <a:pt x="10364" y="453"/>
              </a:cubicBezTo>
            </a:path>
          </a:pathLst>
        </a:cu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17972</xdr:colOff>
      <xdr:row>18</xdr:row>
      <xdr:rowOff>179718</xdr:rowOff>
    </xdr:from>
    <xdr:to>
      <xdr:col>48</xdr:col>
      <xdr:colOff>209360</xdr:colOff>
      <xdr:row>18</xdr:row>
      <xdr:rowOff>179718</xdr:rowOff>
    </xdr:to>
    <xdr:sp macro="" textlink="">
      <xdr:nvSpPr>
        <xdr:cNvPr id="15" name="Line 16">
          <a:extLst>
            <a:ext uri="{FF2B5EF4-FFF2-40B4-BE49-F238E27FC236}">
              <a16:creationId xmlns:a16="http://schemas.microsoft.com/office/drawing/2014/main" id="{DC397565-E512-42B2-AFAA-C1EC1740D748}"/>
            </a:ext>
          </a:extLst>
        </xdr:cNvPr>
        <xdr:cNvSpPr>
          <a:spLocks noChangeShapeType="1"/>
        </xdr:cNvSpPr>
      </xdr:nvSpPr>
      <xdr:spPr bwMode="auto">
        <a:xfrm flipH="1" flipV="1">
          <a:off x="13744755" y="5459803"/>
          <a:ext cx="191388" cy="0"/>
        </a:xfrm>
        <a:custGeom>
          <a:avLst/>
          <a:gdLst>
            <a:gd name="connsiteX0" fmla="*/ 0 w 10000"/>
            <a:gd name="connsiteY0" fmla="*/ 0 h 10000"/>
            <a:gd name="connsiteX1" fmla="*/ 10000 w 10000"/>
            <a:gd name="connsiteY1" fmla="*/ 10000 h 10000"/>
            <a:gd name="connsiteX0" fmla="*/ 0 w 10364"/>
            <a:gd name="connsiteY0" fmla="*/ 10075 h 10527"/>
            <a:gd name="connsiteX1" fmla="*/ 10364 w 10364"/>
            <a:gd name="connsiteY1" fmla="*/ 453 h 10527"/>
          </a:gdLst>
          <a:ahLst/>
          <a:cxnLst>
            <a:cxn ang="0">
              <a:pos x="connsiteX0" y="connsiteY0"/>
            </a:cxn>
            <a:cxn ang="0">
              <a:pos x="connsiteX1" y="connsiteY1"/>
            </a:cxn>
          </a:cxnLst>
          <a:rect l="l" t="t" r="r" b="b"/>
          <a:pathLst>
            <a:path w="10364" h="10527">
              <a:moveTo>
                <a:pt x="0" y="10075"/>
              </a:moveTo>
              <a:cubicBezTo>
                <a:pt x="3333" y="13408"/>
                <a:pt x="7031" y="-2880"/>
                <a:pt x="10364" y="453"/>
              </a:cubicBezTo>
            </a:path>
          </a:pathLst>
        </a:cu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222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B144"/>
  <sheetViews>
    <sheetView showGridLines="0" tabSelected="1" view="pageBreakPreview" zoomScaleNormal="100" zoomScaleSheetLayoutView="100" workbookViewId="0"/>
  </sheetViews>
  <sheetFormatPr defaultColWidth="9" defaultRowHeight="12"/>
  <cols>
    <col min="1" max="1" width="1" style="26" customWidth="1"/>
    <col min="2" max="2" width="3.33203125" style="26" customWidth="1"/>
    <col min="3" max="3" width="3.33203125" style="25" customWidth="1"/>
    <col min="4" max="4" width="3.88671875" style="25" customWidth="1"/>
    <col min="5" max="5" width="9.6640625" style="25" customWidth="1"/>
    <col min="6" max="6" width="2.77734375" style="25" customWidth="1"/>
    <col min="7" max="7" width="6.77734375" style="25" customWidth="1"/>
    <col min="8" max="8" width="13.77734375" style="25" customWidth="1"/>
    <col min="9" max="9" width="5.77734375" style="25" customWidth="1"/>
    <col min="10" max="10" width="3.77734375" style="25" customWidth="1"/>
    <col min="11" max="11" width="10.77734375" style="25" customWidth="1"/>
    <col min="12" max="12" width="6.77734375" style="25" customWidth="1"/>
    <col min="13" max="13" width="7.77734375" style="25" customWidth="1"/>
    <col min="14" max="14" width="6.77734375" style="25" customWidth="1"/>
    <col min="15" max="15" width="7.77734375" style="25" customWidth="1"/>
    <col min="16" max="16" width="2.21875" style="25" customWidth="1"/>
    <col min="17" max="17" width="9" style="25"/>
    <col min="18" max="18" width="9" style="48"/>
    <col min="19" max="19" width="10.77734375" style="48" customWidth="1"/>
    <col min="20" max="20" width="9" style="48"/>
    <col min="21" max="21" width="13.33203125" style="48" customWidth="1"/>
    <col min="22" max="27" width="9" style="48"/>
    <col min="28" max="28" width="33.77734375" style="48" customWidth="1"/>
    <col min="29" max="48" width="9" style="48"/>
    <col min="49" max="16384" width="9" style="25"/>
  </cols>
  <sheetData>
    <row r="2" spans="1:54" ht="13.2">
      <c r="C2" s="24" t="s">
        <v>50</v>
      </c>
    </row>
    <row r="3" spans="1:54" ht="13.2">
      <c r="C3" s="24" t="s">
        <v>159</v>
      </c>
    </row>
    <row r="4" spans="1:54" s="83" customFormat="1" ht="13.2">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5" customFormat="1" ht="13.2">
      <c r="A5" s="343"/>
      <c r="B5" s="343"/>
      <c r="C5" s="350" t="s">
        <v>345</v>
      </c>
      <c r="E5" s="346"/>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row>
    <row r="6" spans="1:54" ht="13.2">
      <c r="C6" s="24"/>
    </row>
    <row r="7" spans="1:54" ht="13.2">
      <c r="C7" s="24" t="s">
        <v>2</v>
      </c>
      <c r="Q7" s="24"/>
    </row>
    <row r="8" spans="1:54" s="345" customFormat="1" ht="13.2">
      <c r="A8" s="343"/>
      <c r="B8" s="343"/>
      <c r="C8" s="350" t="s">
        <v>347</v>
      </c>
      <c r="D8" s="351"/>
      <c r="E8" s="351"/>
      <c r="F8" s="351"/>
      <c r="G8" s="352"/>
      <c r="H8" s="352"/>
      <c r="I8" s="352"/>
      <c r="J8" s="352"/>
      <c r="K8" s="352"/>
      <c r="L8" s="352"/>
      <c r="M8" s="352"/>
      <c r="N8" s="352"/>
      <c r="O8" s="352"/>
      <c r="P8" s="352"/>
      <c r="Q8" s="352"/>
      <c r="R8" s="352"/>
      <c r="W8" s="344"/>
      <c r="X8" s="348"/>
      <c r="Y8" s="349"/>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row>
    <row r="9" spans="1:54" s="345" customFormat="1" ht="13.2">
      <c r="A9" s="343"/>
      <c r="B9" s="343"/>
      <c r="C9" s="350"/>
      <c r="D9" s="350" t="s">
        <v>438</v>
      </c>
      <c r="E9" s="351"/>
      <c r="F9" s="351"/>
      <c r="G9" s="352"/>
      <c r="H9" s="352"/>
      <c r="I9" s="352"/>
      <c r="J9" s="352"/>
      <c r="K9" s="352"/>
      <c r="L9" s="352"/>
      <c r="M9" s="352"/>
      <c r="N9" s="352"/>
      <c r="O9" s="352"/>
      <c r="P9" s="352"/>
      <c r="Q9" s="352"/>
      <c r="R9" s="352"/>
      <c r="W9" s="344"/>
      <c r="X9" s="348"/>
      <c r="Y9" s="349"/>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row>
    <row r="10" spans="1:54" s="345" customFormat="1" ht="13.2">
      <c r="A10" s="343"/>
      <c r="B10" s="343"/>
      <c r="C10" s="353"/>
      <c r="D10" s="353"/>
      <c r="E10" s="350" t="s">
        <v>434</v>
      </c>
      <c r="F10" s="352"/>
      <c r="G10" s="352"/>
      <c r="H10" s="352"/>
      <c r="I10" s="352"/>
      <c r="J10" s="352"/>
      <c r="K10" s="352"/>
      <c r="L10" s="352"/>
      <c r="M10" s="352"/>
      <c r="N10" s="352"/>
      <c r="O10" s="352"/>
      <c r="P10" s="352"/>
      <c r="Q10" s="352"/>
      <c r="R10" s="352"/>
      <c r="W10" s="344"/>
      <c r="X10" s="348"/>
      <c r="Y10" s="349"/>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row>
    <row r="11" spans="1:54" ht="13.2">
      <c r="C11" s="350" t="s">
        <v>348</v>
      </c>
      <c r="D11" s="352"/>
      <c r="E11" s="352"/>
      <c r="F11" s="352"/>
      <c r="G11" s="352"/>
      <c r="H11" s="352"/>
      <c r="I11" s="352"/>
      <c r="J11" s="352"/>
      <c r="K11" s="352"/>
      <c r="L11" s="352"/>
      <c r="M11" s="352"/>
      <c r="N11" s="352"/>
      <c r="O11" s="352"/>
      <c r="P11" s="352"/>
      <c r="Q11" s="352"/>
      <c r="R11" s="352"/>
      <c r="S11" s="25"/>
      <c r="T11" s="25"/>
      <c r="U11" s="25"/>
      <c r="V11" s="25"/>
      <c r="W11" s="24"/>
      <c r="X11" s="99"/>
      <c r="Y11" s="329"/>
      <c r="AW11" s="48"/>
      <c r="AX11" s="48"/>
      <c r="AY11" s="48"/>
      <c r="AZ11" s="48"/>
      <c r="BA11" s="48"/>
      <c r="BB11" s="48"/>
    </row>
    <row r="12" spans="1:54" ht="13.2">
      <c r="C12" s="350" t="s">
        <v>349</v>
      </c>
      <c r="D12" s="352"/>
      <c r="E12" s="352"/>
      <c r="F12" s="352"/>
      <c r="G12" s="352"/>
      <c r="H12" s="352"/>
      <c r="I12" s="352"/>
      <c r="J12" s="352"/>
      <c r="K12" s="352"/>
      <c r="L12" s="352"/>
      <c r="M12" s="352"/>
      <c r="N12" s="352"/>
      <c r="O12" s="352"/>
      <c r="P12" s="352"/>
      <c r="Q12" s="352"/>
      <c r="R12" s="352"/>
      <c r="S12" s="25"/>
      <c r="T12" s="25"/>
      <c r="U12" s="25"/>
      <c r="V12" s="25"/>
      <c r="W12" s="24"/>
      <c r="X12" s="99"/>
      <c r="Y12" s="329"/>
      <c r="AW12" s="48"/>
      <c r="AX12" s="48"/>
      <c r="AY12" s="48"/>
      <c r="AZ12" s="48"/>
      <c r="BA12" s="48"/>
      <c r="BB12" s="48"/>
    </row>
    <row r="13" spans="1:54" ht="13.2">
      <c r="C13" s="350" t="s">
        <v>350</v>
      </c>
      <c r="D13" s="352"/>
      <c r="E13" s="352"/>
      <c r="F13" s="352"/>
      <c r="G13" s="352"/>
      <c r="H13" s="352"/>
      <c r="I13" s="352"/>
      <c r="J13" s="352"/>
      <c r="K13" s="352"/>
      <c r="L13" s="352"/>
      <c r="M13" s="352"/>
      <c r="N13" s="352"/>
      <c r="O13" s="352"/>
      <c r="P13" s="352"/>
      <c r="Q13" s="352"/>
      <c r="R13" s="352"/>
      <c r="S13" s="25"/>
      <c r="T13" s="25"/>
      <c r="U13" s="25"/>
      <c r="V13" s="25"/>
      <c r="W13" s="25"/>
      <c r="X13" s="99"/>
      <c r="Y13" s="329"/>
      <c r="AW13" s="48"/>
      <c r="AX13" s="48"/>
      <c r="AY13" s="48"/>
      <c r="AZ13" s="48"/>
      <c r="BA13" s="48"/>
      <c r="BB13" s="48"/>
    </row>
    <row r="14" spans="1:54" ht="13.2">
      <c r="C14" s="350"/>
      <c r="D14" s="352"/>
      <c r="E14" s="352"/>
      <c r="F14" s="352"/>
      <c r="G14" s="352"/>
      <c r="H14" s="352"/>
      <c r="I14" s="352"/>
      <c r="J14" s="352"/>
      <c r="K14" s="352"/>
      <c r="L14" s="352"/>
      <c r="M14" s="352"/>
      <c r="N14" s="352"/>
      <c r="O14" s="352"/>
      <c r="P14" s="352"/>
      <c r="Q14" s="352"/>
      <c r="R14" s="352"/>
      <c r="S14" s="25"/>
      <c r="T14" s="25"/>
      <c r="U14" s="25"/>
      <c r="V14" s="25"/>
      <c r="W14" s="25"/>
      <c r="X14" s="99"/>
      <c r="Y14" s="329"/>
      <c r="AW14" s="48"/>
      <c r="AX14" s="48"/>
      <c r="AY14" s="48"/>
      <c r="AZ14" s="48"/>
      <c r="BA14" s="48"/>
      <c r="BB14" s="48"/>
    </row>
    <row r="15" spans="1:54" ht="13.2">
      <c r="B15" s="82"/>
      <c r="C15" s="350" t="s">
        <v>439</v>
      </c>
      <c r="D15" s="354"/>
      <c r="E15" s="354"/>
      <c r="F15" s="352"/>
      <c r="G15" s="352"/>
      <c r="H15" s="352"/>
      <c r="I15" s="352"/>
      <c r="J15" s="352"/>
      <c r="K15" s="352"/>
      <c r="L15" s="352"/>
      <c r="M15" s="352"/>
      <c r="N15" s="352"/>
      <c r="O15" s="352"/>
      <c r="P15" s="352"/>
      <c r="Q15" s="352"/>
      <c r="R15" s="352"/>
      <c r="S15" s="25"/>
      <c r="T15" s="25"/>
      <c r="U15" s="25"/>
      <c r="V15" s="25"/>
      <c r="W15" s="24"/>
      <c r="X15" s="99"/>
      <c r="Y15" s="329"/>
      <c r="AW15" s="48"/>
      <c r="AX15" s="48"/>
      <c r="AY15" s="48"/>
      <c r="AZ15" s="48"/>
      <c r="BA15" s="48"/>
      <c r="BB15" s="48"/>
    </row>
    <row r="16" spans="1:54" s="83" customFormat="1" ht="13.2">
      <c r="A16" s="82"/>
      <c r="B16" s="82"/>
      <c r="C16" s="350" t="s">
        <v>342</v>
      </c>
      <c r="D16" s="354"/>
      <c r="E16" s="354"/>
      <c r="F16" s="354"/>
      <c r="G16" s="354"/>
      <c r="H16" s="354"/>
      <c r="I16" s="354"/>
      <c r="J16" s="354"/>
      <c r="K16" s="354"/>
      <c r="L16" s="354"/>
      <c r="M16" s="354"/>
      <c r="N16" s="354"/>
      <c r="O16" s="354"/>
      <c r="P16" s="354"/>
      <c r="Q16" s="354"/>
      <c r="R16" s="354"/>
      <c r="W16" s="24"/>
      <c r="X16" s="341"/>
      <c r="Y16" s="341"/>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c r="C17" s="619" t="s">
        <v>343</v>
      </c>
      <c r="D17" s="620"/>
      <c r="E17" s="620"/>
      <c r="F17" s="620"/>
      <c r="G17" s="620"/>
      <c r="H17" s="620"/>
      <c r="I17" s="620"/>
      <c r="J17" s="620"/>
      <c r="K17" s="620"/>
      <c r="L17" s="620"/>
      <c r="M17" s="620"/>
      <c r="N17" s="620"/>
      <c r="O17" s="620"/>
      <c r="P17" s="620"/>
      <c r="Q17" s="620"/>
      <c r="R17" s="620"/>
      <c r="S17" s="342"/>
      <c r="T17" s="342"/>
      <c r="U17" s="342"/>
      <c r="V17" s="342"/>
      <c r="W17" s="342"/>
      <c r="X17" s="342"/>
      <c r="Y17" s="329"/>
      <c r="AW17" s="48"/>
      <c r="AX17" s="48"/>
      <c r="AY17" s="48"/>
      <c r="AZ17" s="48"/>
      <c r="BA17" s="48"/>
      <c r="BB17" s="48"/>
    </row>
    <row r="19" spans="1:54" ht="13.2">
      <c r="C19" s="24" t="s">
        <v>3</v>
      </c>
      <c r="Q19" s="24"/>
      <c r="R19" s="99"/>
      <c r="S19" s="100"/>
    </row>
    <row r="20" spans="1:54" ht="13.2">
      <c r="C20" s="617"/>
      <c r="D20" s="618"/>
      <c r="E20" s="24" t="s">
        <v>49</v>
      </c>
      <c r="Q20" s="24"/>
      <c r="R20" s="100"/>
      <c r="S20" s="100"/>
    </row>
    <row r="21" spans="1:54" ht="13.2">
      <c r="C21" s="621" t="s">
        <v>354</v>
      </c>
      <c r="D21" s="622"/>
      <c r="E21" s="24" t="s">
        <v>344</v>
      </c>
      <c r="Q21" s="24"/>
      <c r="R21" s="100"/>
      <c r="S21" s="100"/>
    </row>
    <row r="22" spans="1:54" ht="13.2">
      <c r="C22" s="640" t="s">
        <v>355</v>
      </c>
      <c r="D22" s="641"/>
      <c r="E22" s="24" t="s">
        <v>1</v>
      </c>
      <c r="Q22" s="24"/>
      <c r="R22" s="100"/>
      <c r="S22" s="100"/>
    </row>
    <row r="23" spans="1:54" ht="13.2">
      <c r="C23" s="642" t="s">
        <v>356</v>
      </c>
      <c r="D23" s="643"/>
      <c r="E23" s="24" t="s">
        <v>46</v>
      </c>
      <c r="Q23" s="24"/>
      <c r="R23" s="99"/>
      <c r="S23" s="100"/>
    </row>
    <row r="24" spans="1:54" ht="13.2">
      <c r="C24" s="644" t="s">
        <v>357</v>
      </c>
      <c r="D24" s="645"/>
      <c r="E24" s="350" t="s">
        <v>346</v>
      </c>
      <c r="Q24" s="24"/>
      <c r="R24" s="99"/>
      <c r="S24" s="100"/>
    </row>
    <row r="25" spans="1:54" ht="13.2">
      <c r="E25" s="350" t="s">
        <v>351</v>
      </c>
      <c r="Q25" s="24"/>
      <c r="R25" s="99"/>
      <c r="S25" s="100"/>
    </row>
    <row r="26" spans="1:54" ht="13.8" thickBot="1">
      <c r="C26" s="27"/>
      <c r="D26" s="27"/>
      <c r="E26" s="464"/>
      <c r="F26" s="27"/>
      <c r="G26" s="27"/>
      <c r="H26" s="27"/>
      <c r="O26" s="110" t="s">
        <v>158</v>
      </c>
      <c r="Q26" s="24"/>
      <c r="R26" s="99"/>
      <c r="S26" s="100"/>
    </row>
    <row r="27" spans="1:54" ht="13.2">
      <c r="A27" s="25">
        <v>14</v>
      </c>
      <c r="C27" s="27"/>
      <c r="D27" s="27"/>
      <c r="F27" s="27"/>
      <c r="G27" s="27"/>
      <c r="H27" s="27"/>
      <c r="M27" s="623" t="s">
        <v>326</v>
      </c>
      <c r="N27" s="108" t="s">
        <v>112</v>
      </c>
      <c r="O27" s="109" t="s">
        <v>113</v>
      </c>
      <c r="Q27" s="24"/>
      <c r="R27" s="99"/>
      <c r="S27" s="100"/>
    </row>
    <row r="28" spans="1:54" ht="20.100000000000001" customHeight="1" thickBot="1">
      <c r="A28" s="26">
        <f>+R86</f>
        <v>0</v>
      </c>
      <c r="C28" s="27" t="s">
        <v>295</v>
      </c>
      <c r="D28" s="27"/>
      <c r="E28" s="27"/>
      <c r="F28" s="27"/>
      <c r="G28" s="27"/>
      <c r="M28" s="624"/>
      <c r="N28" s="295" t="s">
        <v>155</v>
      </c>
      <c r="O28" s="296" t="s">
        <v>155</v>
      </c>
      <c r="Q28" s="24"/>
      <c r="R28" s="99"/>
      <c r="S28" s="100"/>
    </row>
    <row r="29" spans="1:54" ht="13.2">
      <c r="C29" s="589" t="s">
        <v>390</v>
      </c>
      <c r="D29" s="590"/>
      <c r="E29" s="590"/>
      <c r="F29" s="590"/>
      <c r="G29" s="590"/>
      <c r="H29" s="590"/>
      <c r="I29" s="590"/>
      <c r="J29" s="590"/>
      <c r="K29" s="590"/>
      <c r="L29" s="590"/>
      <c r="M29" s="590"/>
      <c r="N29" s="590"/>
      <c r="O29" s="590"/>
      <c r="Q29" s="24"/>
      <c r="R29" s="99"/>
      <c r="S29" s="329"/>
    </row>
    <row r="30" spans="1:54" ht="13.2">
      <c r="C30" s="85"/>
      <c r="D30" s="86"/>
      <c r="E30" s="86"/>
      <c r="F30" s="86"/>
      <c r="G30" s="86"/>
      <c r="H30" s="86"/>
      <c r="I30" s="86"/>
      <c r="J30" s="86"/>
      <c r="K30" s="86"/>
      <c r="L30" s="86"/>
      <c r="M30" s="86"/>
      <c r="N30" s="86"/>
      <c r="O30" s="87"/>
      <c r="Q30" s="24"/>
      <c r="R30" s="99"/>
      <c r="S30" s="329"/>
      <c r="U30" s="101"/>
    </row>
    <row r="31" spans="1:54" ht="12" customHeight="1">
      <c r="C31" s="600" t="s">
        <v>296</v>
      </c>
      <c r="D31" s="601"/>
      <c r="E31" s="601"/>
      <c r="F31" s="601"/>
      <c r="G31" s="601"/>
      <c r="H31" s="601"/>
      <c r="I31" s="601"/>
      <c r="J31" s="601"/>
      <c r="K31" s="601"/>
      <c r="L31" s="601"/>
      <c r="M31" s="601"/>
      <c r="N31" s="601"/>
      <c r="O31" s="602"/>
      <c r="P31" s="24"/>
      <c r="Q31" s="24"/>
      <c r="R31" s="25"/>
      <c r="S31" s="24"/>
      <c r="T31" s="99"/>
      <c r="U31" s="329"/>
    </row>
    <row r="32" spans="1:54" ht="12" customHeight="1">
      <c r="C32" s="603"/>
      <c r="D32" s="604"/>
      <c r="E32" s="604"/>
      <c r="F32" s="604"/>
      <c r="G32" s="604"/>
      <c r="H32" s="604"/>
      <c r="I32" s="604"/>
      <c r="J32" s="604"/>
      <c r="K32" s="604"/>
      <c r="L32" s="604"/>
      <c r="M32" s="604"/>
      <c r="N32" s="604"/>
      <c r="O32" s="605"/>
      <c r="Q32" s="24"/>
      <c r="R32" s="99"/>
      <c r="S32" s="100"/>
    </row>
    <row r="33" spans="1:19" ht="10.199999999999999" customHeight="1">
      <c r="C33" s="88"/>
      <c r="D33" s="28"/>
      <c r="E33" s="28"/>
      <c r="F33" s="28"/>
      <c r="G33" s="28"/>
      <c r="H33" s="28"/>
      <c r="I33" s="28"/>
      <c r="J33" s="28"/>
      <c r="K33" s="28"/>
      <c r="L33" s="28"/>
      <c r="M33" s="28"/>
      <c r="N33" s="28"/>
      <c r="O33" s="89"/>
      <c r="Q33" s="24"/>
      <c r="R33" s="99"/>
      <c r="S33" s="99"/>
    </row>
    <row r="34" spans="1:19" ht="14.4">
      <c r="C34" s="88"/>
      <c r="D34" s="28"/>
      <c r="E34" s="28"/>
      <c r="F34" s="28"/>
      <c r="G34" s="28"/>
      <c r="H34" s="28"/>
      <c r="I34" s="28"/>
      <c r="J34" s="28"/>
      <c r="K34" s="28"/>
      <c r="L34" s="606" t="s">
        <v>463</v>
      </c>
      <c r="M34" s="607"/>
      <c r="N34" s="607"/>
      <c r="O34" s="608"/>
      <c r="Q34" s="24"/>
      <c r="R34" s="99"/>
      <c r="S34" s="99"/>
    </row>
    <row r="35" spans="1:19" ht="11.25" customHeight="1">
      <c r="C35" s="88"/>
      <c r="D35" s="28"/>
      <c r="E35" s="28"/>
      <c r="F35" s="28"/>
      <c r="G35" s="28"/>
      <c r="H35" s="28"/>
      <c r="I35" s="28"/>
      <c r="J35" s="28"/>
      <c r="K35" s="28"/>
      <c r="L35" s="28"/>
      <c r="M35" s="28"/>
      <c r="N35" s="28"/>
      <c r="O35" s="90"/>
      <c r="Q35" s="24"/>
      <c r="R35" s="99"/>
      <c r="S35" s="99"/>
    </row>
    <row r="36" spans="1:19" ht="13.2">
      <c r="C36" s="638"/>
      <c r="D36" s="639"/>
      <c r="E36" s="639"/>
      <c r="F36" s="639"/>
      <c r="G36" s="465" t="s">
        <v>5</v>
      </c>
      <c r="H36" s="28"/>
      <c r="I36" s="28"/>
      <c r="J36" s="28"/>
      <c r="K36" s="28"/>
      <c r="L36" s="28"/>
      <c r="M36" s="28"/>
      <c r="N36" s="28"/>
      <c r="O36" s="89"/>
      <c r="Q36" s="24"/>
      <c r="R36" s="99"/>
      <c r="S36" s="99"/>
    </row>
    <row r="37" spans="1:19" ht="13.2">
      <c r="C37" s="88"/>
      <c r="D37" s="28"/>
      <c r="E37" s="28"/>
      <c r="F37" s="28"/>
      <c r="G37" s="28"/>
      <c r="H37" s="28"/>
      <c r="I37" s="28"/>
      <c r="J37" s="28"/>
      <c r="K37" s="28"/>
      <c r="L37" s="28"/>
      <c r="M37" s="28"/>
      <c r="N37" s="28"/>
      <c r="O37" s="89"/>
      <c r="Q37" s="24"/>
      <c r="R37" s="99"/>
      <c r="S37" s="100"/>
    </row>
    <row r="38" spans="1:19" ht="13.2">
      <c r="A38" s="26">
        <v>3</v>
      </c>
      <c r="C38" s="88"/>
      <c r="D38" s="28"/>
      <c r="E38" s="28"/>
      <c r="F38" s="28"/>
      <c r="G38" s="28"/>
      <c r="H38" s="453" t="s">
        <v>341</v>
      </c>
      <c r="I38" s="453"/>
      <c r="J38" s="28"/>
      <c r="K38" s="28"/>
      <c r="L38" s="28"/>
      <c r="M38" s="28"/>
      <c r="N38" s="28"/>
      <c r="O38" s="89"/>
      <c r="Q38" s="24"/>
      <c r="R38" s="99"/>
      <c r="S38" s="100"/>
    </row>
    <row r="39" spans="1:19" ht="26.25" customHeight="1">
      <c r="C39" s="88"/>
      <c r="D39" s="28"/>
      <c r="E39" s="28"/>
      <c r="F39" s="28"/>
      <c r="G39" s="28"/>
      <c r="H39" s="29" t="s">
        <v>6</v>
      </c>
      <c r="I39" s="29"/>
      <c r="J39" s="597"/>
      <c r="K39" s="597"/>
      <c r="L39" s="598"/>
      <c r="M39" s="598"/>
      <c r="N39" s="598"/>
      <c r="O39" s="599"/>
      <c r="Q39" s="24"/>
      <c r="R39" s="99"/>
    </row>
    <row r="40" spans="1:19" ht="26.25" customHeight="1">
      <c r="C40" s="88"/>
      <c r="D40" s="28"/>
      <c r="E40" s="28"/>
      <c r="F40" s="28"/>
      <c r="G40" s="28"/>
      <c r="H40" s="29" t="s">
        <v>7</v>
      </c>
      <c r="I40" s="29"/>
      <c r="J40" s="597"/>
      <c r="K40" s="597"/>
      <c r="L40" s="598"/>
      <c r="M40" s="598"/>
      <c r="N40" s="598"/>
      <c r="O40" s="599"/>
    </row>
    <row r="41" spans="1:19">
      <c r="C41" s="88"/>
      <c r="D41" s="28"/>
      <c r="E41" s="28"/>
      <c r="F41" s="28"/>
      <c r="G41" s="28"/>
      <c r="H41" s="28"/>
      <c r="I41" s="28"/>
      <c r="J41" s="28" t="s">
        <v>8</v>
      </c>
      <c r="K41" s="28"/>
      <c r="L41" s="28"/>
      <c r="M41" s="28"/>
      <c r="N41" s="28"/>
      <c r="O41" s="89"/>
    </row>
    <row r="42" spans="1:19">
      <c r="C42" s="88"/>
      <c r="D42" s="28"/>
      <c r="E42" s="28"/>
      <c r="F42" s="28"/>
      <c r="G42" s="28"/>
      <c r="H42" s="28"/>
      <c r="I42" s="28"/>
      <c r="J42" s="30" t="s">
        <v>9</v>
      </c>
      <c r="K42" s="30"/>
      <c r="L42" s="650"/>
      <c r="M42" s="650"/>
      <c r="N42" s="650"/>
      <c r="O42" s="651"/>
    </row>
    <row r="43" spans="1:19">
      <c r="C43" s="88"/>
      <c r="D43" s="28"/>
      <c r="E43" s="28"/>
      <c r="F43" s="28"/>
      <c r="G43" s="28"/>
      <c r="H43" s="28"/>
      <c r="I43" s="28"/>
      <c r="J43" s="30"/>
      <c r="K43" s="30"/>
      <c r="L43" s="28"/>
      <c r="M43" s="28"/>
      <c r="N43" s="28"/>
      <c r="O43" s="89"/>
    </row>
    <row r="44" spans="1:19" ht="8.25" customHeight="1">
      <c r="C44" s="88"/>
      <c r="D44" s="28"/>
      <c r="E44" s="28"/>
      <c r="F44" s="28"/>
      <c r="G44" s="28"/>
      <c r="H44" s="28"/>
      <c r="I44" s="28"/>
      <c r="J44" s="28"/>
      <c r="K44" s="28"/>
      <c r="L44" s="28"/>
      <c r="M44" s="28"/>
      <c r="N44" s="28"/>
      <c r="O44" s="89"/>
    </row>
    <row r="45" spans="1:19" ht="30" customHeight="1">
      <c r="A45" s="26">
        <v>4</v>
      </c>
      <c r="C45" s="609" t="s">
        <v>440</v>
      </c>
      <c r="D45" s="610"/>
      <c r="E45" s="610"/>
      <c r="F45" s="610"/>
      <c r="G45" s="610"/>
      <c r="H45" s="610"/>
      <c r="I45" s="610"/>
      <c r="J45" s="610"/>
      <c r="K45" s="610"/>
      <c r="L45" s="610"/>
      <c r="M45" s="610"/>
      <c r="N45" s="610"/>
      <c r="O45" s="611"/>
    </row>
    <row r="46" spans="1:19">
      <c r="C46" s="91"/>
      <c r="D46" s="31"/>
      <c r="E46" s="31"/>
      <c r="F46" s="31"/>
      <c r="G46" s="31"/>
      <c r="H46" s="31"/>
      <c r="I46" s="31"/>
      <c r="J46" s="31"/>
      <c r="K46" s="31"/>
      <c r="L46" s="31"/>
      <c r="M46" s="31"/>
      <c r="N46" s="31"/>
      <c r="O46" s="92"/>
    </row>
    <row r="47" spans="1:19" ht="18" customHeight="1">
      <c r="C47" s="591" t="s">
        <v>10</v>
      </c>
      <c r="D47" s="628"/>
      <c r="E47" s="629"/>
      <c r="F47" s="633"/>
      <c r="G47" s="634"/>
      <c r="H47" s="635"/>
      <c r="I47" s="635"/>
      <c r="J47" s="635"/>
      <c r="K47" s="635"/>
      <c r="L47" s="635"/>
      <c r="M47" s="625" t="s">
        <v>435</v>
      </c>
      <c r="N47" s="626"/>
      <c r="O47" s="627"/>
    </row>
    <row r="48" spans="1:19" ht="18" customHeight="1">
      <c r="C48" s="630"/>
      <c r="D48" s="631"/>
      <c r="E48" s="632"/>
      <c r="F48" s="636"/>
      <c r="G48" s="637"/>
      <c r="H48" s="637"/>
      <c r="I48" s="637"/>
      <c r="J48" s="637"/>
      <c r="K48" s="637"/>
      <c r="L48" s="637"/>
      <c r="M48" s="612"/>
      <c r="N48" s="613"/>
      <c r="O48" s="614"/>
    </row>
    <row r="49" spans="3:21" ht="18" customHeight="1">
      <c r="C49" s="591" t="s">
        <v>11</v>
      </c>
      <c r="D49" s="592"/>
      <c r="E49" s="593"/>
      <c r="F49" s="646"/>
      <c r="G49" s="647"/>
      <c r="H49" s="647"/>
      <c r="I49" s="647"/>
      <c r="J49" s="647"/>
      <c r="K49" s="647"/>
      <c r="L49" s="463" t="s">
        <v>172</v>
      </c>
      <c r="M49" s="466"/>
      <c r="N49" s="615"/>
      <c r="O49" s="616"/>
    </row>
    <row r="50" spans="3:21" ht="18" customHeight="1">
      <c r="C50" s="594"/>
      <c r="D50" s="595"/>
      <c r="E50" s="596"/>
      <c r="F50" s="648"/>
      <c r="G50" s="649"/>
      <c r="H50" s="649"/>
      <c r="I50" s="649"/>
      <c r="J50" s="649"/>
      <c r="K50" s="649"/>
      <c r="L50" s="467"/>
      <c r="M50" s="587"/>
      <c r="N50" s="588"/>
      <c r="O50" s="338"/>
    </row>
    <row r="51" spans="3:21" ht="26.25" customHeight="1">
      <c r="C51" s="468" t="s">
        <v>364</v>
      </c>
      <c r="D51" s="193"/>
      <c r="E51" s="193"/>
      <c r="F51" s="355"/>
      <c r="G51" s="355"/>
      <c r="H51" s="355"/>
      <c r="I51" s="355"/>
      <c r="J51" s="355"/>
      <c r="K51" s="355"/>
      <c r="L51" s="356"/>
      <c r="M51" s="357"/>
      <c r="N51" s="469"/>
      <c r="O51" s="358"/>
    </row>
    <row r="52" spans="3:21" ht="24" customHeight="1">
      <c r="C52" s="359"/>
      <c r="D52" s="451" t="s">
        <v>17</v>
      </c>
      <c r="E52" s="456" t="s">
        <v>12</v>
      </c>
      <c r="F52" s="545"/>
      <c r="G52" s="546"/>
      <c r="H52" s="546"/>
      <c r="I52" s="546"/>
      <c r="J52" s="36" t="s">
        <v>47</v>
      </c>
      <c r="K52" s="36"/>
      <c r="L52" s="547"/>
      <c r="M52" s="547"/>
      <c r="N52" s="548"/>
      <c r="O52" s="549"/>
    </row>
    <row r="53" spans="3:21" ht="22.5" customHeight="1">
      <c r="C53" s="360"/>
      <c r="D53" s="452" t="s">
        <v>19</v>
      </c>
      <c r="E53" s="470" t="s">
        <v>365</v>
      </c>
      <c r="F53" s="536" t="s">
        <v>366</v>
      </c>
      <c r="G53" s="537"/>
      <c r="H53" s="538"/>
      <c r="I53" s="536" t="s">
        <v>367</v>
      </c>
      <c r="J53" s="540"/>
      <c r="K53" s="550"/>
      <c r="L53" s="541"/>
      <c r="M53" s="542"/>
      <c r="N53" s="471" t="s">
        <v>368</v>
      </c>
      <c r="O53" s="472"/>
    </row>
    <row r="54" spans="3:21" ht="22.5" customHeight="1">
      <c r="C54" s="360"/>
      <c r="D54" s="359"/>
      <c r="E54" s="473"/>
      <c r="F54" s="536" t="s">
        <v>369</v>
      </c>
      <c r="G54" s="537"/>
      <c r="H54" s="538"/>
      <c r="I54" s="539" t="s">
        <v>370</v>
      </c>
      <c r="J54" s="540"/>
      <c r="K54" s="540"/>
      <c r="L54" s="541"/>
      <c r="M54" s="542"/>
      <c r="N54" s="471" t="s">
        <v>368</v>
      </c>
      <c r="O54" s="472"/>
    </row>
    <row r="55" spans="3:21" ht="22.5" customHeight="1">
      <c r="C55" s="360"/>
      <c r="D55" s="543" t="s">
        <v>371</v>
      </c>
      <c r="E55" s="544"/>
      <c r="F55" s="536" t="s">
        <v>372</v>
      </c>
      <c r="G55" s="537"/>
      <c r="H55" s="538"/>
      <c r="I55" s="539" t="s">
        <v>373</v>
      </c>
      <c r="J55" s="540"/>
      <c r="K55" s="540"/>
      <c r="L55" s="541"/>
      <c r="M55" s="542"/>
      <c r="N55" s="471" t="s">
        <v>374</v>
      </c>
      <c r="O55" s="472"/>
    </row>
    <row r="56" spans="3:21" ht="22.5" customHeight="1">
      <c r="C56" s="360"/>
      <c r="D56" s="543"/>
      <c r="E56" s="544"/>
      <c r="F56" s="536" t="s">
        <v>375</v>
      </c>
      <c r="G56" s="537"/>
      <c r="H56" s="538"/>
      <c r="I56" s="539" t="s">
        <v>376</v>
      </c>
      <c r="J56" s="540"/>
      <c r="K56" s="540"/>
      <c r="L56" s="541"/>
      <c r="M56" s="542"/>
      <c r="N56" s="471" t="s">
        <v>368</v>
      </c>
      <c r="O56" s="472"/>
    </row>
    <row r="57" spans="3:21" ht="26.25" customHeight="1">
      <c r="C57" s="360"/>
      <c r="D57" s="359"/>
      <c r="E57" s="473"/>
      <c r="F57" s="474" t="s">
        <v>377</v>
      </c>
      <c r="G57" s="361"/>
      <c r="H57" s="361"/>
      <c r="I57" s="361"/>
      <c r="J57" s="41"/>
      <c r="K57" s="41"/>
      <c r="L57" s="362"/>
      <c r="M57" s="362"/>
      <c r="N57" s="363"/>
      <c r="O57" s="364"/>
    </row>
    <row r="58" spans="3:21" ht="26.25" customHeight="1">
      <c r="C58" s="360"/>
      <c r="D58" s="475"/>
      <c r="E58" s="476"/>
      <c r="F58" s="555"/>
      <c r="G58" s="556"/>
      <c r="H58" s="556"/>
      <c r="I58" s="556"/>
      <c r="J58" s="556"/>
      <c r="K58" s="556"/>
      <c r="L58" s="556"/>
      <c r="M58" s="556"/>
      <c r="N58" s="556"/>
      <c r="O58" s="557"/>
    </row>
    <row r="59" spans="3:21" ht="26.25" customHeight="1">
      <c r="C59" s="365"/>
      <c r="D59" s="477" t="s">
        <v>24</v>
      </c>
      <c r="E59" s="478" t="s">
        <v>378</v>
      </c>
      <c r="F59" s="558"/>
      <c r="G59" s="559"/>
      <c r="H59" s="559"/>
      <c r="I59" s="559"/>
      <c r="J59" s="559"/>
      <c r="K59" s="559"/>
      <c r="L59" s="559"/>
      <c r="M59" s="559"/>
      <c r="N59" s="559"/>
      <c r="O59" s="560"/>
    </row>
    <row r="60" spans="3:21" ht="30" customHeight="1">
      <c r="C60" s="577" t="s">
        <v>297</v>
      </c>
      <c r="D60" s="578"/>
      <c r="E60" s="579"/>
      <c r="F60" s="580" t="s">
        <v>441</v>
      </c>
      <c r="G60" s="581"/>
      <c r="H60" s="581"/>
      <c r="I60" s="581"/>
      <c r="J60" s="581"/>
      <c r="K60" s="581"/>
      <c r="L60" s="581"/>
      <c r="M60" s="581"/>
      <c r="N60" s="581"/>
      <c r="O60" s="582"/>
      <c r="Q60" s="32"/>
    </row>
    <row r="61" spans="3:21" ht="18" customHeight="1">
      <c r="C61" s="192" t="s">
        <v>317</v>
      </c>
      <c r="D61" s="454"/>
      <c r="E61" s="193"/>
      <c r="F61" s="33"/>
      <c r="G61" s="33"/>
      <c r="H61" s="34"/>
      <c r="I61" s="34"/>
      <c r="J61" s="35"/>
      <c r="K61" s="35"/>
      <c r="L61" s="36"/>
      <c r="M61" s="36"/>
      <c r="N61" s="36"/>
      <c r="O61" s="37"/>
      <c r="Q61" s="32"/>
    </row>
    <row r="62" spans="3:21" ht="24.75" customHeight="1">
      <c r="C62" s="586"/>
      <c r="D62" s="583" t="s">
        <v>298</v>
      </c>
      <c r="E62" s="585"/>
      <c r="F62" s="585"/>
      <c r="G62" s="584"/>
      <c r="H62" s="583" t="s">
        <v>318</v>
      </c>
      <c r="I62" s="584"/>
      <c r="J62" s="583" t="s">
        <v>299</v>
      </c>
      <c r="K62" s="585"/>
      <c r="L62" s="584"/>
      <c r="M62" s="583" t="s">
        <v>319</v>
      </c>
      <c r="N62" s="585"/>
      <c r="O62" s="584"/>
      <c r="Q62" s="32"/>
    </row>
    <row r="63" spans="3:21" ht="24.75" customHeight="1">
      <c r="C63" s="586"/>
      <c r="D63" s="566" t="s">
        <v>300</v>
      </c>
      <c r="E63" s="567"/>
      <c r="F63" s="567"/>
      <c r="G63" s="568"/>
      <c r="H63" s="457">
        <f>+別紙!AA9</f>
        <v>0</v>
      </c>
      <c r="I63" s="292" t="s">
        <v>4</v>
      </c>
      <c r="J63" s="569" t="s">
        <v>324</v>
      </c>
      <c r="K63" s="570"/>
      <c r="L63" s="571"/>
      <c r="M63" s="561">
        <f>+別紙!AA14</f>
        <v>0</v>
      </c>
      <c r="N63" s="562"/>
      <c r="O63" s="479" t="s">
        <v>4</v>
      </c>
      <c r="P63" s="177"/>
      <c r="Q63" s="140"/>
      <c r="R63" s="140"/>
      <c r="S63" s="140"/>
      <c r="T63" s="140"/>
      <c r="U63" s="140"/>
    </row>
    <row r="64" spans="3:21" ht="24.75" customHeight="1">
      <c r="C64" s="586"/>
      <c r="D64" s="566" t="s">
        <v>301</v>
      </c>
      <c r="E64" s="567"/>
      <c r="F64" s="567"/>
      <c r="G64" s="568"/>
      <c r="H64" s="457">
        <f>+別紙!AA10</f>
        <v>0</v>
      </c>
      <c r="I64" s="292" t="s">
        <v>4</v>
      </c>
      <c r="J64" s="569" t="s">
        <v>305</v>
      </c>
      <c r="K64" s="570"/>
      <c r="L64" s="571"/>
      <c r="M64" s="561">
        <f>+別紙!AA15</f>
        <v>0</v>
      </c>
      <c r="N64" s="562"/>
      <c r="O64" s="37" t="s">
        <v>4</v>
      </c>
      <c r="P64" s="551"/>
      <c r="Q64" s="552"/>
      <c r="R64" s="552"/>
      <c r="S64" s="552"/>
    </row>
    <row r="65" spans="1:48" ht="24.75" customHeight="1">
      <c r="C65" s="586"/>
      <c r="D65" s="566" t="s">
        <v>302</v>
      </c>
      <c r="E65" s="567"/>
      <c r="F65" s="567"/>
      <c r="G65" s="568"/>
      <c r="H65" s="457">
        <f>+別紙!AA11</f>
        <v>0</v>
      </c>
      <c r="I65" s="292" t="s">
        <v>4</v>
      </c>
      <c r="J65" s="563" t="s">
        <v>306</v>
      </c>
      <c r="K65" s="564"/>
      <c r="L65" s="565"/>
      <c r="M65" s="561">
        <f>+別紙!AA16</f>
        <v>0</v>
      </c>
      <c r="N65" s="562"/>
      <c r="O65" s="455" t="s">
        <v>4</v>
      </c>
      <c r="P65" s="175"/>
      <c r="Q65" s="176"/>
      <c r="R65" s="176"/>
      <c r="S65" s="176"/>
    </row>
    <row r="66" spans="1:48" ht="24.75" customHeight="1">
      <c r="C66" s="480"/>
      <c r="D66" s="566" t="s">
        <v>303</v>
      </c>
      <c r="E66" s="567"/>
      <c r="F66" s="567"/>
      <c r="G66" s="568"/>
      <c r="H66" s="457">
        <f>+別紙!AA12</f>
        <v>0</v>
      </c>
      <c r="I66" s="292" t="s">
        <v>4</v>
      </c>
      <c r="J66" s="563" t="s">
        <v>387</v>
      </c>
      <c r="K66" s="564"/>
      <c r="L66" s="565"/>
      <c r="M66" s="561">
        <f>+別紙!AA17</f>
        <v>0</v>
      </c>
      <c r="N66" s="562"/>
      <c r="O66" s="455" t="s">
        <v>4</v>
      </c>
      <c r="P66" s="175"/>
      <c r="Q66" s="176"/>
      <c r="R66" s="176"/>
      <c r="S66" s="176"/>
    </row>
    <row r="67" spans="1:48" ht="24.75" customHeight="1">
      <c r="C67" s="481"/>
      <c r="D67" s="566" t="s">
        <v>304</v>
      </c>
      <c r="E67" s="567"/>
      <c r="F67" s="567"/>
      <c r="G67" s="568"/>
      <c r="H67" s="457">
        <f>+別紙!AA13</f>
        <v>0</v>
      </c>
      <c r="I67" s="292" t="s">
        <v>4</v>
      </c>
      <c r="J67" s="563" t="s">
        <v>388</v>
      </c>
      <c r="K67" s="564"/>
      <c r="L67" s="565"/>
      <c r="M67" s="561">
        <f>+別紙!AA18</f>
        <v>0</v>
      </c>
      <c r="N67" s="562"/>
      <c r="O67" s="455" t="s">
        <v>4</v>
      </c>
      <c r="P67" s="175"/>
      <c r="Q67" s="176"/>
      <c r="R67" s="176"/>
      <c r="S67" s="176"/>
    </row>
    <row r="68" spans="1:48" ht="24" customHeight="1">
      <c r="C68" s="574" t="s">
        <v>15</v>
      </c>
      <c r="D68" s="575"/>
      <c r="E68" s="576"/>
      <c r="F68" s="33"/>
      <c r="G68" s="33"/>
      <c r="H68" s="34"/>
      <c r="I68" s="34"/>
      <c r="J68" s="35"/>
      <c r="K68" s="35"/>
      <c r="L68" s="36"/>
      <c r="M68" s="36"/>
      <c r="N68" s="36"/>
      <c r="O68" s="37"/>
    </row>
    <row r="69" spans="1:48" ht="10.199999999999999" customHeight="1">
      <c r="C69" s="482"/>
      <c r="D69" s="483"/>
      <c r="E69" s="483"/>
      <c r="F69" s="38"/>
      <c r="G69" s="38"/>
      <c r="H69" s="39"/>
      <c r="I69" s="39"/>
      <c r="J69" s="40"/>
      <c r="K69" s="40"/>
      <c r="L69" s="41"/>
      <c r="M69" s="41"/>
      <c r="N69" s="41"/>
      <c r="O69" s="39"/>
    </row>
    <row r="70" spans="1:48" ht="15" customHeight="1">
      <c r="C70" s="572" t="s">
        <v>409</v>
      </c>
      <c r="D70" s="573"/>
      <c r="E70" s="573"/>
      <c r="F70" s="573"/>
      <c r="G70" s="573"/>
      <c r="H70" s="573"/>
      <c r="I70" s="573"/>
      <c r="J70" s="573"/>
      <c r="K70" s="573"/>
      <c r="L70" s="573"/>
      <c r="M70" s="573"/>
      <c r="N70" s="573"/>
      <c r="O70" s="573"/>
      <c r="P70" s="44"/>
    </row>
    <row r="71" spans="1:48" ht="13.2">
      <c r="C71" s="330" t="s">
        <v>240</v>
      </c>
      <c r="D71" s="484"/>
      <c r="E71" s="484"/>
      <c r="F71" s="331"/>
      <c r="G71" s="331"/>
      <c r="H71" s="332"/>
      <c r="I71" s="332"/>
      <c r="J71" s="333"/>
      <c r="K71" s="333"/>
      <c r="L71" s="334"/>
      <c r="M71" s="334"/>
      <c r="N71" s="334"/>
      <c r="O71" s="335"/>
      <c r="P71" s="44"/>
    </row>
    <row r="72" spans="1:48" ht="15" customHeight="1">
      <c r="A72" s="26">
        <v>11</v>
      </c>
      <c r="C72" s="485"/>
      <c r="D72" s="336"/>
      <c r="E72" s="336"/>
      <c r="F72" s="336"/>
      <c r="G72" s="336"/>
      <c r="H72" s="336"/>
      <c r="I72" s="336"/>
      <c r="J72" s="336"/>
      <c r="K72" s="336"/>
      <c r="L72" s="336"/>
      <c r="M72" s="336"/>
      <c r="N72" s="336"/>
      <c r="O72" s="337"/>
      <c r="P72" s="44"/>
    </row>
    <row r="73" spans="1:48" ht="15" customHeight="1">
      <c r="C73" s="197">
        <v>1</v>
      </c>
      <c r="D73" s="553" t="s">
        <v>442</v>
      </c>
      <c r="E73" s="553"/>
      <c r="F73" s="553"/>
      <c r="G73" s="553"/>
      <c r="H73" s="553"/>
      <c r="I73" s="553"/>
      <c r="J73" s="553"/>
      <c r="K73" s="553"/>
      <c r="L73" s="553"/>
      <c r="M73" s="553"/>
      <c r="N73" s="553"/>
      <c r="O73" s="554"/>
    </row>
    <row r="74" spans="1:48" ht="15" customHeight="1">
      <c r="C74" s="197">
        <v>2</v>
      </c>
      <c r="D74" s="553" t="s">
        <v>362</v>
      </c>
      <c r="E74" s="553"/>
      <c r="F74" s="553"/>
      <c r="G74" s="553"/>
      <c r="H74" s="553"/>
      <c r="I74" s="553"/>
      <c r="J74" s="553"/>
      <c r="K74" s="553"/>
      <c r="L74" s="553"/>
      <c r="M74" s="553"/>
      <c r="N74" s="553"/>
      <c r="O74" s="554"/>
    </row>
    <row r="75" spans="1:48" ht="15" customHeight="1">
      <c r="C75" s="197"/>
      <c r="D75" s="553" t="s">
        <v>363</v>
      </c>
      <c r="E75" s="553"/>
      <c r="F75" s="553"/>
      <c r="G75" s="553"/>
      <c r="H75" s="553"/>
      <c r="I75" s="553"/>
      <c r="J75" s="553"/>
      <c r="K75" s="553"/>
      <c r="L75" s="553"/>
      <c r="M75" s="553"/>
      <c r="N75" s="553"/>
      <c r="O75" s="554"/>
    </row>
    <row r="76" spans="1:48" ht="41.25" customHeight="1">
      <c r="C76" s="197"/>
      <c r="D76" s="553" t="s">
        <v>379</v>
      </c>
      <c r="E76" s="553"/>
      <c r="F76" s="553"/>
      <c r="G76" s="553"/>
      <c r="H76" s="553"/>
      <c r="I76" s="553"/>
      <c r="J76" s="553"/>
      <c r="K76" s="553"/>
      <c r="L76" s="553"/>
      <c r="M76" s="553"/>
      <c r="N76" s="553"/>
      <c r="O76" s="554"/>
    </row>
    <row r="77" spans="1:48" s="44" customFormat="1" ht="28.2" customHeight="1">
      <c r="C77" s="197">
        <v>3</v>
      </c>
      <c r="D77" s="553" t="s">
        <v>443</v>
      </c>
      <c r="E77" s="553"/>
      <c r="F77" s="553"/>
      <c r="G77" s="553"/>
      <c r="H77" s="553"/>
      <c r="I77" s="553"/>
      <c r="J77" s="553"/>
      <c r="K77" s="553"/>
      <c r="L77" s="553"/>
      <c r="M77" s="553"/>
      <c r="N77" s="553"/>
      <c r="O77" s="554"/>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2" customHeight="1">
      <c r="C78" s="197">
        <v>4</v>
      </c>
      <c r="D78" s="553" t="s">
        <v>444</v>
      </c>
      <c r="E78" s="553"/>
      <c r="F78" s="553"/>
      <c r="G78" s="553"/>
      <c r="H78" s="553"/>
      <c r="I78" s="553"/>
      <c r="J78" s="553"/>
      <c r="K78" s="553"/>
      <c r="L78" s="553"/>
      <c r="M78" s="553"/>
      <c r="N78" s="553"/>
      <c r="O78" s="554"/>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c r="C79" s="197"/>
      <c r="D79" s="198" t="s">
        <v>412</v>
      </c>
      <c r="E79" s="553" t="s">
        <v>312</v>
      </c>
      <c r="F79" s="553"/>
      <c r="G79" s="553"/>
      <c r="H79" s="553"/>
      <c r="I79" s="553"/>
      <c r="J79" s="553"/>
      <c r="K79" s="553"/>
      <c r="L79" s="553"/>
      <c r="M79" s="553"/>
      <c r="N79" s="553"/>
      <c r="O79" s="554"/>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c r="C80" s="197"/>
      <c r="D80" s="198" t="s">
        <v>413</v>
      </c>
      <c r="E80" s="553" t="s">
        <v>420</v>
      </c>
      <c r="F80" s="553"/>
      <c r="G80" s="553"/>
      <c r="H80" s="553"/>
      <c r="I80" s="553"/>
      <c r="J80" s="553"/>
      <c r="K80" s="553"/>
      <c r="L80" s="553"/>
      <c r="M80" s="553"/>
      <c r="N80" s="553"/>
      <c r="O80" s="554"/>
      <c r="Q80" s="312"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c r="C81" s="197"/>
      <c r="D81" s="198" t="s">
        <v>414</v>
      </c>
      <c r="E81" s="553" t="s">
        <v>421</v>
      </c>
      <c r="F81" s="553"/>
      <c r="G81" s="553"/>
      <c r="H81" s="553"/>
      <c r="I81" s="553"/>
      <c r="J81" s="553"/>
      <c r="K81" s="553"/>
      <c r="L81" s="553"/>
      <c r="M81" s="553"/>
      <c r="N81" s="553"/>
      <c r="O81" s="554"/>
      <c r="Q81" s="312"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c r="C82" s="197"/>
      <c r="D82" s="198" t="s">
        <v>415</v>
      </c>
      <c r="E82" s="553" t="s">
        <v>422</v>
      </c>
      <c r="F82" s="553"/>
      <c r="G82" s="553"/>
      <c r="H82" s="553"/>
      <c r="I82" s="553"/>
      <c r="J82" s="553"/>
      <c r="K82" s="553"/>
      <c r="L82" s="553"/>
      <c r="M82" s="553"/>
      <c r="N82" s="553"/>
      <c r="O82" s="554"/>
      <c r="Q82" s="312"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c r="C83" s="197"/>
      <c r="D83" s="198" t="s">
        <v>416</v>
      </c>
      <c r="E83" s="553" t="s">
        <v>423</v>
      </c>
      <c r="F83" s="553"/>
      <c r="G83" s="553"/>
      <c r="H83" s="553"/>
      <c r="I83" s="553"/>
      <c r="J83" s="553"/>
      <c r="K83" s="553"/>
      <c r="L83" s="553"/>
      <c r="M83" s="553"/>
      <c r="N83" s="553"/>
      <c r="O83" s="554"/>
      <c r="Q83" s="312"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c r="C84" s="197"/>
      <c r="D84" s="198" t="s">
        <v>417</v>
      </c>
      <c r="E84" s="553" t="s">
        <v>313</v>
      </c>
      <c r="F84" s="553"/>
      <c r="G84" s="553"/>
      <c r="H84" s="553"/>
      <c r="I84" s="553"/>
      <c r="J84" s="553"/>
      <c r="K84" s="553"/>
      <c r="L84" s="553"/>
      <c r="M84" s="553"/>
      <c r="N84" s="553"/>
      <c r="O84" s="554"/>
      <c r="Q84" s="312"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c r="C85" s="197"/>
      <c r="D85" s="198" t="s">
        <v>418</v>
      </c>
      <c r="E85" s="553" t="s">
        <v>424</v>
      </c>
      <c r="F85" s="553"/>
      <c r="G85" s="553"/>
      <c r="H85" s="553"/>
      <c r="I85" s="553"/>
      <c r="J85" s="553"/>
      <c r="K85" s="553"/>
      <c r="L85" s="553"/>
      <c r="M85" s="553"/>
      <c r="N85" s="553"/>
      <c r="O85" s="554"/>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c r="C86" s="197"/>
      <c r="D86" s="198" t="s">
        <v>410</v>
      </c>
      <c r="E86" s="553" t="s">
        <v>425</v>
      </c>
      <c r="F86" s="553"/>
      <c r="G86" s="553"/>
      <c r="H86" s="553"/>
      <c r="I86" s="553"/>
      <c r="J86" s="553"/>
      <c r="K86" s="553"/>
      <c r="L86" s="553"/>
      <c r="M86" s="553"/>
      <c r="N86" s="553"/>
      <c r="O86" s="554"/>
      <c r="Q86" s="282"/>
      <c r="R86" s="282"/>
      <c r="S86" s="282"/>
      <c r="T86" s="282"/>
      <c r="U86" s="282"/>
      <c r="V86" s="282"/>
      <c r="W86" s="282"/>
      <c r="X86" s="282"/>
      <c r="Y86" s="282"/>
      <c r="Z86" s="282"/>
      <c r="AA86" s="283"/>
      <c r="AB86" s="283"/>
      <c r="AC86" s="283"/>
      <c r="AD86" s="283"/>
      <c r="AE86" s="283"/>
      <c r="AF86" s="283"/>
      <c r="AG86" s="46"/>
      <c r="AH86" s="46"/>
      <c r="AI86" s="46"/>
      <c r="AJ86" s="46"/>
      <c r="AK86" s="46"/>
      <c r="AL86" s="46"/>
      <c r="AM86" s="46"/>
      <c r="AN86" s="46"/>
      <c r="AO86" s="46"/>
      <c r="AP86" s="46"/>
      <c r="AQ86" s="46"/>
      <c r="AR86" s="46"/>
      <c r="AS86" s="46"/>
      <c r="AT86" s="46"/>
      <c r="AU86" s="46"/>
      <c r="AV86" s="46"/>
    </row>
    <row r="87" spans="1:48" s="44" customFormat="1" ht="15" customHeight="1">
      <c r="C87" s="197"/>
      <c r="D87" s="198" t="s">
        <v>419</v>
      </c>
      <c r="E87" s="553" t="s">
        <v>426</v>
      </c>
      <c r="F87" s="553"/>
      <c r="G87" s="553"/>
      <c r="H87" s="553"/>
      <c r="I87" s="553"/>
      <c r="J87" s="553"/>
      <c r="K87" s="553"/>
      <c r="L87" s="553"/>
      <c r="M87" s="553"/>
      <c r="N87" s="553"/>
      <c r="O87" s="554"/>
      <c r="Q87" s="284"/>
      <c r="R87" s="284"/>
      <c r="S87" s="284"/>
      <c r="T87" s="284"/>
      <c r="U87" s="284"/>
      <c r="V87" s="284"/>
      <c r="W87" s="284"/>
      <c r="X87" s="284"/>
      <c r="Y87" s="284"/>
      <c r="Z87" s="284"/>
      <c r="AA87" s="285"/>
      <c r="AB87" s="283"/>
      <c r="AC87" s="283"/>
      <c r="AD87" s="283"/>
      <c r="AE87" s="283"/>
      <c r="AF87" s="283"/>
      <c r="AG87" s="46"/>
      <c r="AH87" s="46"/>
      <c r="AI87" s="46"/>
      <c r="AJ87" s="46"/>
      <c r="AK87" s="46"/>
      <c r="AL87" s="46"/>
      <c r="AM87" s="46"/>
      <c r="AN87" s="46"/>
      <c r="AO87" s="46"/>
      <c r="AP87" s="46"/>
      <c r="AQ87" s="46"/>
      <c r="AR87" s="46"/>
      <c r="AS87" s="46"/>
      <c r="AT87" s="46"/>
      <c r="AU87" s="46"/>
      <c r="AV87" s="46"/>
    </row>
    <row r="88" spans="1:48" s="46" customFormat="1" ht="15" customHeight="1">
      <c r="C88" s="197"/>
      <c r="D88" s="198" t="s">
        <v>411</v>
      </c>
      <c r="E88" s="553" t="s">
        <v>314</v>
      </c>
      <c r="F88" s="553"/>
      <c r="G88" s="553"/>
      <c r="H88" s="553"/>
      <c r="I88" s="553"/>
      <c r="J88" s="553"/>
      <c r="K88" s="553"/>
      <c r="L88" s="553"/>
      <c r="M88" s="553"/>
      <c r="N88" s="553"/>
      <c r="O88" s="554"/>
      <c r="Q88" s="286"/>
      <c r="R88" s="286"/>
      <c r="S88" s="286"/>
      <c r="T88" s="286"/>
      <c r="U88" s="286"/>
      <c r="V88" s="286"/>
      <c r="W88" s="286"/>
      <c r="X88" s="286"/>
      <c r="Y88" s="286"/>
      <c r="Z88" s="283"/>
      <c r="AA88" s="287"/>
      <c r="AB88" s="283"/>
      <c r="AC88" s="283"/>
      <c r="AD88" s="283"/>
      <c r="AE88" s="283"/>
      <c r="AF88" s="283"/>
    </row>
    <row r="89" spans="1:48" s="46" customFormat="1" ht="28.2" customHeight="1">
      <c r="C89" s="197"/>
      <c r="D89" s="198" t="s">
        <v>308</v>
      </c>
      <c r="E89" s="553" t="s">
        <v>407</v>
      </c>
      <c r="F89" s="553"/>
      <c r="G89" s="553"/>
      <c r="H89" s="553"/>
      <c r="I89" s="553"/>
      <c r="J89" s="553"/>
      <c r="K89" s="553"/>
      <c r="L89" s="553"/>
      <c r="M89" s="553"/>
      <c r="N89" s="553"/>
      <c r="O89" s="554"/>
      <c r="Q89" s="286"/>
      <c r="R89" s="286"/>
      <c r="S89" s="286"/>
      <c r="T89" s="286"/>
      <c r="U89" s="287"/>
      <c r="V89" s="286"/>
      <c r="W89" s="286"/>
      <c r="X89" s="286"/>
      <c r="Y89" s="286"/>
      <c r="Z89" s="283"/>
      <c r="AA89" s="287"/>
      <c r="AB89" s="283"/>
      <c r="AC89" s="283"/>
      <c r="AD89" s="283"/>
      <c r="AE89" s="283"/>
      <c r="AF89" s="283"/>
    </row>
    <row r="90" spans="1:48" s="46" customFormat="1" ht="15" customHeight="1">
      <c r="C90" s="197"/>
      <c r="D90" s="198" t="s">
        <v>309</v>
      </c>
      <c r="E90" s="553" t="s">
        <v>315</v>
      </c>
      <c r="F90" s="553"/>
      <c r="G90" s="553"/>
      <c r="H90" s="553"/>
      <c r="I90" s="553"/>
      <c r="J90" s="553"/>
      <c r="K90" s="553"/>
      <c r="L90" s="553"/>
      <c r="M90" s="553"/>
      <c r="N90" s="553"/>
      <c r="O90" s="554"/>
      <c r="Q90" s="287"/>
      <c r="R90" s="286"/>
      <c r="S90" s="286"/>
      <c r="T90" s="286"/>
      <c r="U90" s="286"/>
      <c r="V90" s="286"/>
      <c r="W90" s="286"/>
      <c r="X90" s="286"/>
      <c r="Y90" s="286"/>
      <c r="Z90" s="283"/>
      <c r="AA90" s="287"/>
      <c r="AB90" s="288"/>
      <c r="AC90" s="283"/>
      <c r="AD90" s="283"/>
      <c r="AE90" s="283"/>
      <c r="AF90" s="283"/>
    </row>
    <row r="91" spans="1:48" s="46" customFormat="1" ht="28.2" customHeight="1">
      <c r="C91" s="197"/>
      <c r="D91" s="198" t="s">
        <v>310</v>
      </c>
      <c r="E91" s="553" t="s">
        <v>408</v>
      </c>
      <c r="F91" s="553"/>
      <c r="G91" s="553"/>
      <c r="H91" s="553"/>
      <c r="I91" s="553"/>
      <c r="J91" s="553"/>
      <c r="K91" s="553"/>
      <c r="L91" s="553"/>
      <c r="M91" s="553"/>
      <c r="N91" s="553"/>
      <c r="O91" s="554"/>
      <c r="Q91" s="5"/>
      <c r="R91" s="5"/>
      <c r="S91" s="5"/>
      <c r="T91" s="5"/>
      <c r="U91" s="103"/>
      <c r="V91" s="5"/>
      <c r="W91" s="5"/>
      <c r="X91" s="5"/>
      <c r="Y91" s="5"/>
      <c r="Z91" s="5"/>
      <c r="AA91" s="103"/>
    </row>
    <row r="92" spans="1:48" s="46" customFormat="1" ht="28.2" customHeight="1">
      <c r="C92" s="197"/>
      <c r="D92" s="198" t="s">
        <v>311</v>
      </c>
      <c r="E92" s="553" t="s">
        <v>316</v>
      </c>
      <c r="F92" s="553"/>
      <c r="G92" s="553"/>
      <c r="H92" s="553"/>
      <c r="I92" s="553"/>
      <c r="J92" s="553"/>
      <c r="K92" s="553"/>
      <c r="L92" s="553"/>
      <c r="M92" s="553"/>
      <c r="N92" s="553"/>
      <c r="O92" s="554"/>
      <c r="Q92" s="5"/>
      <c r="R92" s="5"/>
      <c r="S92" s="5"/>
      <c r="T92" s="5"/>
      <c r="U92" s="5"/>
      <c r="V92" s="5"/>
      <c r="W92" s="5"/>
      <c r="X92" s="5"/>
      <c r="Y92" s="5"/>
      <c r="Z92" s="5"/>
      <c r="AA92" s="5"/>
    </row>
    <row r="93" spans="1:48" s="46" customFormat="1" ht="28.2" customHeight="1">
      <c r="C93" s="197">
        <v>5</v>
      </c>
      <c r="D93" s="553" t="s">
        <v>386</v>
      </c>
      <c r="E93" s="553"/>
      <c r="F93" s="553"/>
      <c r="G93" s="553"/>
      <c r="H93" s="553"/>
      <c r="I93" s="553"/>
      <c r="J93" s="553"/>
      <c r="K93" s="553"/>
      <c r="L93" s="553"/>
      <c r="M93" s="553"/>
      <c r="N93" s="553"/>
      <c r="O93" s="554"/>
      <c r="Q93" s="5"/>
      <c r="R93" s="5"/>
      <c r="S93" s="5"/>
      <c r="T93" s="5"/>
      <c r="U93" s="5"/>
      <c r="V93" s="5"/>
      <c r="W93" s="5"/>
      <c r="X93" s="5"/>
      <c r="Y93" s="5"/>
      <c r="Z93" s="5"/>
      <c r="AA93" s="5"/>
    </row>
    <row r="94" spans="1:48" s="46" customFormat="1" ht="15" customHeight="1">
      <c r="C94" s="197">
        <v>6</v>
      </c>
      <c r="D94" s="553" t="s">
        <v>385</v>
      </c>
      <c r="E94" s="553"/>
      <c r="F94" s="553"/>
      <c r="G94" s="553"/>
      <c r="H94" s="553"/>
      <c r="I94" s="553"/>
      <c r="J94" s="553"/>
      <c r="K94" s="553"/>
      <c r="L94" s="553"/>
      <c r="M94" s="553"/>
      <c r="N94" s="553"/>
      <c r="O94" s="554"/>
      <c r="Q94" s="2"/>
      <c r="R94" s="2"/>
      <c r="S94" s="2"/>
      <c r="T94" s="2"/>
      <c r="U94" s="2"/>
      <c r="V94" s="2"/>
      <c r="W94" s="2"/>
      <c r="X94" s="2"/>
      <c r="Y94" s="2"/>
      <c r="Z94" s="2"/>
    </row>
    <row r="95" spans="1:48" ht="13.2" customHeight="1">
      <c r="A95" s="47"/>
      <c r="B95" s="47"/>
      <c r="C95" s="199"/>
      <c r="D95" s="42"/>
      <c r="E95" s="42"/>
      <c r="F95" s="42"/>
      <c r="G95" s="42"/>
      <c r="H95" s="42"/>
      <c r="I95" s="42"/>
      <c r="J95" s="42"/>
      <c r="K95" s="42"/>
      <c r="L95" s="42"/>
      <c r="M95" s="42"/>
      <c r="N95" s="42"/>
      <c r="O95" s="43"/>
      <c r="P95" s="48"/>
      <c r="Q95" s="313" t="s">
        <v>45</v>
      </c>
      <c r="R95" s="314" t="s">
        <v>100</v>
      </c>
      <c r="S95" s="1"/>
      <c r="T95" s="1"/>
      <c r="U95" s="1"/>
      <c r="V95" s="1"/>
      <c r="W95" s="1"/>
      <c r="X95" s="1"/>
      <c r="Y95" s="1"/>
      <c r="Z95" s="1"/>
    </row>
    <row r="96" spans="1:48" ht="13.2">
      <c r="A96" s="47"/>
      <c r="B96" s="47"/>
      <c r="C96" s="44"/>
      <c r="D96" s="44"/>
      <c r="E96" s="44"/>
      <c r="F96" s="44"/>
      <c r="G96" s="44"/>
      <c r="H96" s="44"/>
      <c r="I96" s="44"/>
      <c r="J96" s="44"/>
      <c r="K96" s="44"/>
      <c r="L96" s="44"/>
      <c r="M96" s="44"/>
      <c r="N96" s="44"/>
      <c r="O96" s="44"/>
      <c r="P96" s="48"/>
      <c r="Q96" s="314" t="s">
        <v>98</v>
      </c>
      <c r="R96" s="317" t="s">
        <v>336</v>
      </c>
      <c r="S96" s="1"/>
      <c r="T96" s="1"/>
      <c r="U96" s="1"/>
      <c r="V96" s="1"/>
      <c r="W96" s="1"/>
      <c r="X96" s="1"/>
      <c r="Y96" s="1"/>
      <c r="Z96" s="1"/>
    </row>
    <row r="97" spans="1:26" ht="13.2">
      <c r="A97" s="47"/>
      <c r="B97" s="47"/>
      <c r="C97" s="44"/>
      <c r="D97" s="44"/>
      <c r="E97" s="44"/>
      <c r="F97" s="44"/>
      <c r="G97" s="44"/>
      <c r="H97" s="44"/>
      <c r="I97" s="44"/>
      <c r="J97" s="44"/>
      <c r="K97" s="44"/>
      <c r="L97" s="44"/>
      <c r="M97" s="44"/>
      <c r="N97" s="44"/>
      <c r="O97" s="44"/>
      <c r="P97" s="48"/>
      <c r="Q97" s="314"/>
      <c r="R97" s="1"/>
      <c r="S97" s="1"/>
      <c r="T97" s="1"/>
      <c r="U97" s="1"/>
      <c r="V97" s="1"/>
      <c r="W97" s="1"/>
      <c r="X97" s="1"/>
      <c r="Y97" s="1"/>
      <c r="Z97" s="1"/>
    </row>
    <row r="98" spans="1:26" ht="13.2">
      <c r="C98" s="44"/>
      <c r="D98" s="44"/>
      <c r="E98" s="44"/>
      <c r="F98" s="44"/>
      <c r="G98" s="44"/>
      <c r="H98" s="44"/>
      <c r="I98" s="44"/>
      <c r="J98" s="44"/>
      <c r="K98" s="44"/>
      <c r="L98" s="44"/>
      <c r="M98" s="44"/>
      <c r="N98" s="44"/>
      <c r="O98" s="44"/>
      <c r="Q98" s="314" t="s">
        <v>114</v>
      </c>
      <c r="R98" s="1"/>
    </row>
    <row r="99" spans="1:26" ht="13.2">
      <c r="C99" s="44"/>
      <c r="D99" s="44"/>
      <c r="E99" s="44"/>
      <c r="F99" s="44"/>
      <c r="G99" s="44"/>
      <c r="H99" s="44"/>
      <c r="I99" s="44"/>
      <c r="J99" s="44"/>
      <c r="K99" s="44"/>
      <c r="L99" s="44"/>
      <c r="M99" s="44"/>
      <c r="N99" s="44"/>
      <c r="O99" s="44"/>
      <c r="Q99" s="314" t="s">
        <v>115</v>
      </c>
      <c r="R99" s="1"/>
    </row>
    <row r="100" spans="1:26" ht="13.2">
      <c r="C100" s="44"/>
      <c r="D100" s="44"/>
      <c r="E100" s="44"/>
      <c r="F100" s="44"/>
      <c r="G100" s="44"/>
      <c r="H100" s="44"/>
      <c r="I100" s="44"/>
      <c r="J100" s="44"/>
      <c r="K100" s="44"/>
      <c r="L100" s="44"/>
      <c r="M100" s="44"/>
      <c r="N100" s="44"/>
      <c r="O100" s="44"/>
      <c r="Q100" s="314" t="s">
        <v>116</v>
      </c>
      <c r="R100" s="1"/>
    </row>
    <row r="101" spans="1:26" ht="13.2">
      <c r="C101" s="44"/>
      <c r="D101" s="44"/>
      <c r="E101" s="44"/>
      <c r="F101" s="44"/>
      <c r="G101" s="44"/>
      <c r="H101" s="44"/>
      <c r="I101" s="44"/>
      <c r="J101" s="44"/>
      <c r="K101" s="44"/>
      <c r="L101" s="44"/>
      <c r="M101" s="44"/>
      <c r="N101" s="44"/>
      <c r="O101" s="44"/>
      <c r="Q101" s="314" t="s">
        <v>117</v>
      </c>
      <c r="R101" s="1"/>
    </row>
    <row r="102" spans="1:26" ht="13.2">
      <c r="C102" s="44"/>
      <c r="D102" s="44"/>
      <c r="E102" s="44"/>
      <c r="F102" s="44"/>
      <c r="G102" s="44"/>
      <c r="H102" s="44"/>
      <c r="I102" s="44"/>
      <c r="J102" s="44"/>
      <c r="K102" s="44"/>
      <c r="L102" s="44"/>
      <c r="M102" s="44"/>
      <c r="N102" s="44"/>
      <c r="O102" s="44"/>
      <c r="Q102" s="314" t="s">
        <v>118</v>
      </c>
      <c r="R102" s="1"/>
    </row>
    <row r="103" spans="1:26" ht="13.2">
      <c r="C103" s="44"/>
      <c r="D103" s="44"/>
      <c r="E103" s="44"/>
      <c r="F103" s="44"/>
      <c r="G103" s="44"/>
      <c r="H103" s="44"/>
      <c r="I103" s="44"/>
      <c r="J103" s="44"/>
      <c r="K103" s="44"/>
      <c r="L103" s="44"/>
      <c r="M103" s="44"/>
      <c r="N103" s="44"/>
      <c r="O103" s="44"/>
      <c r="Q103" s="314" t="s">
        <v>119</v>
      </c>
    </row>
    <row r="104" spans="1:26" ht="13.2">
      <c r="C104" s="44"/>
      <c r="D104" s="44"/>
      <c r="E104" s="44"/>
      <c r="F104" s="44"/>
      <c r="G104" s="44"/>
      <c r="H104" s="44"/>
      <c r="I104" s="44"/>
      <c r="J104" s="44"/>
      <c r="K104" s="44"/>
      <c r="L104" s="44"/>
      <c r="M104" s="44"/>
      <c r="N104" s="44"/>
      <c r="O104" s="44"/>
      <c r="Q104" s="314" t="s">
        <v>120</v>
      </c>
    </row>
    <row r="105" spans="1:26" ht="13.2">
      <c r="C105" s="44"/>
      <c r="D105" s="44"/>
      <c r="E105" s="44"/>
      <c r="F105" s="44"/>
      <c r="G105" s="44"/>
      <c r="H105" s="44"/>
      <c r="I105" s="44"/>
      <c r="J105" s="44"/>
      <c r="K105" s="44"/>
      <c r="L105" s="44"/>
      <c r="M105" s="44"/>
      <c r="N105" s="44"/>
      <c r="O105" s="44"/>
      <c r="Q105" s="314" t="s">
        <v>121</v>
      </c>
    </row>
    <row r="106" spans="1:26" ht="13.2">
      <c r="C106" s="44"/>
      <c r="D106" s="44"/>
      <c r="E106" s="44"/>
      <c r="F106" s="44"/>
      <c r="G106" s="44"/>
      <c r="H106" s="44"/>
      <c r="I106" s="44"/>
      <c r="J106" s="44"/>
      <c r="K106" s="44"/>
      <c r="L106" s="44"/>
      <c r="M106" s="44"/>
      <c r="N106" s="44"/>
      <c r="O106" s="44"/>
      <c r="Q106" s="314" t="s">
        <v>122</v>
      </c>
    </row>
    <row r="107" spans="1:26" ht="13.2">
      <c r="C107" s="46"/>
      <c r="D107" s="46"/>
      <c r="E107" s="46"/>
      <c r="F107" s="46"/>
      <c r="G107" s="46"/>
      <c r="H107" s="46"/>
      <c r="I107" s="46"/>
      <c r="J107" s="46"/>
      <c r="K107" s="46"/>
      <c r="L107" s="46"/>
      <c r="M107" s="46"/>
      <c r="N107" s="46"/>
      <c r="O107" s="46"/>
      <c r="Q107" s="314" t="s">
        <v>125</v>
      </c>
    </row>
    <row r="108" spans="1:26" ht="13.2">
      <c r="C108" s="46"/>
      <c r="D108" s="46"/>
      <c r="E108" s="46"/>
      <c r="F108" s="46"/>
      <c r="G108" s="46"/>
      <c r="H108" s="46"/>
      <c r="I108" s="46"/>
      <c r="J108" s="46"/>
      <c r="K108" s="46"/>
      <c r="L108" s="46"/>
      <c r="M108" s="46"/>
      <c r="N108" s="46"/>
      <c r="O108" s="46"/>
      <c r="Q108" s="314" t="s">
        <v>126</v>
      </c>
    </row>
    <row r="109" spans="1:26" ht="13.2">
      <c r="C109" s="46"/>
      <c r="D109" s="46"/>
      <c r="E109" s="46"/>
      <c r="F109" s="46"/>
      <c r="G109" s="46"/>
      <c r="H109" s="46"/>
      <c r="I109" s="46"/>
      <c r="J109" s="46"/>
      <c r="K109" s="46"/>
      <c r="L109" s="46"/>
      <c r="M109" s="46"/>
      <c r="N109" s="46"/>
      <c r="O109" s="46"/>
      <c r="Q109" s="314" t="s">
        <v>127</v>
      </c>
    </row>
    <row r="110" spans="1:26" ht="13.2">
      <c r="C110" s="46"/>
      <c r="D110" s="46"/>
      <c r="E110" s="46"/>
      <c r="F110" s="46"/>
      <c r="G110" s="46"/>
      <c r="H110" s="46"/>
      <c r="I110" s="46"/>
      <c r="J110" s="46"/>
      <c r="K110" s="46"/>
      <c r="L110" s="46"/>
      <c r="M110" s="46"/>
      <c r="N110" s="46"/>
      <c r="O110" s="46"/>
      <c r="Q110" s="314" t="s">
        <v>128</v>
      </c>
    </row>
    <row r="111" spans="1:26" ht="13.2">
      <c r="C111" s="46"/>
      <c r="D111" s="46"/>
      <c r="E111" s="46"/>
      <c r="F111" s="46"/>
      <c r="G111" s="46"/>
      <c r="H111" s="46"/>
      <c r="I111" s="46"/>
      <c r="J111" s="46"/>
      <c r="K111" s="46"/>
      <c r="L111" s="46"/>
      <c r="M111" s="46"/>
      <c r="N111" s="46"/>
      <c r="O111" s="46"/>
      <c r="Q111" s="314" t="s">
        <v>129</v>
      </c>
    </row>
    <row r="112" spans="1:26" ht="13.2">
      <c r="C112" s="46"/>
      <c r="D112" s="46"/>
      <c r="E112" s="46"/>
      <c r="F112" s="46"/>
      <c r="G112" s="46"/>
      <c r="H112" s="46"/>
      <c r="I112" s="46"/>
      <c r="J112" s="46"/>
      <c r="K112" s="46"/>
      <c r="L112" s="46"/>
      <c r="M112" s="46"/>
      <c r="N112" s="46"/>
      <c r="O112" s="46"/>
      <c r="Q112" s="314" t="s">
        <v>130</v>
      </c>
    </row>
    <row r="113" spans="3:17" ht="13.2">
      <c r="C113" s="46"/>
      <c r="D113" s="46"/>
      <c r="E113" s="46"/>
      <c r="F113" s="46"/>
      <c r="G113" s="46"/>
      <c r="H113" s="46"/>
      <c r="I113" s="46"/>
      <c r="J113" s="46"/>
      <c r="K113" s="46"/>
      <c r="L113" s="46"/>
      <c r="M113" s="46"/>
      <c r="N113" s="46"/>
      <c r="O113" s="46"/>
      <c r="Q113" s="314" t="s">
        <v>123</v>
      </c>
    </row>
    <row r="114" spans="3:17" ht="13.2">
      <c r="C114" s="48"/>
      <c r="D114" s="48"/>
      <c r="E114" s="48"/>
      <c r="F114" s="48"/>
      <c r="G114" s="48"/>
      <c r="H114" s="48"/>
      <c r="I114" s="48"/>
      <c r="J114" s="48"/>
      <c r="K114" s="48"/>
      <c r="L114" s="48"/>
      <c r="M114" s="48"/>
      <c r="N114" s="48"/>
      <c r="O114" s="48"/>
      <c r="Q114" s="314" t="s">
        <v>131</v>
      </c>
    </row>
    <row r="115" spans="3:17" ht="13.2">
      <c r="C115" s="48"/>
      <c r="D115" s="48"/>
      <c r="E115" s="48"/>
      <c r="F115" s="48"/>
      <c r="G115" s="48"/>
      <c r="H115" s="48"/>
      <c r="I115" s="48"/>
      <c r="J115" s="48"/>
      <c r="K115" s="48"/>
      <c r="L115" s="48"/>
      <c r="M115" s="48"/>
      <c r="N115" s="48"/>
      <c r="O115" s="48"/>
      <c r="Q115" s="314" t="s">
        <v>132</v>
      </c>
    </row>
    <row r="116" spans="3:17" ht="13.2">
      <c r="C116" s="48"/>
      <c r="D116" s="48"/>
      <c r="E116" s="48"/>
      <c r="F116" s="48"/>
      <c r="G116" s="48"/>
      <c r="H116" s="48"/>
      <c r="I116" s="48"/>
      <c r="J116" s="48"/>
      <c r="K116" s="48"/>
      <c r="L116" s="48"/>
      <c r="M116" s="48"/>
      <c r="N116" s="48"/>
      <c r="O116" s="48"/>
      <c r="Q116" s="314" t="s">
        <v>133</v>
      </c>
    </row>
    <row r="117" spans="3:17" ht="13.2">
      <c r="Q117" s="314" t="s">
        <v>134</v>
      </c>
    </row>
    <row r="118" spans="3:17" ht="13.2">
      <c r="Q118" s="314" t="s">
        <v>135</v>
      </c>
    </row>
    <row r="119" spans="3:17" ht="13.2">
      <c r="Q119" s="314" t="s">
        <v>136</v>
      </c>
    </row>
    <row r="120" spans="3:17" ht="13.2">
      <c r="Q120" s="314" t="s">
        <v>137</v>
      </c>
    </row>
    <row r="121" spans="3:17" ht="13.2">
      <c r="Q121" s="314" t="s">
        <v>138</v>
      </c>
    </row>
    <row r="122" spans="3:17" ht="13.2">
      <c r="Q122" s="314" t="s">
        <v>139</v>
      </c>
    </row>
    <row r="123" spans="3:17" ht="13.2">
      <c r="Q123" s="314" t="s">
        <v>140</v>
      </c>
    </row>
    <row r="124" spans="3:17" ht="13.2">
      <c r="Q124" s="314" t="s">
        <v>141</v>
      </c>
    </row>
    <row r="125" spans="3:17" ht="13.2">
      <c r="Q125" s="314" t="s">
        <v>124</v>
      </c>
    </row>
    <row r="126" spans="3:17" ht="13.2">
      <c r="Q126" s="314" t="s">
        <v>142</v>
      </c>
    </row>
    <row r="127" spans="3:17" ht="13.2">
      <c r="Q127" s="314" t="s">
        <v>143</v>
      </c>
    </row>
    <row r="128" spans="3:17" ht="13.2">
      <c r="Q128" s="314" t="s">
        <v>144</v>
      </c>
    </row>
    <row r="129" spans="17:17" ht="13.2">
      <c r="Q129" s="314" t="s">
        <v>145</v>
      </c>
    </row>
    <row r="130" spans="17:17" ht="13.2">
      <c r="Q130" s="314" t="s">
        <v>146</v>
      </c>
    </row>
    <row r="131" spans="17:17" ht="13.2">
      <c r="Q131" s="314" t="s">
        <v>147</v>
      </c>
    </row>
    <row r="132" spans="17:17" ht="13.2">
      <c r="Q132" s="315" t="s">
        <v>148</v>
      </c>
    </row>
    <row r="133" spans="17:17" ht="13.2">
      <c r="Q133" s="315" t="s">
        <v>149</v>
      </c>
    </row>
    <row r="134" spans="17:17" ht="13.2">
      <c r="Q134" s="315" t="s">
        <v>150</v>
      </c>
    </row>
    <row r="135" spans="17:17" ht="13.2">
      <c r="Q135" s="315" t="s">
        <v>151</v>
      </c>
    </row>
    <row r="136" spans="17:17" ht="13.2">
      <c r="Q136" s="315" t="s">
        <v>152</v>
      </c>
    </row>
    <row r="137" spans="17:17" ht="13.2">
      <c r="Q137" s="315" t="s">
        <v>153</v>
      </c>
    </row>
    <row r="138" spans="17:17" ht="13.2">
      <c r="Q138" s="315" t="s">
        <v>361</v>
      </c>
    </row>
    <row r="139" spans="17:17" ht="13.2">
      <c r="Q139" s="315" t="s">
        <v>359</v>
      </c>
    </row>
    <row r="140" spans="17:17" ht="13.2">
      <c r="Q140" s="315" t="s">
        <v>360</v>
      </c>
    </row>
    <row r="141" spans="17:17">
      <c r="Q141" s="316"/>
    </row>
    <row r="142" spans="17:17" ht="13.2">
      <c r="Q142" s="313" t="s">
        <v>157</v>
      </c>
    </row>
    <row r="143" spans="17:17">
      <c r="Q143" s="316" t="s">
        <v>154</v>
      </c>
    </row>
    <row r="144" spans="17:17">
      <c r="Q144" s="25" t="s">
        <v>156</v>
      </c>
    </row>
  </sheetData>
  <sheetProtection algorithmName="SHA-512" hashValue="fim0u+qeH0qjEF4Hae6jgscwzQ3RsVzjSIZUdIpzaLNLcotb+qbD4SgtMrPAlq9sbZqwLZ6z0ePfU9joIq5F6w==" saltValue="MpUKhVFDt7bU8Bww3b6sxg=="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xr:uid="{00000000-0002-0000-0000-000001000000}">
      <formula1>$Q$80:$Q$84</formula1>
    </dataValidation>
    <dataValidation type="list" allowBlank="1" showInputMessage="1" showErrorMessage="1" sqref="N28:O28" xr:uid="{00000000-0002-0000-0000-000002000000}">
      <formula1>$Q$143:$Q$144</formula1>
    </dataValidation>
    <dataValidation type="list" allowBlank="1" showInputMessage="1" showErrorMessage="1" sqref="F52:I52" xr:uid="{65E4A0F7-48AF-40E5-A26A-B6E2C2D89F56}">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76"/>
  <sheetViews>
    <sheetView showGridLines="0" zoomScaleNormal="100" workbookViewId="0"/>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0" width="9" style="50"/>
    <col min="51" max="51" width="49.77734375" style="50" bestFit="1" customWidth="1"/>
    <col min="52" max="53" width="9" style="50"/>
    <col min="54" max="54" width="54.44140625" style="50" bestFit="1" customWidth="1"/>
    <col min="55" max="55" width="13" style="50" bestFit="1" customWidth="1"/>
    <col min="56" max="56" width="24.33203125" style="50" bestFit="1" customWidth="1"/>
    <col min="57" max="58" width="9" style="50"/>
    <col min="59" max="59" width="16.21875" style="50" customWidth="1"/>
    <col min="60" max="16384" width="9" style="50"/>
  </cols>
  <sheetData>
    <row r="1" spans="2:49" ht="27" customHeight="1">
      <c r="F1" s="49"/>
      <c r="S1" s="95" t="s">
        <v>93</v>
      </c>
      <c r="T1" s="95" t="s">
        <v>283</v>
      </c>
    </row>
    <row r="2" spans="2:49" ht="12" customHeight="1" thickBot="1">
      <c r="B2" s="744" t="s">
        <v>273</v>
      </c>
      <c r="C2" s="744"/>
      <c r="D2" s="744"/>
      <c r="E2" s="744"/>
      <c r="F2" s="744"/>
      <c r="G2" s="744"/>
      <c r="H2" s="744"/>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497"/>
    </row>
    <row r="3" spans="2:49" ht="13.2" customHeight="1">
      <c r="B3" s="744"/>
      <c r="C3" s="744"/>
      <c r="D3" s="744"/>
      <c r="E3" s="744"/>
      <c r="F3" s="744"/>
      <c r="G3" s="744"/>
      <c r="H3" s="744"/>
      <c r="I3" s="1"/>
      <c r="J3" s="1"/>
      <c r="K3" s="1"/>
      <c r="L3" s="1"/>
      <c r="M3" s="1"/>
      <c r="N3" s="1"/>
      <c r="O3" s="1"/>
      <c r="P3" s="1"/>
      <c r="Q3" s="1"/>
      <c r="R3" s="1"/>
      <c r="S3" s="1"/>
      <c r="T3" s="1"/>
      <c r="U3" s="1"/>
      <c r="V3" s="1"/>
      <c r="W3" s="1"/>
      <c r="X3" s="1"/>
      <c r="Y3"/>
      <c r="Z3" s="52"/>
      <c r="AA3" s="52"/>
      <c r="AB3" s="713"/>
      <c r="AC3" s="714"/>
      <c r="AD3" s="714"/>
      <c r="AE3" s="96"/>
      <c r="AF3" s="120"/>
      <c r="AG3" s="120"/>
      <c r="AH3" s="120"/>
      <c r="AI3" s="120"/>
      <c r="AJ3" s="120"/>
      <c r="AK3" s="120"/>
      <c r="AL3" s="120"/>
      <c r="AM3" s="120"/>
      <c r="AN3" s="120"/>
      <c r="AO3" s="120"/>
      <c r="AP3" s="715" t="s">
        <v>328</v>
      </c>
      <c r="AQ3" s="716"/>
      <c r="AR3" s="717"/>
      <c r="AS3" s="721" t="s">
        <v>0</v>
      </c>
      <c r="AT3" s="722"/>
      <c r="AU3" s="131" t="s">
        <v>113</v>
      </c>
      <c r="AV3" s="129"/>
      <c r="AW3" s="497"/>
    </row>
    <row r="4" spans="2:49" ht="13.8" thickBot="1">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718"/>
      <c r="AQ4" s="719"/>
      <c r="AR4" s="720"/>
      <c r="AS4" s="723" t="str">
        <f>+表紙!N28</f>
        <v>　</v>
      </c>
      <c r="AT4" s="724"/>
      <c r="AU4" s="327" t="str">
        <f>+表紙!O28</f>
        <v>　</v>
      </c>
      <c r="AV4" s="129"/>
      <c r="AW4" s="497"/>
    </row>
    <row r="5" spans="2:49" ht="15" customHeight="1">
      <c r="B5" s="167" t="s">
        <v>102</v>
      </c>
      <c r="C5" s="167"/>
      <c r="F5" s="167"/>
      <c r="G5" s="118"/>
      <c r="H5" s="118"/>
      <c r="I5" s="118"/>
      <c r="J5" s="118"/>
      <c r="K5" s="118"/>
      <c r="L5" s="118"/>
      <c r="M5" s="52"/>
      <c r="N5" s="52"/>
      <c r="O5" s="52"/>
      <c r="P5" s="52"/>
      <c r="Q5" s="52"/>
      <c r="R5" s="52"/>
      <c r="S5" s="52"/>
      <c r="T5" s="52"/>
      <c r="U5" s="52"/>
      <c r="V5" s="52"/>
      <c r="W5" s="52"/>
      <c r="X5" s="52"/>
      <c r="Y5" s="52"/>
      <c r="Z5" s="732" t="s">
        <v>101</v>
      </c>
      <c r="AA5" s="732"/>
      <c r="AB5" s="733"/>
      <c r="AC5" s="733"/>
      <c r="AD5" s="733"/>
      <c r="AE5" s="96" t="s">
        <v>95</v>
      </c>
      <c r="AF5" s="754">
        <f>+表紙!F47</f>
        <v>0</v>
      </c>
      <c r="AG5" s="754"/>
      <c r="AH5" s="754"/>
      <c r="AI5" s="754"/>
      <c r="AJ5" s="754"/>
      <c r="AK5" s="754"/>
      <c r="AL5" s="754"/>
      <c r="AM5" s="754"/>
      <c r="AN5" s="754"/>
      <c r="AO5" s="754"/>
      <c r="AP5" s="754"/>
      <c r="AQ5" s="754"/>
      <c r="AR5" s="754"/>
      <c r="AS5" s="754"/>
      <c r="AT5" s="754"/>
      <c r="AU5" s="754"/>
      <c r="AV5" s="293"/>
      <c r="AW5" s="497"/>
    </row>
    <row r="6" spans="2:49" ht="24.75" customHeight="1" thickBot="1">
      <c r="B6" s="169" t="s">
        <v>445</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7"/>
    </row>
    <row r="7" spans="2:49" ht="28.2" customHeight="1" thickBot="1">
      <c r="B7" s="661" t="s">
        <v>89</v>
      </c>
      <c r="C7" s="662"/>
      <c r="D7" s="735" t="s">
        <v>329</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7"/>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7"/>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7"/>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89"/>
      <c r="AF10" s="66"/>
      <c r="AN10" s="63"/>
      <c r="AO10" s="63"/>
      <c r="AP10" s="63"/>
      <c r="AQ10" s="63"/>
      <c r="AR10" s="63"/>
      <c r="AS10" s="206"/>
      <c r="AT10" s="206"/>
      <c r="AU10"/>
      <c r="AV10"/>
      <c r="AW10" s="497"/>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7"/>
    </row>
    <row r="12" spans="2:49" ht="24.75" customHeight="1" thickTop="1" thickBot="1">
      <c r="F12" s="673">
        <f>+ROUND(P12,1)+ROUND(P15,1)+ROUND(P18,1)+ROUND(P24,1)+P27-ROUND(F15,1)</f>
        <v>0</v>
      </c>
      <c r="G12" s="674"/>
      <c r="H12" s="674"/>
      <c r="I12" s="62" t="s">
        <v>256</v>
      </c>
      <c r="J12" s="63"/>
      <c r="K12" s="64"/>
      <c r="L12" s="63"/>
      <c r="M12" s="679"/>
      <c r="N12" s="65"/>
      <c r="P12" s="659"/>
      <c r="Q12" s="677"/>
      <c r="R12" s="677"/>
      <c r="S12" s="677"/>
      <c r="T12" s="62" t="s">
        <v>22</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7"/>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7"/>
    </row>
    <row r="14" spans="2:49" ht="27" customHeight="1" thickTop="1" thickBot="1">
      <c r="F14" s="61" t="s">
        <v>427</v>
      </c>
      <c r="G14" s="681" t="s">
        <v>23</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7"/>
    </row>
    <row r="15" spans="2:49" ht="24.75" customHeight="1" thickBot="1">
      <c r="F15" s="726"/>
      <c r="G15" s="727"/>
      <c r="H15" s="727"/>
      <c r="I15" s="54" t="s">
        <v>256</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7"/>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31</v>
      </c>
      <c r="AT16" s="653"/>
      <c r="AU16" s="107"/>
      <c r="AV16" s="54" t="s">
        <v>13</v>
      </c>
      <c r="AW16" s="497"/>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7"/>
    </row>
    <row r="18" spans="2:49" ht="24.75" customHeight="1" thickBot="1">
      <c r="K18" s="66"/>
      <c r="L18" s="63"/>
      <c r="M18" s="679"/>
      <c r="N18" s="66"/>
      <c r="P18" s="659"/>
      <c r="Q18" s="677"/>
      <c r="R18" s="677"/>
      <c r="S18" s="677"/>
      <c r="T18" s="62" t="s">
        <v>14</v>
      </c>
      <c r="U18"/>
      <c r="V18" s="299"/>
      <c r="W18"/>
      <c r="X18" s="210"/>
      <c r="Y18" s="673">
        <f>+ROUND(AH9,1)+ROUND(AH12,1)+ROUND(AH15,1)+AH18</f>
        <v>0</v>
      </c>
      <c r="Z18" s="674"/>
      <c r="AA18" s="674"/>
      <c r="AB18" s="62" t="s">
        <v>4</v>
      </c>
      <c r="AC18" s="208"/>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7"/>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40" t="s">
        <v>437</v>
      </c>
    </row>
    <row r="20" spans="2:49" ht="27" customHeight="1" thickTop="1" thickBot="1">
      <c r="K20" s="66"/>
      <c r="L20" s="63"/>
      <c r="M20" s="679"/>
      <c r="N20" s="66"/>
      <c r="P20" s="55" t="s">
        <v>48</v>
      </c>
      <c r="Q20" s="655" t="s">
        <v>277</v>
      </c>
      <c r="R20" s="655"/>
      <c r="S20" s="655"/>
      <c r="T20" s="656"/>
      <c r="U20" s="146"/>
      <c r="V20" s="300"/>
      <c r="W20" s="302"/>
      <c r="X20" s="303"/>
      <c r="Y20" s="150" t="s">
        <v>25</v>
      </c>
      <c r="Z20" s="655" t="s">
        <v>278</v>
      </c>
      <c r="AA20" s="655"/>
      <c r="AB20" s="656"/>
      <c r="AC20" s="63"/>
      <c r="AD20" s="63"/>
      <c r="AE20" s="679"/>
      <c r="AG20" s="63"/>
      <c r="AH20" s="63"/>
      <c r="AI20" s="66"/>
      <c r="AJ20" s="63"/>
      <c r="AK20" s="63"/>
      <c r="AL20" s="161"/>
      <c r="AM20" s="66"/>
      <c r="AN20" s="307"/>
      <c r="AO20" s="734" t="s">
        <v>254</v>
      </c>
      <c r="AP20" s="682"/>
      <c r="AQ20" s="207"/>
      <c r="AR20" s="63"/>
      <c r="AS20" s="68"/>
      <c r="AT20" s="68"/>
      <c r="AW20" s="741"/>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6"/>
      <c r="V21" s="146"/>
      <c r="W21" s="146"/>
      <c r="X21" s="146"/>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7"/>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7"/>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7"/>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34</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7"/>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7"/>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179</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7"/>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7"/>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7"/>
    </row>
    <row r="29" spans="2:49" ht="27" customHeight="1" thickTop="1" thickBot="1">
      <c r="B29" s="738" t="s">
        <v>224</v>
      </c>
      <c r="C29" s="739"/>
      <c r="D29" s="727">
        <v>0</v>
      </c>
      <c r="E29" s="727"/>
      <c r="F29" s="727"/>
      <c r="G29" s="211" t="s">
        <v>198</v>
      </c>
      <c r="H29" s="705">
        <f>+AL27</f>
        <v>0</v>
      </c>
      <c r="I29" s="706"/>
      <c r="J29" s="211" t="s">
        <v>198</v>
      </c>
      <c r="M29" s="679"/>
      <c r="P29" s="66"/>
      <c r="Q29" s="158"/>
      <c r="R29" s="61" t="s">
        <v>182</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7"/>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7"/>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7"/>
    </row>
    <row r="32" spans="2:49" ht="27" customHeight="1" thickTop="1" thickBot="1">
      <c r="B32" s="738" t="s">
        <v>428</v>
      </c>
      <c r="C32" s="739"/>
      <c r="D32" s="727">
        <v>0</v>
      </c>
      <c r="E32" s="727"/>
      <c r="F32" s="727"/>
      <c r="G32" s="211" t="s">
        <v>198</v>
      </c>
      <c r="H32" s="705">
        <f>+AS27</f>
        <v>0</v>
      </c>
      <c r="I32" s="706"/>
      <c r="J32" s="211" t="s">
        <v>198</v>
      </c>
      <c r="M32" s="679"/>
      <c r="P32" s="66"/>
      <c r="Q32" s="158"/>
      <c r="R32" s="61" t="s">
        <v>184</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7"/>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7"/>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7"/>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89"/>
      <c r="AZ36" s="289"/>
      <c r="BA36" s="289"/>
      <c r="BB36" s="289"/>
      <c r="BC36" s="289"/>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0"/>
      <c r="BA37" s="290"/>
      <c r="BB37" s="290"/>
      <c r="BC37" s="290"/>
      <c r="BD37" s="290"/>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2">
      <c r="H42" s="340"/>
      <c r="I42" s="78"/>
      <c r="J42" s="78"/>
      <c r="K42" s="78"/>
      <c r="R42" s="78"/>
      <c r="S42" s="78"/>
      <c r="T42" s="78"/>
      <c r="AQ42" s="63"/>
      <c r="AR42" s="63"/>
      <c r="AS42" s="141"/>
      <c r="AT42" s="74"/>
      <c r="AY42" s="141"/>
      <c r="AZ42" s="141"/>
      <c r="BA42" s="141"/>
      <c r="BB42" s="141"/>
      <c r="BC42" s="141"/>
      <c r="BD42" s="141"/>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ht="13.2">
      <c r="H45" s="340"/>
      <c r="I45" s="78"/>
      <c r="J45" s="78"/>
      <c r="K45" s="78"/>
      <c r="R45" s="78"/>
      <c r="S45" s="78"/>
      <c r="T45" s="78"/>
      <c r="AY45" s="79"/>
      <c r="AZ45" s="79"/>
      <c r="BA45" s="79"/>
      <c r="BB45" s="79"/>
      <c r="BC45" s="79"/>
      <c r="BD45" s="79"/>
    </row>
    <row r="46" spans="2:62" ht="13.2">
      <c r="H46" s="340"/>
      <c r="I46" s="78"/>
      <c r="J46" s="78"/>
      <c r="K46" s="78"/>
      <c r="R46" s="78"/>
      <c r="S46" s="78"/>
      <c r="T46" s="78"/>
      <c r="AY46" s="79"/>
      <c r="AZ46" s="79"/>
      <c r="BA46" s="79"/>
      <c r="BB46" s="79"/>
      <c r="BC46" s="79"/>
      <c r="BD46" s="79"/>
    </row>
    <row r="47" spans="2:62" ht="13.2">
      <c r="H47" s="340"/>
      <c r="I47" s="78"/>
      <c r="J47" s="78"/>
      <c r="K47" s="78"/>
      <c r="R47" s="78"/>
      <c r="S47" s="78"/>
      <c r="T47" s="78"/>
      <c r="AY47" s="79"/>
      <c r="AZ47" s="79"/>
      <c r="BA47" s="79"/>
      <c r="BB47" s="79"/>
      <c r="BC47" s="79"/>
      <c r="BE47" s="77"/>
      <c r="BF47" s="77"/>
      <c r="BG47" s="79"/>
      <c r="BH47" s="79"/>
      <c r="BI47" s="79"/>
      <c r="BJ47" s="77"/>
    </row>
    <row r="48" spans="2:62">
      <c r="I48" s="78"/>
      <c r="J48" s="78"/>
      <c r="K48" s="78"/>
      <c r="R48" s="78"/>
      <c r="S48" s="78"/>
      <c r="T48" s="78"/>
      <c r="BE48" s="77"/>
      <c r="BF48" s="77"/>
      <c r="BG48" s="77"/>
      <c r="BH48" s="77"/>
    </row>
    <row r="49" spans="7:62">
      <c r="I49" s="78"/>
      <c r="J49" s="78"/>
      <c r="K49" s="78"/>
      <c r="R49" s="78"/>
      <c r="S49" s="78"/>
      <c r="T49" s="78"/>
      <c r="BE49" s="77"/>
      <c r="BF49" s="77"/>
      <c r="BG49" s="77"/>
      <c r="BH49" s="77"/>
    </row>
    <row r="50" spans="7:62">
      <c r="I50" s="78"/>
      <c r="J50" s="78"/>
      <c r="K50" s="78"/>
      <c r="R50" s="78"/>
      <c r="S50" s="78"/>
      <c r="T50" s="78"/>
      <c r="BE50" s="77"/>
      <c r="BF50" s="77"/>
      <c r="BG50" s="77"/>
      <c r="BH50" s="77"/>
    </row>
    <row r="51" spans="7:62">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SLgzY4zKa+Hn99cPamy32e94mx7xrpRt1D7z9BR3Vmeg+kjhWQHBZalPWqKs40rsJgGA4pDpH8Vi8aZ2mbwc8Q==" saltValue="Zv+0VoDnqd1KNOs310a55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xr:uid="{00000000-0002-0000-0100-000000000000}">
      <formula1>W7=ROUND(W7,1)</formula1>
    </dataValidation>
    <dataValidation type="custom" allowBlank="1" showInputMessage="1" showErrorMessage="1" sqref="H24:H33" xr:uid="{00000000-0002-0000-0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1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J76"/>
  <sheetViews>
    <sheetView showGridLines="0" zoomScaleNormal="100" workbookViewId="0">
      <selection activeCell="C1" sqref="C1"/>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203</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yweuoQZRdAHmc5mm2YsAFZt8NILB2BpiVLi8fxExybOX4PT9SGBIkbNmf+KxSuHP9C0azSjuVzBq2uWRGvZ/2w==" saltValue="64KJsaNTX/o/93BpJdGGF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0200-000000000000}">
      <formula1>W7=ROUND(W7,1)</formula1>
    </dataValidation>
    <dataValidation type="custom" allowBlank="1" showInputMessage="1" showErrorMessage="1" sqref="H24:H33" xr:uid="{00000000-0002-0000-0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2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204</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Vd+70moQmvB9bVhw7eIgegfjI3n/0yPfRxfoQMVbd4OTarbHad7GPKFGyYltKhaanfosGNgX1zWgTj3NRDeZaA==" saltValue="ZbvXZsnvPAbNoF8gXx1dh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xr:uid="{00000000-0002-0000-0300-000000000000}">
      <formula1>W7=ROUND(W7,1)</formula1>
    </dataValidation>
    <dataValidation type="custom" allowBlank="1" showInputMessage="1" showErrorMessage="1" sqref="H24:H33" xr:uid="{00000000-0002-0000-0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300-000002000000}">
      <formula1>D9=ROUND(D9,1)</formula1>
    </dataValidation>
    <dataValidation type="textLength" allowBlank="1" showInputMessage="1" showErrorMessage="1" errorTitle="要確認" error="「廃油」は、中間処理を経ずに「最終処分」はできません。" sqref="R33:U33" xr:uid="{00000000-0002-0000-03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205</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RPj5FG3q6Bt/W6IEYiZn88mgznWwywtwkbotTZyRfflHwyZ1SZlC1k41zefPUeciob0gT7VN5BcjhOcf0JX/SA==" saltValue="6k5HZIK3BHlTS5TTCYRgH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xr:uid="{00000000-0002-0000-0400-000000000000}">
      <formula1>W7=ROUND(W7,1)</formula1>
    </dataValidation>
    <dataValidation type="custom" allowBlank="1" showInputMessage="1" showErrorMessage="1" sqref="H24:H33" xr:uid="{00000000-0002-0000-0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400-000002000000}">
      <formula1>D9=ROUND(D9,1)</formula1>
    </dataValidation>
    <dataValidation type="textLength" allowBlank="1" showInputMessage="1" showErrorMessage="1" errorTitle="要確認" error="「廃酸」は、中間処理を経ずに「最終処分」はできません。" sqref="R33:U33" xr:uid="{00000000-0002-0000-04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206</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7UA6M7JwN50AxAi6M+BTUwcsKwUnaI2RTRshd4IaA9g3n4S8157XD9SPukeBhkYHmx0HGy4y2pyZqK/dwneV2g==" saltValue="7XWOT9NV1mQ5NjfoXB4K4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xr:uid="{00000000-0002-0000-0500-000000000000}">
      <formula1>W7=ROUND(W7,1)</formula1>
    </dataValidation>
    <dataValidation type="custom" allowBlank="1" showInputMessage="1" showErrorMessage="1" sqref="H24:H33" xr:uid="{00000000-0002-0000-05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xr:uid="{00000000-0002-0000-0500-000002000000}">
      <formula1>D9=ROUND(D9,1)</formula1>
    </dataValidation>
    <dataValidation type="textLength" allowBlank="1" showInputMessage="1" showErrorMessage="1" errorTitle="要確認" error="「廃ｱﾙｶﾘ」は、中間処理を経ずに「最終処分」はできません。" sqref="R33:U33" xr:uid="{00000000-0002-0000-0500-000003000000}">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J76"/>
  <sheetViews>
    <sheetView showGridLines="0" zoomScaleNormal="100" workbookViewId="0"/>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50" ht="27" customHeight="1">
      <c r="F1" s="49"/>
      <c r="S1" s="95" t="s">
        <v>94</v>
      </c>
      <c r="T1" s="95" t="s">
        <v>283</v>
      </c>
    </row>
    <row r="2" spans="2:50"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50"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50"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50"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50"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920" t="str">
        <f>IF(SUM(AU7:AU10)&gt;AH9,"下の表は、⑧の内数であるア～エの量が⑧を超えています","")</f>
        <v/>
      </c>
      <c r="AS6" s="52"/>
      <c r="AT6" s="52"/>
      <c r="AU6" s="52"/>
      <c r="AV6" s="52"/>
      <c r="AW6" s="498"/>
    </row>
    <row r="7" spans="2:50" ht="28.2" customHeight="1" thickBot="1">
      <c r="B7" s="661" t="s">
        <v>89</v>
      </c>
      <c r="C7" s="662"/>
      <c r="D7" s="735" t="s">
        <v>207</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770" t="s">
        <v>457</v>
      </c>
      <c r="AS7" s="770"/>
      <c r="AT7" s="770"/>
      <c r="AU7" s="493"/>
      <c r="AV7" s="533" t="s">
        <v>198</v>
      </c>
      <c r="AW7" s="498"/>
      <c r="AX7" s="534"/>
    </row>
    <row r="8" spans="2:50"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770" t="s">
        <v>458</v>
      </c>
      <c r="AS8" s="770"/>
      <c r="AT8" s="770"/>
      <c r="AU8" s="493"/>
      <c r="AV8" s="533" t="s">
        <v>198</v>
      </c>
      <c r="AW8" s="498"/>
    </row>
    <row r="9" spans="2:50"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770" t="s">
        <v>459</v>
      </c>
      <c r="AS9" s="770"/>
      <c r="AT9" s="770"/>
      <c r="AU9" s="493"/>
      <c r="AV9" s="533" t="s">
        <v>198</v>
      </c>
      <c r="AW9" s="498"/>
    </row>
    <row r="10" spans="2:50"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770" t="s">
        <v>460</v>
      </c>
      <c r="AS10" s="770"/>
      <c r="AT10" s="770"/>
      <c r="AU10" s="493"/>
      <c r="AV10" s="533" t="s">
        <v>198</v>
      </c>
      <c r="AW10" s="498"/>
    </row>
    <row r="11" spans="2:50"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W11" s="498"/>
    </row>
    <row r="12" spans="2:50"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72" t="s">
        <v>30</v>
      </c>
      <c r="AT12" s="73"/>
      <c r="AW12" s="498"/>
    </row>
    <row r="13" spans="2:50"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652" t="s">
        <v>175</v>
      </c>
      <c r="AT13" s="653"/>
      <c r="AU13" s="107"/>
      <c r="AV13" s="54" t="s">
        <v>13</v>
      </c>
      <c r="AW13" s="498"/>
    </row>
    <row r="14" spans="2:50"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652" t="s">
        <v>259</v>
      </c>
      <c r="AT14" s="653"/>
      <c r="AU14" s="107"/>
      <c r="AV14" s="54" t="s">
        <v>34</v>
      </c>
      <c r="AW14" s="498"/>
    </row>
    <row r="15" spans="2:50"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652" t="s">
        <v>177</v>
      </c>
      <c r="AT15" s="653"/>
      <c r="AU15" s="107"/>
      <c r="AV15" s="54" t="s">
        <v>26</v>
      </c>
      <c r="AW15" s="498"/>
    </row>
    <row r="16" spans="2:50"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W16" s="498"/>
    </row>
    <row r="17" spans="2:51"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R17" s="535"/>
      <c r="AS17" s="919" t="str">
        <f>IF(SUM(AU18:AU21)&gt;AS24,"下の表は、⑫の内数であるア～エの量が⑫を超えています","")</f>
        <v/>
      </c>
      <c r="AW17" s="498"/>
    </row>
    <row r="18" spans="2:51"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+ROUND(AU13,1)+ROUND(AU14,1)+ROUND(AU15,1)</f>
        <v>0</v>
      </c>
      <c r="AP18" s="54" t="s">
        <v>34</v>
      </c>
      <c r="AR18" s="770" t="s">
        <v>457</v>
      </c>
      <c r="AS18" s="770"/>
      <c r="AT18" s="770"/>
      <c r="AU18" s="493"/>
      <c r="AV18" s="533" t="s">
        <v>198</v>
      </c>
      <c r="AW18" s="498"/>
      <c r="AY18" s="534"/>
    </row>
    <row r="19" spans="2:51"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R19" s="770" t="s">
        <v>458</v>
      </c>
      <c r="AS19" s="770"/>
      <c r="AT19" s="770"/>
      <c r="AU19" s="493"/>
      <c r="AV19" s="533" t="s">
        <v>198</v>
      </c>
      <c r="AW19" s="760"/>
      <c r="AX19" s="760" t="s">
        <v>437</v>
      </c>
    </row>
    <row r="20" spans="2:51"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770" t="s">
        <v>459</v>
      </c>
      <c r="AS20" s="770"/>
      <c r="AT20" s="770"/>
      <c r="AU20" s="493"/>
      <c r="AV20" s="533" t="s">
        <v>198</v>
      </c>
      <c r="AW20" s="760"/>
      <c r="AX20" s="760"/>
    </row>
    <row r="21" spans="2:51"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770" t="s">
        <v>460</v>
      </c>
      <c r="AS21" s="770"/>
      <c r="AT21" s="770"/>
      <c r="AU21" s="493"/>
      <c r="AV21" s="533" t="s">
        <v>198</v>
      </c>
      <c r="AW21" s="498"/>
    </row>
    <row r="22" spans="2:51"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51"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51"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+ROUND(AU13,1)+ROUND(AA28,1)</f>
        <v>0</v>
      </c>
      <c r="AT24" s="674"/>
      <c r="AU24" s="674"/>
      <c r="AV24" s="62" t="s">
        <v>13</v>
      </c>
      <c r="AW24" s="498"/>
    </row>
    <row r="25" spans="2:51"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51"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51"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51"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51"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51"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51"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51"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AA34" s="749"/>
      <c r="AB34" s="750"/>
      <c r="AC34" s="750"/>
      <c r="AD34" s="750"/>
      <c r="AE34" s="750"/>
      <c r="AF34" s="750"/>
      <c r="AG34" s="750"/>
      <c r="AH34" s="750"/>
      <c r="AI34" s="750"/>
      <c r="AJ34" s="750"/>
      <c r="AK34" s="750"/>
      <c r="AL34" s="750"/>
      <c r="AM34" s="750"/>
      <c r="AN34" s="750"/>
      <c r="AO34" s="753"/>
      <c r="AP34" s="204"/>
      <c r="AW34" s="498"/>
    </row>
    <row r="35" spans="2:62" ht="24.6" customHeight="1" thickBot="1">
      <c r="B35" s="765" t="s">
        <v>453</v>
      </c>
      <c r="C35" s="765"/>
      <c r="D35" s="765"/>
      <c r="E35" s="765"/>
      <c r="F35" s="765"/>
      <c r="G35" s="765"/>
      <c r="H35" s="765"/>
      <c r="I35" s="765"/>
      <c r="J35" s="765"/>
      <c r="AF35" s="74"/>
      <c r="AG35" s="74"/>
      <c r="AH35" s="74"/>
      <c r="AI35" s="74"/>
      <c r="AJ35" s="74"/>
      <c r="AK35" s="74"/>
      <c r="AL35" s="63"/>
      <c r="AM35" s="63"/>
      <c r="AN35" s="63"/>
      <c r="AO35" s="63"/>
      <c r="AP35" s="63"/>
      <c r="AQ35" s="63"/>
      <c r="AR35" s="63"/>
    </row>
    <row r="36" spans="2:62" ht="27" customHeight="1">
      <c r="B36" s="761" t="s">
        <v>454</v>
      </c>
      <c r="C36" s="762"/>
      <c r="D36" s="762"/>
      <c r="E36" s="762"/>
      <c r="F36" s="762"/>
      <c r="G36" s="762"/>
      <c r="H36" s="766" t="str">
        <f>IF(SUM(F12,F15)&gt;0,SUM(P12,P21,AH9,AS24,AS27,AS31)/SUM(F12,F15)*100,"")</f>
        <v/>
      </c>
      <c r="I36" s="767"/>
      <c r="J36" s="531" t="s">
        <v>456</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27" customHeight="1" thickBot="1">
      <c r="B37" s="158"/>
      <c r="C37" s="763" t="s">
        <v>455</v>
      </c>
      <c r="D37" s="764"/>
      <c r="E37" s="764"/>
      <c r="F37" s="764"/>
      <c r="G37" s="764"/>
      <c r="H37" s="768" t="str">
        <f>IF(SUM(F12,F15)&gt;0,SUM(P21,AS27,AS31,AU9,AU20)/SUM(F12,F15)*100,"")</f>
        <v/>
      </c>
      <c r="I37" s="769"/>
      <c r="J37" s="532" t="s">
        <v>456</v>
      </c>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C38" s="49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C39" s="530" t="str">
        <f>+IF(D30=0,"",IF(D29&lt;D30,"エラー !：上の表は、⑩の内数である⑪の量が⑩を超えています",""))</f>
        <v/>
      </c>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C40" s="311" t="str">
        <f>+IF(D31=0,"",IF(D29&lt;D31,"エラー !：上の表は、⑩の内数である⑫の量が⑩を超えています",""))</f>
        <v/>
      </c>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C41" s="311" t="str">
        <f>+IF(D32=0,"",IF(D29&lt;D32,"エラー !：上の表は、⑩の内数である⑬の量が⑩を超えています",""))</f>
        <v/>
      </c>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C42" s="311" t="str">
        <f>+IF(D33=0,"",IF(D29&lt;D33,"エラー !：上の表は、⑩の内数である⑭の量が⑩を超えています",""))</f>
        <v/>
      </c>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Mp9jXWaCCedBxkh3QHKRgOSNo2lP6095QuPHKtvGkbILKh/cDihPbUBQ7+qv+yuLyj/IqTl/+JeXuduRUUNz+g==" saltValue="leH1eR4kvvg9q+7lvN/Ebg==" spinCount="100000" sheet="1" objects="1" scenarios="1"/>
  <mergeCells count="127">
    <mergeCell ref="U23:X23"/>
    <mergeCell ref="AT29:AV30"/>
    <mergeCell ref="AA29:AE29"/>
    <mergeCell ref="AA30:AE30"/>
    <mergeCell ref="AS29:AS30"/>
    <mergeCell ref="AL31:AQ31"/>
    <mergeCell ref="AA28:AE28"/>
    <mergeCell ref="AS31:AU31"/>
    <mergeCell ref="AS27:AU27"/>
    <mergeCell ref="AT26:AV26"/>
    <mergeCell ref="D30:F30"/>
    <mergeCell ref="D31:F31"/>
    <mergeCell ref="H26:I26"/>
    <mergeCell ref="H27:I27"/>
    <mergeCell ref="H28:I28"/>
    <mergeCell ref="H30:I30"/>
    <mergeCell ref="H31:I31"/>
    <mergeCell ref="D25:F25"/>
    <mergeCell ref="D27:F27"/>
    <mergeCell ref="D28:F28"/>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S7:V7"/>
    <mergeCell ref="AI8:AN8"/>
    <mergeCell ref="Q17:T17"/>
    <mergeCell ref="Y18:AA18"/>
    <mergeCell ref="Y21:AA21"/>
    <mergeCell ref="P16:AB16"/>
    <mergeCell ref="AS13:AT13"/>
    <mergeCell ref="AH18:AK18"/>
    <mergeCell ref="Z17:AB17"/>
    <mergeCell ref="AO17:AP17"/>
    <mergeCell ref="U17:X17"/>
    <mergeCell ref="AS15:AT15"/>
    <mergeCell ref="P21:S21"/>
    <mergeCell ref="Q14:T14"/>
    <mergeCell ref="Z20:AB20"/>
    <mergeCell ref="AR9:AT9"/>
    <mergeCell ref="AR10:AT10"/>
    <mergeCell ref="AB3:AD3"/>
    <mergeCell ref="AP3:AR4"/>
    <mergeCell ref="AS3:AT3"/>
    <mergeCell ref="AS4:AT4"/>
    <mergeCell ref="AH15:AM15"/>
    <mergeCell ref="AX19:AX20"/>
    <mergeCell ref="AR21:AT21"/>
    <mergeCell ref="AR20:AT20"/>
    <mergeCell ref="AR19:AT19"/>
    <mergeCell ref="AR18:AT18"/>
    <mergeCell ref="AE9:AE14"/>
    <mergeCell ref="Z5:AD5"/>
    <mergeCell ref="AH12:AM12"/>
    <mergeCell ref="AI11:AN11"/>
    <mergeCell ref="AS14:AT14"/>
    <mergeCell ref="AE17:AE21"/>
    <mergeCell ref="AI17:AL17"/>
    <mergeCell ref="AR7:AT7"/>
    <mergeCell ref="AR8:AT8"/>
    <mergeCell ref="AW19:AW20"/>
    <mergeCell ref="B36:G36"/>
    <mergeCell ref="C37:G37"/>
    <mergeCell ref="B35:J35"/>
    <mergeCell ref="H36:I36"/>
    <mergeCell ref="H37:I37"/>
    <mergeCell ref="H24:I24"/>
    <mergeCell ref="M11:M24"/>
    <mergeCell ref="Q23:T23"/>
    <mergeCell ref="AS24:AU24"/>
    <mergeCell ref="AT23:AV23"/>
    <mergeCell ref="R33:U33"/>
    <mergeCell ref="AA32:AE34"/>
    <mergeCell ref="S32:V32"/>
    <mergeCell ref="AL32:AO34"/>
    <mergeCell ref="AL30:AO30"/>
    <mergeCell ref="AM29:AP29"/>
    <mergeCell ref="H25:I25"/>
    <mergeCell ref="M26:M33"/>
    <mergeCell ref="R30:U30"/>
    <mergeCell ref="Q11:T11"/>
    <mergeCell ref="P22:V22"/>
    <mergeCell ref="P18:S18"/>
    <mergeCell ref="P15:S15"/>
    <mergeCell ref="Q20:T20"/>
  </mergeCells>
  <phoneticPr fontId="3"/>
  <dataValidations count="3">
    <dataValidation type="custom" allowBlank="1" showInputMessage="1" showErrorMessage="1" error="入力は少数第1位までにして下さい。" sqref="W7:X7" xr:uid="{00000000-0002-0000-0600-000000000000}">
      <formula1>W7=ROUND(W7,1)</formula1>
    </dataValidation>
    <dataValidation type="custom" allowBlank="1" showInputMessage="1" showErrorMessage="1" sqref="H24:H33" xr:uid="{00000000-0002-0000-0600-000001000000}">
      <formula1>H24=ROUND(H24,1)</formula1>
    </dataValidation>
    <dataValidation type="custom" allowBlank="1" showInputMessage="1" showErrorMessage="1" error="入力は少数第1位までにしてください。" sqref="AS31:AU31 F15:H15 P12:S12 P15:S15 P18:S18 P21:S21 P24:S24 AH9:AM9 AH12:AM12 AH15:AM15 AU13:AU15 AO21 AA28:AE30 R33:U33 AL30:AO30 AS27:AU27 D24:F33 AU7:AU10 AU18:AU21" xr:uid="{00000000-0002-0000-0600-000002000000}">
      <formula1>D7=ROUND(D7,1)</formula1>
    </dataValidation>
  </dataValidations>
  <pageMargins left="1.3779527559055118" right="0.59055118110236227" top="0.82677165354330717" bottom="0.39370078740157483" header="0.51181102362204722" footer="0"/>
  <pageSetup paperSize="9" scale="5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498"/>
    </row>
    <row r="7" spans="2:49" ht="28.2" customHeight="1" thickBot="1">
      <c r="B7" s="661" t="s">
        <v>89</v>
      </c>
      <c r="C7" s="662"/>
      <c r="D7" s="735" t="s">
        <v>208</v>
      </c>
      <c r="E7" s="736"/>
      <c r="F7" s="736"/>
      <c r="G7" s="736"/>
      <c r="H7" s="736"/>
      <c r="I7" s="737"/>
      <c r="J7" s="157"/>
      <c r="K7" s="63"/>
      <c r="L7" s="170"/>
      <c r="M7" s="771" t="s">
        <v>91</v>
      </c>
      <c r="N7" s="772"/>
      <c r="O7" s="772"/>
      <c r="P7" s="772"/>
      <c r="Q7" s="772"/>
      <c r="R7" s="772"/>
      <c r="S7" s="772"/>
      <c r="T7" s="772"/>
      <c r="U7" s="772"/>
      <c r="V7" s="772"/>
      <c r="W7" s="773"/>
      <c r="X7" s="773"/>
      <c r="Y7" s="772"/>
      <c r="Z7" s="772"/>
      <c r="AA7" s="772"/>
      <c r="AB7" s="774"/>
      <c r="AC7" s="152"/>
      <c r="AD7" s="152"/>
      <c r="AE7" s="152"/>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775"/>
      <c r="N8" s="776"/>
      <c r="O8" s="776"/>
      <c r="P8" s="776"/>
      <c r="Q8" s="776"/>
      <c r="R8" s="776"/>
      <c r="S8" s="776"/>
      <c r="T8" s="776"/>
      <c r="U8" s="776"/>
      <c r="V8" s="776"/>
      <c r="W8" s="776"/>
      <c r="X8" s="776"/>
      <c r="Y8" s="776"/>
      <c r="Z8" s="776"/>
      <c r="AA8" s="776"/>
      <c r="AB8" s="777"/>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fd/QIV1Lyl6S+AVfrc4u36tRFAtQpP1f1AVodbrS/Os7lEURznurVM166ZoXam2X0YV0U7xPq80erYiQsioTsg==" saltValue="xg9WW6wL0mb+GXJjyyExEA=="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700-000000000000}">
      <formula1>AU13=ROUND(AU13,1)</formula1>
    </dataValidation>
    <dataValidation type="custom" allowBlank="1" showInputMessage="1" showErrorMessage="1" sqref="H24:H33" xr:uid="{00000000-0002-0000-07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7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498"/>
    </row>
    <row r="7" spans="2:49" ht="28.2" customHeight="1" thickBot="1">
      <c r="B7" s="661" t="s">
        <v>89</v>
      </c>
      <c r="C7" s="662"/>
      <c r="D7" s="735" t="s">
        <v>209</v>
      </c>
      <c r="E7" s="736"/>
      <c r="F7" s="736"/>
      <c r="G7" s="736"/>
      <c r="H7" s="736"/>
      <c r="I7" s="737"/>
      <c r="J7" s="157"/>
      <c r="K7" s="63"/>
      <c r="L7" s="170"/>
      <c r="M7" s="778" t="s">
        <v>227</v>
      </c>
      <c r="N7" s="779"/>
      <c r="O7" s="779"/>
      <c r="P7" s="779"/>
      <c r="Q7" s="779"/>
      <c r="R7" s="779"/>
      <c r="S7" s="779"/>
      <c r="T7" s="779"/>
      <c r="U7" s="779"/>
      <c r="V7" s="779"/>
      <c r="W7" s="780"/>
      <c r="X7" s="780"/>
      <c r="Y7" s="779"/>
      <c r="Z7" s="779"/>
      <c r="AA7" s="779"/>
      <c r="AB7" s="781"/>
      <c r="AC7" s="172"/>
      <c r="AD7" s="172"/>
      <c r="AE7" s="172"/>
      <c r="AF7" s="173"/>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782"/>
      <c r="N8" s="783"/>
      <c r="O8" s="783"/>
      <c r="P8" s="783"/>
      <c r="Q8" s="783"/>
      <c r="R8" s="783"/>
      <c r="S8" s="783"/>
      <c r="T8" s="783"/>
      <c r="U8" s="783"/>
      <c r="V8" s="783"/>
      <c r="W8" s="783"/>
      <c r="X8" s="783"/>
      <c r="Y8" s="783"/>
      <c r="Z8" s="783"/>
      <c r="AA8" s="783"/>
      <c r="AB8" s="784"/>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Snaah58Db+DDwfOT4Q5lE+PnPjBFUtJWklPjoF4Qaar2ziWsFwmGS863d+lZ5zUHemWTE73RJiKK2QISfcfCog==" saltValue="roDmUcMFe8yDNQt7mRT9oA=="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xr:uid="{00000000-0002-0000-0800-000000000000}">
      <formula1>AU13=ROUND(AU13,1)</formula1>
    </dataValidation>
    <dataValidation type="custom" allowBlank="1" showInputMessage="1" showErrorMessage="1" sqref="H24:H33" xr:uid="{00000000-0002-0000-08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8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498"/>
    </row>
    <row r="7" spans="2:49" ht="28.2" customHeight="1" thickBot="1">
      <c r="B7" s="661" t="s">
        <v>89</v>
      </c>
      <c r="C7" s="662"/>
      <c r="D7" s="735" t="s">
        <v>210</v>
      </c>
      <c r="E7" s="736"/>
      <c r="F7" s="736"/>
      <c r="G7" s="736"/>
      <c r="H7" s="736"/>
      <c r="I7" s="737"/>
      <c r="J7" s="157"/>
      <c r="K7" s="63"/>
      <c r="L7" s="170"/>
      <c r="M7" s="771" t="s">
        <v>107</v>
      </c>
      <c r="N7" s="772"/>
      <c r="O7" s="772"/>
      <c r="P7" s="772"/>
      <c r="Q7" s="772"/>
      <c r="R7" s="772"/>
      <c r="S7" s="772"/>
      <c r="T7" s="772"/>
      <c r="U7" s="772"/>
      <c r="V7" s="772"/>
      <c r="W7" s="773"/>
      <c r="X7" s="773"/>
      <c r="Y7" s="772"/>
      <c r="Z7" s="772"/>
      <c r="AA7" s="772"/>
      <c r="AB7" s="774"/>
      <c r="AC7" s="174"/>
      <c r="AD7" s="174"/>
      <c r="AE7" s="174"/>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775"/>
      <c r="N8" s="776"/>
      <c r="O8" s="776"/>
      <c r="P8" s="776"/>
      <c r="Q8" s="776"/>
      <c r="R8" s="776"/>
      <c r="S8" s="776"/>
      <c r="T8" s="776"/>
      <c r="U8" s="776"/>
      <c r="V8" s="776"/>
      <c r="W8" s="776"/>
      <c r="X8" s="776"/>
      <c r="Y8" s="776"/>
      <c r="Z8" s="776"/>
      <c r="AA8" s="776"/>
      <c r="AB8" s="777"/>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tqNAM9GtJs/wfLQDDLKEAqgamUgNqHKBUuE/2ugzJRlYb9uLaKUPV9uveXWWE8QKS003eEcG5NXVY1jLdg+gMw==" saltValue="xcO3QmoLOC/k+VyxTNzJE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900-000000000000}">
      <formula1>AU13=ROUND(AU13,1)</formula1>
    </dataValidation>
    <dataValidation type="custom" allowBlank="1" showInputMessage="1" showErrorMessage="1" sqref="H24:H33" xr:uid="{00000000-0002-0000-09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9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498"/>
    </row>
    <row r="7" spans="2:49" ht="28.2" customHeight="1" thickBot="1">
      <c r="B7" s="661" t="s">
        <v>89</v>
      </c>
      <c r="C7" s="662"/>
      <c r="D7" s="735" t="s">
        <v>211</v>
      </c>
      <c r="E7" s="736"/>
      <c r="F7" s="736"/>
      <c r="G7" s="736"/>
      <c r="H7" s="736"/>
      <c r="I7" s="737"/>
      <c r="J7" s="157"/>
      <c r="K7" s="63"/>
      <c r="L7" s="170"/>
      <c r="M7" s="771" t="s">
        <v>108</v>
      </c>
      <c r="N7" s="772"/>
      <c r="O7" s="772"/>
      <c r="P7" s="772"/>
      <c r="Q7" s="772"/>
      <c r="R7" s="772"/>
      <c r="S7" s="772"/>
      <c r="T7" s="772"/>
      <c r="U7" s="772"/>
      <c r="V7" s="772"/>
      <c r="W7" s="773"/>
      <c r="X7" s="773"/>
      <c r="Y7" s="772"/>
      <c r="Z7" s="772"/>
      <c r="AA7" s="772"/>
      <c r="AB7" s="774"/>
      <c r="AC7" s="174"/>
      <c r="AD7" s="174"/>
      <c r="AE7" s="174"/>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775"/>
      <c r="N8" s="776"/>
      <c r="O8" s="776"/>
      <c r="P8" s="776"/>
      <c r="Q8" s="776"/>
      <c r="R8" s="776"/>
      <c r="S8" s="776"/>
      <c r="T8" s="776"/>
      <c r="U8" s="776"/>
      <c r="V8" s="776"/>
      <c r="W8" s="776"/>
      <c r="X8" s="776"/>
      <c r="Y8" s="776"/>
      <c r="Z8" s="776"/>
      <c r="AA8" s="776"/>
      <c r="AB8" s="777"/>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HDbd8Qxp5g4mZWsE9D/sy/uwfLsfITjjjvvkVicQAOV2hQaqSfYixwKt3ziVABMPs75s0YBnyM4aqfymJVqeVA==" saltValue="MXEcjZ9/5HToG1DXYTwJn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xr:uid="{00000000-0002-0000-0A00-000000000000}">
      <formula1>AU13=ROUND(AU13,1)</formula1>
    </dataValidation>
    <dataValidation type="custom" allowBlank="1" showInputMessage="1" showErrorMessage="1" sqref="H24:H33" xr:uid="{00000000-0002-0000-0A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A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498"/>
    </row>
    <row r="7" spans="2:49" ht="28.2" customHeight="1" thickBot="1">
      <c r="B7" s="661" t="s">
        <v>89</v>
      </c>
      <c r="C7" s="662"/>
      <c r="D7" s="735" t="s">
        <v>212</v>
      </c>
      <c r="E7" s="736"/>
      <c r="F7" s="736"/>
      <c r="G7" s="736"/>
      <c r="H7" s="736"/>
      <c r="I7" s="737"/>
      <c r="J7" s="157"/>
      <c r="K7" s="63"/>
      <c r="L7" s="170"/>
      <c r="M7" s="771" t="s">
        <v>92</v>
      </c>
      <c r="N7" s="772"/>
      <c r="O7" s="772"/>
      <c r="P7" s="772"/>
      <c r="Q7" s="772"/>
      <c r="R7" s="772"/>
      <c r="S7" s="772"/>
      <c r="T7" s="772"/>
      <c r="U7" s="772"/>
      <c r="V7" s="772"/>
      <c r="W7" s="773"/>
      <c r="X7" s="773"/>
      <c r="Y7" s="772"/>
      <c r="Z7" s="772"/>
      <c r="AA7" s="772"/>
      <c r="AB7" s="774"/>
      <c r="AC7" s="174"/>
      <c r="AD7" s="174"/>
      <c r="AE7" s="174"/>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775"/>
      <c r="N8" s="776"/>
      <c r="O8" s="776"/>
      <c r="P8" s="776"/>
      <c r="Q8" s="776"/>
      <c r="R8" s="776"/>
      <c r="S8" s="776"/>
      <c r="T8" s="776"/>
      <c r="U8" s="776"/>
      <c r="V8" s="776"/>
      <c r="W8" s="776"/>
      <c r="X8" s="776"/>
      <c r="Y8" s="776"/>
      <c r="Z8" s="776"/>
      <c r="AA8" s="776"/>
      <c r="AB8" s="777"/>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TSjjRREkQYXihlPtexfsmiuGgCPvjMTFX8jbm6GVLN6qeGauraEtvQHQ/jve7H/QbTxuYnOmx9zoQUbuSfOEKA==" saltValue="A9QPJuRW2pYsgjECdmN9B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0B00-000000000000}">
      <formula1>AU13=ROUND(AU13,1)</formula1>
    </dataValidation>
    <dataValidation type="custom" allowBlank="1" showInputMessage="1" showErrorMessage="1" sqref="H24:H33" xr:uid="{00000000-0002-0000-0B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B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213</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LwVSQ3XF9HEgx6m5ad+c+TtC8gPAkcUJ9ds6buPi3RAgX+wpsIPmgSXxDUf6NaNSn2SEFk/K+du1ta4of2yihA==" saltValue="9E7t4YmNfvbBkjqXCI+Lm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xr:uid="{00000000-0002-0000-0C00-000000000000}">
      <formula1>W7=ROUND(W7,1)</formula1>
    </dataValidation>
    <dataValidation type="custom" allowBlank="1" showInputMessage="1" showErrorMessage="1" sqref="H24:H33" xr:uid="{00000000-0002-0000-0C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C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214</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ydJvFnWyt9zGZjr14hWgriVd6/iHSMMsI+eGPUOHMtqUx3lmGbZSACQHBE2PKr51B7mF6xMvLIfbo9cwzCMERg==" saltValue="uXXnxpSHwSR+bpAfdsjrT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xr:uid="{00000000-0002-0000-0D00-000000000000}">
      <formula1>W7=ROUND(W7,1)</formula1>
    </dataValidation>
    <dataValidation type="custom" allowBlank="1" showInputMessage="1" showErrorMessage="1" sqref="H24:H33" xr:uid="{00000000-0002-0000-0D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D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215</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52TNrK645TNIVJdaG1oNn0YjjF5NaqDQ/dAUlAgZBbkSkklZup8P5rCWtRVVdfkK8dsWSFWC7vtaei/IeluhmA==" saltValue="5DlXTyErITOLhccYruT/E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0E00-000000000000}">
      <formula1>W7=ROUND(W7,1)</formula1>
    </dataValidation>
    <dataValidation type="custom" allowBlank="1" showInputMessage="1" showErrorMessage="1" sqref="H24:H33" xr:uid="{00000000-0002-0000-0E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E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216</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K45DRS2EoiyRXTvYwUKkSq5HxWfQLC9wWQJJCQrs+WU2lL+14+UBssPyLx3DsS/Swdgdre9o1HF3Gpbd0yBHEg==" saltValue="9s5hvI3NUT6z8OHPvvJz+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0F00-000000000000}">
      <formula1>W7=ROUND(W7,1)</formula1>
    </dataValidation>
    <dataValidation type="custom" allowBlank="1" showInputMessage="1" showErrorMessage="1" sqref="H24:H33" xr:uid="{00000000-0002-0000-0F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0F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217</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RQ6pFnxCDO9mKjdookiOE/IOqgpLWlW0Y5g4jOY5EDRDlSP/fgmJybrfh1gjX96qgtfBizUNt8cvKIR6ueoPcA==" saltValue="5dQskOOWNGFDBCivWGYWg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1000-000000000000}">
      <formula1>W7=ROUND(W7,1)</formula1>
    </dataValidation>
    <dataValidation type="custom" allowBlank="1" showInputMessage="1" showErrorMessage="1" sqref="H24:H33" xr:uid="{00000000-0002-0000-10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0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498"/>
    </row>
    <row r="7" spans="2:49" ht="28.2" customHeight="1" thickBot="1">
      <c r="B7" s="661" t="s">
        <v>89</v>
      </c>
      <c r="C7" s="662"/>
      <c r="D7" s="735" t="s">
        <v>218</v>
      </c>
      <c r="E7" s="736"/>
      <c r="F7" s="736"/>
      <c r="G7" s="736"/>
      <c r="H7" s="736"/>
      <c r="I7" s="737"/>
      <c r="J7" s="157"/>
      <c r="K7" s="63"/>
      <c r="L7" s="170"/>
      <c r="M7" s="771" t="s">
        <v>109</v>
      </c>
      <c r="N7" s="772"/>
      <c r="O7" s="772"/>
      <c r="P7" s="772"/>
      <c r="Q7" s="772"/>
      <c r="R7" s="772"/>
      <c r="S7" s="772"/>
      <c r="T7" s="772"/>
      <c r="U7" s="772"/>
      <c r="V7" s="772"/>
      <c r="W7" s="773"/>
      <c r="X7" s="773"/>
      <c r="Y7" s="772"/>
      <c r="Z7" s="772"/>
      <c r="AA7" s="772"/>
      <c r="AB7" s="774"/>
      <c r="AC7" s="174"/>
      <c r="AD7" s="174"/>
      <c r="AE7" s="174"/>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775"/>
      <c r="N8" s="776"/>
      <c r="O8" s="776"/>
      <c r="P8" s="776"/>
      <c r="Q8" s="776"/>
      <c r="R8" s="776"/>
      <c r="S8" s="776"/>
      <c r="T8" s="776"/>
      <c r="U8" s="776"/>
      <c r="V8" s="776"/>
      <c r="W8" s="776"/>
      <c r="X8" s="776"/>
      <c r="Y8" s="776"/>
      <c r="Z8" s="776"/>
      <c r="AA8" s="776"/>
      <c r="AB8" s="777"/>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GMkrRzp0J8bmSVhTbgH5JVc9fzQwZFxRa5Ot58ZRA2lZzYsvlStdsQzDp4DATOF33vH0RrO6Rowcr5EM+frsDw==" saltValue="TetzcoWKlQRCNq6hL3K4hQ=="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xr:uid="{00000000-0002-0000-1100-000000000000}">
      <formula1>AU13=ROUND(AU13,1)</formula1>
    </dataValidation>
    <dataValidation type="custom" allowBlank="1" showInputMessage="1" showErrorMessage="1" sqref="H24:H33" xr:uid="{00000000-0002-0000-11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1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498"/>
    </row>
    <row r="7" spans="2:49" ht="28.2" customHeight="1" thickBot="1">
      <c r="B7" s="661" t="s">
        <v>89</v>
      </c>
      <c r="C7" s="662"/>
      <c r="D7" s="735" t="s">
        <v>219</v>
      </c>
      <c r="E7" s="736"/>
      <c r="F7" s="736"/>
      <c r="G7" s="736"/>
      <c r="H7" s="736"/>
      <c r="I7" s="737"/>
      <c r="J7" s="157"/>
      <c r="K7" s="63"/>
      <c r="L7" s="170"/>
      <c r="M7" s="771" t="s">
        <v>110</v>
      </c>
      <c r="N7" s="772"/>
      <c r="O7" s="772"/>
      <c r="P7" s="772"/>
      <c r="Q7" s="772"/>
      <c r="R7" s="772"/>
      <c r="S7" s="772"/>
      <c r="T7" s="772"/>
      <c r="U7" s="772"/>
      <c r="V7" s="772"/>
      <c r="W7" s="773"/>
      <c r="X7" s="773"/>
      <c r="Y7" s="772"/>
      <c r="Z7" s="772"/>
      <c r="AA7" s="772"/>
      <c r="AB7" s="774"/>
      <c r="AC7" s="174"/>
      <c r="AD7" s="174"/>
      <c r="AE7" s="174"/>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775"/>
      <c r="N8" s="776"/>
      <c r="O8" s="776"/>
      <c r="P8" s="776"/>
      <c r="Q8" s="776"/>
      <c r="R8" s="776"/>
      <c r="S8" s="776"/>
      <c r="T8" s="776"/>
      <c r="U8" s="776"/>
      <c r="V8" s="776"/>
      <c r="W8" s="776"/>
      <c r="X8" s="776"/>
      <c r="Y8" s="776"/>
      <c r="Z8" s="776"/>
      <c r="AA8" s="776"/>
      <c r="AB8" s="777"/>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ouLKT3PZci+5RCDK38SO04BplL3db9MlDud9qhoVlzA6Sjf47SA3Gp1LpaBwnqwO4QkIPO+Z/qnRab7oDVd4SA==" saltValue="gLOTqCP6Jldx9TsdsW4MN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xr:uid="{00000000-0002-0000-1200-000000000000}">
      <formula1>AU13=ROUND(AU13,1)</formula1>
    </dataValidation>
    <dataValidation type="custom" allowBlank="1" showInputMessage="1" showErrorMessage="1" sqref="H24:H33" xr:uid="{00000000-0002-0000-12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2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94</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220</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165"/>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fbTTUcLxdIH/FvxLViZkiIFITtA7Jg76n+FR+oI3jGyRpbqUlsFBFY8hRMkESayVCFy9bDO1ZYMcFCWw3yzWMQ==" saltValue="/3yoeJYlQzQtE1W/iC06v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xr:uid="{00000000-0002-0000-1300-000000000000}">
      <formula1>W7=ROUND(W7,1)</formula1>
    </dataValidation>
    <dataValidation type="custom" allowBlank="1" showInputMessage="1" showErrorMessage="1" sqref="H24:H33" xr:uid="{00000000-0002-0000-13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3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J76"/>
  <sheetViews>
    <sheetView showGridLines="0" zoomScaleNormal="100" workbookViewId="0">
      <selection activeCell="B2" sqref="B2:H3"/>
    </sheetView>
  </sheetViews>
  <sheetFormatPr defaultColWidth="9" defaultRowHeight="12"/>
  <cols>
    <col min="1" max="2" width="2.88671875" style="50" customWidth="1"/>
    <col min="3" max="3" width="18.33203125" style="50" customWidth="1"/>
    <col min="4" max="5" width="4.33203125" style="50" customWidth="1"/>
    <col min="6" max="6" width="3.77734375" style="50" customWidth="1"/>
    <col min="7" max="7" width="2.33203125" style="50" customWidth="1"/>
    <col min="8" max="8" width="10.33203125" style="50" customWidth="1"/>
    <col min="9" max="9" width="2.33203125" style="50" customWidth="1"/>
    <col min="10" max="11" width="2.44140625" style="50" customWidth="1"/>
    <col min="12" max="12" width="2.77734375" style="50" customWidth="1"/>
    <col min="13" max="13" width="2.88671875" style="50" customWidth="1"/>
    <col min="14" max="15" width="2.77734375" style="50" customWidth="1"/>
    <col min="16" max="16" width="3" style="50" customWidth="1"/>
    <col min="17" max="19" width="4.77734375" style="50" customWidth="1"/>
    <col min="20" max="22" width="2.88671875" style="50" customWidth="1"/>
    <col min="23" max="24" width="2.44140625" style="50" customWidth="1"/>
    <col min="25" max="25" width="2.88671875" style="50" customWidth="1"/>
    <col min="26" max="26" width="7.77734375" style="50" customWidth="1"/>
    <col min="27" max="27" width="4.77734375" style="50" customWidth="1"/>
    <col min="28" max="28" width="2" style="50" customWidth="1"/>
    <col min="29" max="30" width="2.33203125" style="50" customWidth="1"/>
    <col min="31" max="31" width="3.109375" style="50" customWidth="1"/>
    <col min="32" max="33" width="2.33203125" style="50" customWidth="1"/>
    <col min="34" max="34" width="2.88671875" style="50" customWidth="1"/>
    <col min="35" max="35" width="7.77734375" style="50" customWidth="1"/>
    <col min="36" max="37" width="4.33203125" style="50" customWidth="1"/>
    <col min="38" max="38" width="3.33203125" style="50" customWidth="1"/>
    <col min="39" max="39" width="2.77734375" style="50" customWidth="1"/>
    <col min="40" max="40" width="2.88671875" style="50" customWidth="1"/>
    <col min="41" max="41" width="10.77734375" style="50" customWidth="1"/>
    <col min="42" max="42" width="2.88671875" style="50" customWidth="1"/>
    <col min="43" max="44" width="2.44140625" style="50" customWidth="1"/>
    <col min="45" max="45" width="2.77734375" style="50" customWidth="1"/>
    <col min="46" max="46" width="7.77734375" style="50" customWidth="1"/>
    <col min="47" max="47" width="11.77734375" style="50" customWidth="1"/>
    <col min="48" max="48" width="1.88671875" style="50" customWidth="1"/>
    <col min="49" max="49" width="5.33203125" style="50" customWidth="1"/>
    <col min="50" max="58" width="9" style="50"/>
    <col min="59" max="59" width="16.21875" style="50" customWidth="1"/>
    <col min="60" max="16384" width="9" style="50"/>
  </cols>
  <sheetData>
    <row r="1" spans="2:49" ht="27" customHeight="1">
      <c r="F1" s="49"/>
      <c r="S1" s="95" t="s">
        <v>93</v>
      </c>
      <c r="T1" s="95" t="s">
        <v>283</v>
      </c>
    </row>
    <row r="2" spans="2:49" ht="12" customHeight="1" thickBot="1">
      <c r="B2" s="744" t="s">
        <v>273</v>
      </c>
      <c r="C2" s="744"/>
      <c r="D2" s="744"/>
      <c r="E2" s="744"/>
      <c r="F2" s="744"/>
      <c r="G2" s="744"/>
      <c r="H2" s="74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498"/>
    </row>
    <row r="3" spans="2:49" ht="13.2" customHeight="1">
      <c r="B3" s="744"/>
      <c r="C3" s="744"/>
      <c r="D3" s="744"/>
      <c r="E3" s="744"/>
      <c r="F3" s="744"/>
      <c r="G3" s="744"/>
      <c r="H3" s="744"/>
      <c r="I3" s="140"/>
      <c r="J3" s="140"/>
      <c r="K3" s="140"/>
      <c r="L3" s="140"/>
      <c r="M3" s="140"/>
      <c r="N3" s="140"/>
      <c r="O3" s="140"/>
      <c r="P3" s="140"/>
      <c r="Q3" s="140"/>
      <c r="R3" s="140"/>
      <c r="S3" s="140"/>
      <c r="T3" s="140"/>
      <c r="U3" s="140"/>
      <c r="V3" s="140"/>
      <c r="W3" s="140"/>
      <c r="X3" s="140"/>
      <c r="Y3" s="119"/>
      <c r="Z3" s="52"/>
      <c r="AA3" s="52"/>
      <c r="AB3" s="713"/>
      <c r="AC3" s="713"/>
      <c r="AD3" s="713"/>
      <c r="AE3" s="102"/>
      <c r="AF3" s="120"/>
      <c r="AG3" s="120"/>
      <c r="AH3" s="120"/>
      <c r="AI3" s="120"/>
      <c r="AJ3" s="120"/>
      <c r="AK3" s="120"/>
      <c r="AL3" s="120"/>
      <c r="AM3" s="120"/>
      <c r="AN3" s="120"/>
      <c r="AO3" s="120"/>
      <c r="AP3" s="757" t="s">
        <v>328</v>
      </c>
      <c r="AQ3" s="716"/>
      <c r="AR3" s="717"/>
      <c r="AS3" s="721" t="s">
        <v>0</v>
      </c>
      <c r="AT3" s="722"/>
      <c r="AU3" s="131" t="s">
        <v>113</v>
      </c>
      <c r="AV3" s="120"/>
      <c r="AW3" s="498"/>
    </row>
    <row r="4" spans="2:49" ht="13.8" thickBot="1">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18"/>
      <c r="AQ4" s="719"/>
      <c r="AR4" s="720"/>
      <c r="AS4" s="723" t="str">
        <f>+表紙!N28</f>
        <v>　</v>
      </c>
      <c r="AT4" s="724"/>
      <c r="AU4" s="327" t="str">
        <f>+表紙!O28</f>
        <v>　</v>
      </c>
      <c r="AV4" s="120"/>
      <c r="AW4" s="498"/>
    </row>
    <row r="5" spans="2:49" ht="15" customHeight="1">
      <c r="B5" s="168" t="s">
        <v>105</v>
      </c>
      <c r="C5" s="168"/>
      <c r="F5" s="168"/>
      <c r="G5" s="118"/>
      <c r="H5" s="118"/>
      <c r="I5" s="118"/>
      <c r="J5" s="118"/>
      <c r="K5" s="118"/>
      <c r="L5" s="118"/>
      <c r="M5" s="52"/>
      <c r="N5" s="52"/>
      <c r="O5" s="52"/>
      <c r="P5" s="52"/>
      <c r="Q5" s="52"/>
      <c r="R5" s="52"/>
      <c r="S5" s="52"/>
      <c r="T5" s="52"/>
      <c r="U5" s="52"/>
      <c r="V5" s="52"/>
      <c r="W5" s="52"/>
      <c r="X5" s="52"/>
      <c r="Y5" s="52"/>
      <c r="Z5" s="758" t="s">
        <v>101</v>
      </c>
      <c r="AA5" s="758"/>
      <c r="AB5" s="759"/>
      <c r="AC5" s="759"/>
      <c r="AD5" s="759"/>
      <c r="AE5" s="102" t="s">
        <v>106</v>
      </c>
      <c r="AF5" s="754">
        <f>+表紙!F47</f>
        <v>0</v>
      </c>
      <c r="AG5" s="754"/>
      <c r="AH5" s="754"/>
      <c r="AI5" s="754"/>
      <c r="AJ5" s="754"/>
      <c r="AK5" s="754"/>
      <c r="AL5" s="754"/>
      <c r="AM5" s="754"/>
      <c r="AN5" s="754"/>
      <c r="AO5" s="754"/>
      <c r="AP5" s="754"/>
      <c r="AQ5" s="754"/>
      <c r="AR5" s="754"/>
      <c r="AS5" s="754"/>
      <c r="AT5" s="754"/>
      <c r="AU5" s="754"/>
      <c r="AV5" s="294"/>
      <c r="AW5" s="498"/>
    </row>
    <row r="6" spans="2:49" ht="24.75" customHeight="1" thickBot="1">
      <c r="B6" s="366" t="s">
        <v>445</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498"/>
    </row>
    <row r="7" spans="2:49" ht="28.2" customHeight="1" thickBot="1">
      <c r="B7" s="661" t="s">
        <v>89</v>
      </c>
      <c r="C7" s="662"/>
      <c r="D7" s="735" t="s">
        <v>221</v>
      </c>
      <c r="E7" s="736"/>
      <c r="F7" s="736"/>
      <c r="G7" s="736"/>
      <c r="H7" s="736"/>
      <c r="I7" s="737"/>
      <c r="J7" s="157"/>
      <c r="K7" s="63"/>
      <c r="L7" s="170"/>
      <c r="M7" s="170"/>
      <c r="N7" s="170"/>
      <c r="O7" s="170"/>
      <c r="P7" s="170"/>
      <c r="Q7" s="170"/>
      <c r="R7" s="170"/>
      <c r="S7" s="657"/>
      <c r="T7" s="658"/>
      <c r="U7" s="658"/>
      <c r="V7" s="658"/>
      <c r="W7" s="339"/>
      <c r="X7" s="339"/>
      <c r="Y7" s="148"/>
      <c r="AB7" s="1"/>
      <c r="AC7" s="1"/>
      <c r="AD7" s="1"/>
      <c r="AE7" s="1"/>
      <c r="AF7" s="105"/>
      <c r="AG7" s="105"/>
      <c r="AH7" s="105"/>
      <c r="AI7" s="105"/>
      <c r="AJ7" s="105"/>
      <c r="AK7" s="105"/>
      <c r="AL7" s="105"/>
      <c r="AM7" s="105"/>
      <c r="AN7" s="173"/>
      <c r="AO7" s="63"/>
      <c r="AP7" s="63"/>
      <c r="AQ7" s="63"/>
      <c r="AR7" s="63"/>
      <c r="AS7" s="206"/>
      <c r="AT7" s="206"/>
      <c r="AU7"/>
      <c r="AV7"/>
      <c r="AW7" s="498"/>
    </row>
    <row r="8" spans="2:49" ht="28.2" customHeight="1" thickTop="1" thickBot="1">
      <c r="B8" s="53" t="s">
        <v>103</v>
      </c>
      <c r="C8" s="672" t="s">
        <v>111</v>
      </c>
      <c r="D8" s="672"/>
      <c r="E8" s="672"/>
      <c r="F8" s="672"/>
      <c r="G8" s="672"/>
      <c r="H8" s="672"/>
      <c r="I8" s="672"/>
      <c r="J8" s="672"/>
      <c r="K8" s="672"/>
      <c r="L8" s="162"/>
      <c r="M8" s="162"/>
      <c r="N8" s="162"/>
      <c r="O8" s="162"/>
      <c r="P8" s="162"/>
      <c r="Q8" s="162"/>
      <c r="R8" s="162"/>
      <c r="S8" s="162"/>
      <c r="T8" s="162"/>
      <c r="U8" s="162"/>
      <c r="V8" s="162"/>
      <c r="W8" s="149"/>
      <c r="X8" s="149"/>
      <c r="Y8" s="149"/>
      <c r="Z8" s="105"/>
      <c r="AA8" s="105"/>
      <c r="AB8" s="105"/>
      <c r="AC8" s="105"/>
      <c r="AD8" s="105"/>
      <c r="AE8" s="105"/>
      <c r="AF8" s="63"/>
      <c r="AG8" s="59"/>
      <c r="AH8" s="55" t="s">
        <v>29</v>
      </c>
      <c r="AI8" s="655" t="s">
        <v>337</v>
      </c>
      <c r="AJ8" s="655"/>
      <c r="AK8" s="655"/>
      <c r="AL8" s="655"/>
      <c r="AM8" s="655"/>
      <c r="AN8" s="656"/>
      <c r="AO8" s="63"/>
      <c r="AP8" s="63"/>
      <c r="AQ8" s="63"/>
      <c r="AR8" s="63"/>
      <c r="AS8" s="206"/>
      <c r="AT8" s="206"/>
      <c r="AU8"/>
      <c r="AV8"/>
      <c r="AW8" s="498"/>
    </row>
    <row r="9" spans="2:49" ht="24.75" customHeight="1" thickTop="1" thickBot="1">
      <c r="B9" s="203" t="s">
        <v>257</v>
      </c>
      <c r="F9" s="669" t="s">
        <v>196</v>
      </c>
      <c r="G9" s="670"/>
      <c r="H9" s="670"/>
      <c r="I9" s="671"/>
      <c r="J9" s="162"/>
      <c r="K9" s="162"/>
      <c r="L9" s="162"/>
      <c r="M9" s="162"/>
      <c r="N9" s="162"/>
      <c r="O9" s="162"/>
      <c r="P9" s="162"/>
      <c r="Q9" s="162"/>
      <c r="R9" s="162"/>
      <c r="S9" s="162"/>
      <c r="T9" s="162"/>
      <c r="U9" s="162"/>
      <c r="V9" s="162"/>
      <c r="W9" s="149"/>
      <c r="X9" s="149"/>
      <c r="Y9" s="149"/>
      <c r="Z9" s="105"/>
      <c r="AA9" s="105"/>
      <c r="AB9" s="105"/>
      <c r="AC9" s="105"/>
      <c r="AD9" s="105"/>
      <c r="AE9" s="688" t="s">
        <v>20</v>
      </c>
      <c r="AF9" s="66"/>
      <c r="AH9" s="659"/>
      <c r="AI9" s="660"/>
      <c r="AJ9" s="660"/>
      <c r="AK9" s="660"/>
      <c r="AL9" s="660"/>
      <c r="AM9" s="660"/>
      <c r="AN9" s="62" t="s">
        <v>13</v>
      </c>
      <c r="AO9" s="63"/>
      <c r="AP9" s="63"/>
      <c r="AQ9" s="63"/>
      <c r="AR9" s="63"/>
      <c r="AS9" s="206"/>
      <c r="AT9" s="206"/>
      <c r="AU9"/>
      <c r="AV9"/>
      <c r="AW9" s="498"/>
    </row>
    <row r="10" spans="2:49" ht="24.75" customHeight="1" thickTop="1" thickBot="1">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89"/>
      <c r="AF10" s="66"/>
      <c r="AN10" s="63"/>
      <c r="AO10" s="63"/>
      <c r="AP10" s="63"/>
      <c r="AQ10" s="63"/>
      <c r="AR10" s="63"/>
      <c r="AS10" s="206"/>
      <c r="AT10" s="206"/>
      <c r="AU10"/>
      <c r="AV10"/>
      <c r="AW10" s="498"/>
    </row>
    <row r="11" spans="2:49" ht="27" customHeight="1" thickTop="1" thickBot="1">
      <c r="C11" s="179" t="s">
        <v>197</v>
      </c>
      <c r="F11" s="55" t="s">
        <v>17</v>
      </c>
      <c r="G11" s="655" t="s">
        <v>331</v>
      </c>
      <c r="H11" s="655"/>
      <c r="I11" s="656"/>
      <c r="J11" s="56"/>
      <c r="K11" s="57"/>
      <c r="L11" s="58"/>
      <c r="M11" s="678" t="s">
        <v>18</v>
      </c>
      <c r="N11" s="58"/>
      <c r="O11" s="59"/>
      <c r="P11" s="55" t="s">
        <v>19</v>
      </c>
      <c r="Q11" s="675" t="s">
        <v>274</v>
      </c>
      <c r="R11" s="675"/>
      <c r="S11" s="675"/>
      <c r="T11" s="676"/>
      <c r="U11" s="205"/>
      <c r="V11" s="74"/>
      <c r="W11" s="63"/>
      <c r="X11" s="63"/>
      <c r="Y11"/>
      <c r="Z11"/>
      <c r="AA11"/>
      <c r="AB11"/>
      <c r="AC11" s="63"/>
      <c r="AD11" s="71"/>
      <c r="AE11" s="689"/>
      <c r="AF11" s="159"/>
      <c r="AG11" s="59"/>
      <c r="AH11" s="55" t="s">
        <v>36</v>
      </c>
      <c r="AI11" s="655" t="s">
        <v>280</v>
      </c>
      <c r="AJ11" s="655"/>
      <c r="AK11" s="655"/>
      <c r="AL11" s="655"/>
      <c r="AM11" s="655"/>
      <c r="AN11" s="656"/>
      <c r="AO11" s="63"/>
      <c r="AP11" s="63"/>
      <c r="AQ11" s="63"/>
      <c r="AR11" s="63"/>
      <c r="AS11" s="206"/>
      <c r="AT11" s="206"/>
      <c r="AU11"/>
      <c r="AV11"/>
      <c r="AW11" s="498"/>
    </row>
    <row r="12" spans="2:49" ht="24.75" customHeight="1" thickTop="1" thickBot="1">
      <c r="F12" s="673">
        <f>+ROUND(P12,1)+ROUND(P15,1)+ROUND(P18,1)+ROUND(P24,1)+P27-ROUND(F15,1)</f>
        <v>0</v>
      </c>
      <c r="G12" s="674"/>
      <c r="H12" s="674"/>
      <c r="I12" s="62" t="s">
        <v>13</v>
      </c>
      <c r="J12" s="63"/>
      <c r="K12" s="64"/>
      <c r="L12" s="63"/>
      <c r="M12" s="679"/>
      <c r="N12" s="65"/>
      <c r="P12" s="659"/>
      <c r="Q12" s="677"/>
      <c r="R12" s="677"/>
      <c r="S12" s="677"/>
      <c r="T12" s="62" t="s">
        <v>13</v>
      </c>
      <c r="U12" s="63"/>
      <c r="V12" s="63"/>
      <c r="W12" s="63"/>
      <c r="X12" s="63"/>
      <c r="Y12"/>
      <c r="Z12"/>
      <c r="AA12"/>
      <c r="AB12"/>
      <c r="AC12" s="66"/>
      <c r="AE12" s="689"/>
      <c r="AG12" s="151"/>
      <c r="AH12" s="659"/>
      <c r="AI12" s="660"/>
      <c r="AJ12" s="660"/>
      <c r="AK12" s="660"/>
      <c r="AL12" s="660"/>
      <c r="AM12" s="660"/>
      <c r="AN12" s="62" t="s">
        <v>13</v>
      </c>
      <c r="AO12" s="63"/>
      <c r="AP12" s="63"/>
      <c r="AQ12" s="63"/>
      <c r="AR12" s="63"/>
      <c r="AS12" s="206"/>
      <c r="AT12" s="206"/>
      <c r="AU12"/>
      <c r="AV12"/>
      <c r="AW12" s="498"/>
    </row>
    <row r="13" spans="2:49" ht="24.75" customHeight="1" thickTop="1" thickBot="1">
      <c r="J13" s="63"/>
      <c r="K13" s="67"/>
      <c r="L13" s="63"/>
      <c r="M13" s="679"/>
      <c r="N13" s="66"/>
      <c r="U13" s="63"/>
      <c r="V13" s="63"/>
      <c r="W13" s="63"/>
      <c r="X13" s="63"/>
      <c r="Y13"/>
      <c r="Z13"/>
      <c r="AA13"/>
      <c r="AB13"/>
      <c r="AC13" s="66"/>
      <c r="AE13" s="689"/>
      <c r="AG13" s="157"/>
      <c r="AH13" s="154"/>
      <c r="AI13" s="155"/>
      <c r="AJ13" s="155"/>
      <c r="AK13" s="155"/>
      <c r="AL13" s="155"/>
      <c r="AM13" s="156"/>
      <c r="AN13" s="156"/>
      <c r="AQ13" s="51"/>
      <c r="AR13" s="51"/>
      <c r="AS13" s="153"/>
      <c r="AT13" s="153"/>
      <c r="AU13" s="339"/>
      <c r="AV13" s="63"/>
      <c r="AW13" s="498"/>
    </row>
    <row r="14" spans="2:49" ht="27" customHeight="1" thickTop="1" thickBot="1">
      <c r="F14" s="61" t="s">
        <v>427</v>
      </c>
      <c r="G14" s="681" t="s">
        <v>222</v>
      </c>
      <c r="H14" s="681"/>
      <c r="I14" s="682"/>
      <c r="J14" s="69"/>
      <c r="K14" s="70"/>
      <c r="L14" s="63"/>
      <c r="M14" s="679"/>
      <c r="N14" s="66"/>
      <c r="O14" s="58"/>
      <c r="P14" s="55" t="s">
        <v>24</v>
      </c>
      <c r="Q14" s="691" t="s">
        <v>275</v>
      </c>
      <c r="R14" s="691"/>
      <c r="S14" s="691"/>
      <c r="T14" s="692"/>
      <c r="U14" s="205"/>
      <c r="V14" s="74"/>
      <c r="W14" s="63"/>
      <c r="X14" s="63"/>
      <c r="Y14"/>
      <c r="Z14"/>
      <c r="AA14"/>
      <c r="AB14"/>
      <c r="AC14" s="66"/>
      <c r="AE14" s="690"/>
      <c r="AG14" s="158"/>
      <c r="AH14" s="61" t="s">
        <v>176</v>
      </c>
      <c r="AI14" s="730" t="s">
        <v>292</v>
      </c>
      <c r="AJ14" s="730"/>
      <c r="AK14" s="730"/>
      <c r="AL14" s="730"/>
      <c r="AM14" s="730"/>
      <c r="AN14" s="731"/>
      <c r="AO14"/>
      <c r="AS14" s="153"/>
      <c r="AT14" s="153"/>
      <c r="AU14" s="339"/>
      <c r="AV14" s="63"/>
      <c r="AW14" s="498"/>
    </row>
    <row r="15" spans="2:49" ht="24.75" customHeight="1" thickBot="1">
      <c r="F15" s="726"/>
      <c r="G15" s="727"/>
      <c r="H15" s="727"/>
      <c r="I15" s="54" t="s">
        <v>13</v>
      </c>
      <c r="J15" s="63"/>
      <c r="K15" s="66"/>
      <c r="L15" s="63"/>
      <c r="M15" s="679"/>
      <c r="N15" s="66"/>
      <c r="P15" s="659"/>
      <c r="Q15" s="677"/>
      <c r="R15" s="677"/>
      <c r="S15" s="677"/>
      <c r="T15" s="62" t="s">
        <v>13</v>
      </c>
      <c r="U15" s="63"/>
      <c r="V15" s="63"/>
      <c r="W15" s="63"/>
      <c r="X15" s="63"/>
      <c r="Y15"/>
      <c r="Z15"/>
      <c r="AA15"/>
      <c r="AB15"/>
      <c r="AC15" s="66"/>
      <c r="AH15" s="667"/>
      <c r="AI15" s="668"/>
      <c r="AJ15" s="668"/>
      <c r="AK15" s="668"/>
      <c r="AL15" s="668"/>
      <c r="AM15" s="668"/>
      <c r="AN15" s="54" t="s">
        <v>13</v>
      </c>
      <c r="AO15"/>
      <c r="AS15" s="72" t="s">
        <v>30</v>
      </c>
      <c r="AT15" s="73"/>
      <c r="AW15" s="498"/>
    </row>
    <row r="16" spans="2:49" ht="24.75" customHeight="1" thickTop="1" thickBot="1">
      <c r="K16" s="66"/>
      <c r="L16" s="63"/>
      <c r="M16" s="679"/>
      <c r="N16" s="66"/>
      <c r="P16" s="654" t="str">
        <f>+IF(Y18=0,"",IF(Y18-P18=Y18,"エラー！：⑥残さ物量があるのに、④自ら中間処理した量がゼロになっています",""))</f>
        <v/>
      </c>
      <c r="Q16" s="654"/>
      <c r="R16" s="654"/>
      <c r="S16" s="654"/>
      <c r="T16" s="654"/>
      <c r="U16" s="654"/>
      <c r="V16" s="654"/>
      <c r="W16" s="654"/>
      <c r="X16" s="654"/>
      <c r="Y16" s="654"/>
      <c r="Z16" s="654"/>
      <c r="AA16" s="654"/>
      <c r="AB16" s="654"/>
      <c r="AC16" s="66"/>
      <c r="AD16" s="63"/>
      <c r="AE16" s="201"/>
      <c r="AP16" s="60"/>
      <c r="AQ16" s="63"/>
      <c r="AS16" s="652" t="s">
        <v>175</v>
      </c>
      <c r="AT16" s="653"/>
      <c r="AU16" s="107"/>
      <c r="AV16" s="54" t="s">
        <v>13</v>
      </c>
      <c r="AW16" s="498"/>
    </row>
    <row r="17" spans="2:49" ht="27" customHeight="1" thickTop="1" thickBot="1">
      <c r="K17" s="66"/>
      <c r="L17" s="63"/>
      <c r="M17" s="679"/>
      <c r="N17" s="66"/>
      <c r="O17" s="58"/>
      <c r="P17" s="55" t="s">
        <v>27</v>
      </c>
      <c r="Q17" s="655" t="s">
        <v>276</v>
      </c>
      <c r="R17" s="655"/>
      <c r="S17" s="655"/>
      <c r="T17" s="656"/>
      <c r="U17" s="665"/>
      <c r="V17" s="666"/>
      <c r="W17" s="666"/>
      <c r="X17" s="666"/>
      <c r="Y17" s="150" t="s">
        <v>21</v>
      </c>
      <c r="Z17" s="655" t="s">
        <v>279</v>
      </c>
      <c r="AA17" s="655"/>
      <c r="AB17" s="656"/>
      <c r="AC17" s="163"/>
      <c r="AD17" s="158"/>
      <c r="AE17" s="678" t="s">
        <v>28</v>
      </c>
      <c r="AF17" s="58"/>
      <c r="AG17" s="58"/>
      <c r="AH17" s="298" t="s">
        <v>178</v>
      </c>
      <c r="AI17" s="681" t="s">
        <v>281</v>
      </c>
      <c r="AJ17" s="681"/>
      <c r="AK17" s="681"/>
      <c r="AL17" s="682"/>
      <c r="AM17" s="58"/>
      <c r="AN17" s="306"/>
      <c r="AO17" s="734" t="s">
        <v>253</v>
      </c>
      <c r="AP17" s="682"/>
      <c r="AQ17" s="308"/>
      <c r="AS17" s="652" t="s">
        <v>259</v>
      </c>
      <c r="AT17" s="653"/>
      <c r="AU17" s="107"/>
      <c r="AV17" s="54" t="s">
        <v>34</v>
      </c>
      <c r="AW17" s="498"/>
    </row>
    <row r="18" spans="2:49" ht="24.75" customHeight="1" thickBot="1">
      <c r="K18" s="66"/>
      <c r="L18" s="63"/>
      <c r="M18" s="679"/>
      <c r="N18" s="66"/>
      <c r="P18" s="659"/>
      <c r="Q18" s="677"/>
      <c r="R18" s="677"/>
      <c r="S18" s="677"/>
      <c r="T18" s="62" t="s">
        <v>13</v>
      </c>
      <c r="U18"/>
      <c r="V18" s="299"/>
      <c r="W18"/>
      <c r="X18" s="210"/>
      <c r="Y18" s="673">
        <f>+ROUND(AH9,1)+ROUND(AH12,1)+ROUND(AH15,1)+AH18</f>
        <v>0</v>
      </c>
      <c r="Z18" s="674"/>
      <c r="AA18" s="674"/>
      <c r="AB18" s="62" t="s">
        <v>4</v>
      </c>
      <c r="AC18" s="209"/>
      <c r="AD18" s="209"/>
      <c r="AE18" s="679"/>
      <c r="AH18" s="709">
        <f>+ROUND(AO18,1)+ROUND(AO21,1)</f>
        <v>0</v>
      </c>
      <c r="AI18" s="706"/>
      <c r="AJ18" s="706"/>
      <c r="AK18" s="706"/>
      <c r="AL18" s="54" t="s">
        <v>13</v>
      </c>
      <c r="AM18" s="65"/>
      <c r="AO18" s="326">
        <f>+ROUND(AU16,1)+ROUND(AU17,1)+ROUND(AU18,1)</f>
        <v>0</v>
      </c>
      <c r="AP18" s="54" t="s">
        <v>34</v>
      </c>
      <c r="AS18" s="652" t="s">
        <v>177</v>
      </c>
      <c r="AT18" s="653"/>
      <c r="AU18" s="107"/>
      <c r="AV18" s="54" t="s">
        <v>26</v>
      </c>
      <c r="AW18" s="498"/>
    </row>
    <row r="19" spans="2:49" ht="24.75" customHeight="1" thickTop="1" thickBot="1">
      <c r="K19" s="66"/>
      <c r="L19" s="63"/>
      <c r="M19" s="679"/>
      <c r="N19" s="66"/>
      <c r="P19" s="144"/>
      <c r="Q19" s="319"/>
      <c r="R19" s="213"/>
      <c r="S19" s="144"/>
      <c r="T19" s="144"/>
      <c r="U19" s="146"/>
      <c r="V19" s="300"/>
      <c r="W19" s="146"/>
      <c r="X19" s="146"/>
      <c r="Y19" s="145"/>
      <c r="Z19" s="145"/>
      <c r="AA19" s="145"/>
      <c r="AB19" s="145"/>
      <c r="AC19" s="63"/>
      <c r="AD19" s="63"/>
      <c r="AE19" s="679"/>
      <c r="AH19" s="63"/>
      <c r="AI19" s="66"/>
      <c r="AJ19" s="63"/>
      <c r="AK19" s="63"/>
      <c r="AL19" s="63"/>
      <c r="AM19" s="66"/>
      <c r="AS19"/>
      <c r="AT19"/>
      <c r="AU19"/>
      <c r="AV19"/>
      <c r="AW19" s="760" t="s">
        <v>437</v>
      </c>
    </row>
    <row r="20" spans="2:49" ht="27" customHeight="1" thickTop="1" thickBot="1">
      <c r="K20" s="66"/>
      <c r="L20" s="63"/>
      <c r="M20" s="679"/>
      <c r="N20" s="66"/>
      <c r="P20" s="55" t="s">
        <v>48</v>
      </c>
      <c r="Q20" s="655" t="s">
        <v>277</v>
      </c>
      <c r="R20" s="655"/>
      <c r="S20" s="655"/>
      <c r="T20" s="656"/>
      <c r="U20" s="144"/>
      <c r="V20" s="301"/>
      <c r="W20" s="304"/>
      <c r="X20" s="305"/>
      <c r="Y20" s="150" t="s">
        <v>25</v>
      </c>
      <c r="Z20" s="655" t="s">
        <v>278</v>
      </c>
      <c r="AA20" s="655"/>
      <c r="AB20" s="656"/>
      <c r="AC20" s="63"/>
      <c r="AD20" s="63"/>
      <c r="AE20" s="679"/>
      <c r="AG20" s="63"/>
      <c r="AH20" s="63"/>
      <c r="AI20" s="66"/>
      <c r="AJ20" s="63"/>
      <c r="AK20" s="63"/>
      <c r="AL20" s="161"/>
      <c r="AM20" s="66"/>
      <c r="AN20" s="307"/>
      <c r="AO20" s="734" t="s">
        <v>255</v>
      </c>
      <c r="AP20" s="682"/>
      <c r="AQ20" s="207"/>
      <c r="AR20" s="63"/>
      <c r="AS20" s="68"/>
      <c r="AT20" s="68"/>
      <c r="AW20" s="760"/>
    </row>
    <row r="21" spans="2:49" ht="25.2" customHeight="1" thickBot="1">
      <c r="B21" s="728" t="s">
        <v>446</v>
      </c>
      <c r="C21" s="728"/>
      <c r="D21" s="728"/>
      <c r="E21" s="728"/>
      <c r="F21" s="728"/>
      <c r="G21" s="728"/>
      <c r="H21" s="728"/>
      <c r="I21" s="728"/>
      <c r="J21" s="728"/>
      <c r="K21" s="66"/>
      <c r="L21" s="63"/>
      <c r="M21" s="679"/>
      <c r="N21" s="66"/>
      <c r="P21" s="659"/>
      <c r="Q21" s="686"/>
      <c r="R21" s="686"/>
      <c r="S21" s="686"/>
      <c r="T21" s="62" t="s">
        <v>13</v>
      </c>
      <c r="U21" s="144"/>
      <c r="V21" s="144"/>
      <c r="W21" s="144"/>
      <c r="X21" s="144"/>
      <c r="Y21" s="673">
        <f>+P18-Y18</f>
        <v>0</v>
      </c>
      <c r="Z21" s="674"/>
      <c r="AA21" s="674"/>
      <c r="AB21" s="62" t="s">
        <v>4</v>
      </c>
      <c r="AC21" s="146"/>
      <c r="AD21" s="63"/>
      <c r="AE21" s="680"/>
      <c r="AG21" s="63"/>
      <c r="AH21" s="63"/>
      <c r="AI21" s="66"/>
      <c r="AJ21" s="63"/>
      <c r="AK21" s="63"/>
      <c r="AL21" s="63"/>
      <c r="AM21" s="63"/>
      <c r="AN21" s="161"/>
      <c r="AO21" s="107"/>
      <c r="AP21" s="54" t="s">
        <v>38</v>
      </c>
      <c r="AQ21" s="207"/>
      <c r="AR21" s="63"/>
      <c r="AS21" s="206"/>
      <c r="AT21" s="206"/>
      <c r="AU21"/>
      <c r="AV21"/>
      <c r="AW21" s="498"/>
    </row>
    <row r="22" spans="2:49" ht="25.5" customHeight="1" thickTop="1" thickBot="1">
      <c r="B22" s="729"/>
      <c r="C22" s="729"/>
      <c r="D22" s="729"/>
      <c r="E22" s="729"/>
      <c r="F22" s="729"/>
      <c r="G22" s="729"/>
      <c r="H22" s="729"/>
      <c r="I22" s="729"/>
      <c r="J22" s="729"/>
      <c r="K22" s="66"/>
      <c r="L22" s="63"/>
      <c r="M22" s="679"/>
      <c r="N22" s="66"/>
      <c r="P22" s="683" t="str">
        <f>+IF(P21=0,"",IF(P18&lt;P21,"エラー !：④の内数である⑤の量が④を超えています",""))</f>
        <v/>
      </c>
      <c r="Q22" s="683"/>
      <c r="R22" s="683"/>
      <c r="S22" s="683"/>
      <c r="T22" s="683"/>
      <c r="U22" s="683"/>
      <c r="V22" s="683"/>
      <c r="W22" s="145"/>
      <c r="X22" s="145"/>
      <c r="Y22" s="145"/>
      <c r="Z22" s="145"/>
      <c r="AA22" s="145"/>
      <c r="AB22" s="145"/>
      <c r="AC22" s="63"/>
      <c r="AD22" s="63"/>
      <c r="AE22" s="201"/>
      <c r="AG22" s="63"/>
      <c r="AH22" s="63"/>
      <c r="AI22" s="66"/>
      <c r="AJ22" s="63"/>
      <c r="AK22" s="63"/>
      <c r="AL22" s="63"/>
      <c r="AM22" s="63"/>
      <c r="AN22" s="63"/>
      <c r="AW22" s="498"/>
    </row>
    <row r="23" spans="2:49" ht="27" customHeight="1" thickTop="1" thickBot="1">
      <c r="B23" s="725" t="s">
        <v>199</v>
      </c>
      <c r="C23" s="664"/>
      <c r="D23" s="663" t="s">
        <v>447</v>
      </c>
      <c r="E23" s="663"/>
      <c r="F23" s="663"/>
      <c r="G23" s="664"/>
      <c r="H23" s="725" t="s">
        <v>448</v>
      </c>
      <c r="I23" s="663"/>
      <c r="J23" s="664"/>
      <c r="K23" s="66"/>
      <c r="L23" s="63"/>
      <c r="M23" s="679"/>
      <c r="N23" s="66"/>
      <c r="O23" s="58"/>
      <c r="P23" s="61" t="s">
        <v>88</v>
      </c>
      <c r="Q23" s="681" t="s">
        <v>32</v>
      </c>
      <c r="R23" s="681"/>
      <c r="S23" s="681"/>
      <c r="T23" s="682"/>
      <c r="U23" s="684"/>
      <c r="V23" s="685"/>
      <c r="W23" s="685"/>
      <c r="X23" s="685"/>
      <c r="AC23" s="63"/>
      <c r="AD23" s="63"/>
      <c r="AE23" s="206"/>
      <c r="AF23"/>
      <c r="AG23"/>
      <c r="AH23"/>
      <c r="AI23" s="309"/>
      <c r="AJ23" s="206"/>
      <c r="AK23" s="63"/>
      <c r="AL23" s="63"/>
      <c r="AM23" s="63"/>
      <c r="AN23" s="74"/>
      <c r="AP23" s="63"/>
      <c r="AR23" s="59"/>
      <c r="AS23" s="150" t="s">
        <v>190</v>
      </c>
      <c r="AT23" s="655" t="s">
        <v>191</v>
      </c>
      <c r="AU23" s="655"/>
      <c r="AV23" s="656"/>
      <c r="AW23" s="498"/>
    </row>
    <row r="24" spans="2:49" ht="27" customHeight="1" thickBot="1">
      <c r="B24" s="738" t="s">
        <v>200</v>
      </c>
      <c r="C24" s="739"/>
      <c r="D24" s="727">
        <v>0</v>
      </c>
      <c r="E24" s="727"/>
      <c r="F24" s="727"/>
      <c r="G24" s="211" t="s">
        <v>198</v>
      </c>
      <c r="H24" s="705">
        <f>+F12</f>
        <v>0</v>
      </c>
      <c r="I24" s="706"/>
      <c r="J24" s="211" t="s">
        <v>198</v>
      </c>
      <c r="K24" s="66"/>
      <c r="L24" s="63"/>
      <c r="M24" s="680"/>
      <c r="P24" s="667"/>
      <c r="Q24" s="687"/>
      <c r="R24" s="687"/>
      <c r="S24" s="687"/>
      <c r="T24" s="54" t="s">
        <v>13</v>
      </c>
      <c r="U24"/>
      <c r="V24"/>
      <c r="W24"/>
      <c r="X24"/>
      <c r="AC24" s="63"/>
      <c r="AD24" s="63"/>
      <c r="AE24" s="206"/>
      <c r="AF24"/>
      <c r="AG24"/>
      <c r="AH24"/>
      <c r="AI24" s="309"/>
      <c r="AJ24" s="206"/>
      <c r="AK24" s="63"/>
      <c r="AL24" s="155"/>
      <c r="AM24" s="63"/>
      <c r="AN24" s="63"/>
      <c r="AQ24" s="66"/>
      <c r="AR24" s="160"/>
      <c r="AS24" s="673">
        <f>+ROUND(AU16,1)+ROUND(AA28,1)</f>
        <v>0</v>
      </c>
      <c r="AT24" s="674"/>
      <c r="AU24" s="674"/>
      <c r="AV24" s="62" t="s">
        <v>13</v>
      </c>
      <c r="AW24" s="498"/>
    </row>
    <row r="25" spans="2:49" ht="27" customHeight="1" thickBot="1">
      <c r="B25" s="738" t="s">
        <v>201</v>
      </c>
      <c r="C25" s="739"/>
      <c r="D25" s="727">
        <v>0</v>
      </c>
      <c r="E25" s="727"/>
      <c r="F25" s="727"/>
      <c r="G25" s="211" t="s">
        <v>198</v>
      </c>
      <c r="H25" s="705">
        <f>+P12+AH9</f>
        <v>0</v>
      </c>
      <c r="I25" s="706"/>
      <c r="J25" s="211" t="s">
        <v>198</v>
      </c>
      <c r="K25" s="66"/>
      <c r="L25" s="63"/>
      <c r="P25" s="63"/>
      <c r="Q25" s="63"/>
      <c r="R25" s="63"/>
      <c r="S25" s="63"/>
      <c r="T25" s="63"/>
      <c r="U25" s="63"/>
      <c r="V25" s="63"/>
      <c r="AE25" s="164"/>
      <c r="AH25" s="63"/>
      <c r="AI25" s="66"/>
      <c r="AJ25" s="63"/>
      <c r="AK25" s="63"/>
      <c r="AL25" s="202"/>
      <c r="AM25" s="202"/>
      <c r="AN25" s="202"/>
      <c r="AQ25" s="321"/>
      <c r="AR25" s="141"/>
      <c r="AW25" s="498"/>
    </row>
    <row r="26" spans="2:49" ht="27" customHeight="1" thickTop="1" thickBot="1">
      <c r="B26" s="738" t="s">
        <v>202</v>
      </c>
      <c r="C26" s="739"/>
      <c r="D26" s="727">
        <v>0</v>
      </c>
      <c r="E26" s="727"/>
      <c r="F26" s="727"/>
      <c r="G26" s="211" t="s">
        <v>198</v>
      </c>
      <c r="H26" s="705">
        <f>+P21</f>
        <v>0</v>
      </c>
      <c r="I26" s="706"/>
      <c r="J26" s="211" t="s">
        <v>198</v>
      </c>
      <c r="K26" s="66"/>
      <c r="L26" s="158"/>
      <c r="M26" s="678" t="s">
        <v>35</v>
      </c>
      <c r="N26" s="58"/>
      <c r="O26" s="58"/>
      <c r="P26" s="298" t="s">
        <v>180</v>
      </c>
      <c r="Q26" s="681" t="s">
        <v>181</v>
      </c>
      <c r="R26" s="681"/>
      <c r="S26" s="681"/>
      <c r="T26" s="682"/>
      <c r="U26" s="58"/>
      <c r="V26" s="58"/>
      <c r="W26" s="58"/>
      <c r="X26" s="58"/>
      <c r="Y26" s="58"/>
      <c r="Z26" s="58"/>
      <c r="AA26" s="58"/>
      <c r="AB26" s="58"/>
      <c r="AC26" s="58"/>
      <c r="AD26" s="58"/>
      <c r="AE26" s="58"/>
      <c r="AF26" s="58"/>
      <c r="AG26" s="58"/>
      <c r="AH26" s="58"/>
      <c r="AI26" s="71"/>
      <c r="AJ26" s="58"/>
      <c r="AK26" s="59"/>
      <c r="AL26" s="150" t="s">
        <v>187</v>
      </c>
      <c r="AM26" s="655" t="s">
        <v>282</v>
      </c>
      <c r="AN26" s="655"/>
      <c r="AO26" s="655"/>
      <c r="AP26" s="656"/>
      <c r="AQ26" s="323"/>
      <c r="AR26" s="324"/>
      <c r="AS26" s="150" t="s">
        <v>192</v>
      </c>
      <c r="AT26" s="655" t="s">
        <v>430</v>
      </c>
      <c r="AU26" s="655"/>
      <c r="AV26" s="656"/>
      <c r="AW26" s="498"/>
    </row>
    <row r="27" spans="2:49" ht="27" customHeight="1" thickBot="1">
      <c r="B27" s="738" t="s">
        <v>223</v>
      </c>
      <c r="C27" s="739"/>
      <c r="D27" s="727">
        <v>0</v>
      </c>
      <c r="E27" s="727"/>
      <c r="F27" s="727"/>
      <c r="G27" s="211" t="s">
        <v>198</v>
      </c>
      <c r="H27" s="705">
        <f>+Y21</f>
        <v>0</v>
      </c>
      <c r="I27" s="706"/>
      <c r="J27" s="211" t="s">
        <v>198</v>
      </c>
      <c r="M27" s="679"/>
      <c r="P27" s="709">
        <f>+R30+ROUND(R33,1)</f>
        <v>0</v>
      </c>
      <c r="Q27" s="710"/>
      <c r="R27" s="710"/>
      <c r="S27" s="710"/>
      <c r="T27" s="54" t="s">
        <v>38</v>
      </c>
      <c r="U27" s="74"/>
      <c r="V27" s="74"/>
      <c r="Y27" s="72" t="s">
        <v>39</v>
      </c>
      <c r="Z27" s="75"/>
      <c r="AH27" s="63"/>
      <c r="AI27" s="63"/>
      <c r="AJ27" s="63"/>
      <c r="AK27" s="63"/>
      <c r="AL27" s="673">
        <f>+AH18+P27</f>
        <v>0</v>
      </c>
      <c r="AM27" s="674"/>
      <c r="AN27" s="674"/>
      <c r="AO27" s="674"/>
      <c r="AP27" s="62" t="s">
        <v>13</v>
      </c>
      <c r="AQ27" s="321"/>
      <c r="AR27" s="141"/>
      <c r="AS27" s="659"/>
      <c r="AT27" s="660"/>
      <c r="AU27" s="660"/>
      <c r="AV27" s="62" t="s">
        <v>13</v>
      </c>
      <c r="AW27" s="498"/>
    </row>
    <row r="28" spans="2:49" ht="27" customHeight="1" thickTop="1" thickBot="1">
      <c r="B28" s="755" t="s">
        <v>332</v>
      </c>
      <c r="C28" s="756"/>
      <c r="D28" s="727">
        <v>0</v>
      </c>
      <c r="E28" s="727"/>
      <c r="F28" s="727"/>
      <c r="G28" s="211" t="s">
        <v>198</v>
      </c>
      <c r="H28" s="705">
        <f>+P15+AH12</f>
        <v>0</v>
      </c>
      <c r="I28" s="706"/>
      <c r="J28" s="211" t="s">
        <v>198</v>
      </c>
      <c r="M28" s="679"/>
      <c r="P28" s="66"/>
      <c r="U28" s="63"/>
      <c r="V28" s="63"/>
      <c r="Y28" s="711" t="s">
        <v>175</v>
      </c>
      <c r="Z28" s="712"/>
      <c r="AA28" s="667"/>
      <c r="AB28" s="668"/>
      <c r="AC28" s="668"/>
      <c r="AD28" s="668"/>
      <c r="AE28" s="668"/>
      <c r="AF28" s="54" t="s">
        <v>13</v>
      </c>
      <c r="AH28" s="63"/>
      <c r="AI28" s="63"/>
      <c r="AN28" s="320"/>
      <c r="AQ28" s="321"/>
      <c r="AR28" s="141"/>
      <c r="AS28" s="495" t="str">
        <f>+IF(AS27=0,"",IF(AL27&lt;(AS24+AS27+AS31),"エラー !：⑩の内数である（⑫+⑬＋⑭）の量が⑩を超えています",""))</f>
        <v/>
      </c>
      <c r="AT28" s="490"/>
      <c r="AU28" s="490"/>
      <c r="AV28" s="490"/>
      <c r="AW28" s="498"/>
    </row>
    <row r="29" spans="2:49" ht="27" customHeight="1" thickTop="1" thickBot="1">
      <c r="B29" s="738" t="s">
        <v>224</v>
      </c>
      <c r="C29" s="739"/>
      <c r="D29" s="727">
        <v>0</v>
      </c>
      <c r="E29" s="727"/>
      <c r="F29" s="727"/>
      <c r="G29" s="211" t="s">
        <v>198</v>
      </c>
      <c r="H29" s="705">
        <f>+AL27</f>
        <v>0</v>
      </c>
      <c r="I29" s="706"/>
      <c r="J29" s="211" t="s">
        <v>198</v>
      </c>
      <c r="M29" s="679"/>
      <c r="P29" s="66"/>
      <c r="Q29" s="158"/>
      <c r="R29" s="61" t="s">
        <v>183</v>
      </c>
      <c r="S29" s="681" t="s">
        <v>33</v>
      </c>
      <c r="T29" s="695"/>
      <c r="U29" s="695"/>
      <c r="V29" s="696"/>
      <c r="W29" s="58"/>
      <c r="X29" s="76"/>
      <c r="Y29" s="711" t="s">
        <v>258</v>
      </c>
      <c r="Z29" s="712"/>
      <c r="AA29" s="667"/>
      <c r="AB29" s="668"/>
      <c r="AC29" s="668"/>
      <c r="AD29" s="668"/>
      <c r="AE29" s="668"/>
      <c r="AF29" s="54" t="s">
        <v>13</v>
      </c>
      <c r="AH29" s="63"/>
      <c r="AI29" s="63"/>
      <c r="AJ29" s="63"/>
      <c r="AK29" s="63"/>
      <c r="AL29" s="150" t="s">
        <v>188</v>
      </c>
      <c r="AM29" s="655" t="s">
        <v>189</v>
      </c>
      <c r="AN29" s="655"/>
      <c r="AO29" s="655"/>
      <c r="AP29" s="656"/>
      <c r="AQ29" s="322"/>
      <c r="AR29" s="325"/>
      <c r="AS29" s="703" t="s">
        <v>193</v>
      </c>
      <c r="AT29" s="699" t="s">
        <v>431</v>
      </c>
      <c r="AU29" s="699"/>
      <c r="AV29" s="700"/>
      <c r="AW29" s="498"/>
    </row>
    <row r="30" spans="2:49" ht="27" customHeight="1" thickBot="1">
      <c r="B30" s="738" t="s">
        <v>225</v>
      </c>
      <c r="C30" s="739"/>
      <c r="D30" s="727">
        <v>0</v>
      </c>
      <c r="E30" s="727"/>
      <c r="F30" s="727"/>
      <c r="G30" s="211" t="s">
        <v>198</v>
      </c>
      <c r="H30" s="705">
        <f>+AL30</f>
        <v>0</v>
      </c>
      <c r="I30" s="706"/>
      <c r="J30" s="211" t="s">
        <v>198</v>
      </c>
      <c r="M30" s="679"/>
      <c r="P30" s="66"/>
      <c r="R30" s="709">
        <f>+ROUND(AA28,1)+ROUND(AA29,1)+ROUND(AA30,1)</f>
        <v>0</v>
      </c>
      <c r="S30" s="710"/>
      <c r="T30" s="710"/>
      <c r="U30" s="710"/>
      <c r="V30" s="54" t="s">
        <v>16</v>
      </c>
      <c r="Y30" s="711" t="s">
        <v>186</v>
      </c>
      <c r="Z30" s="712"/>
      <c r="AA30" s="667"/>
      <c r="AB30" s="668"/>
      <c r="AC30" s="668"/>
      <c r="AD30" s="668"/>
      <c r="AE30" s="668"/>
      <c r="AF30" s="54" t="s">
        <v>13</v>
      </c>
      <c r="AL30" s="659"/>
      <c r="AM30" s="660"/>
      <c r="AN30" s="660"/>
      <c r="AO30" s="660"/>
      <c r="AP30" s="62" t="s">
        <v>13</v>
      </c>
      <c r="AS30" s="704"/>
      <c r="AT30" s="701"/>
      <c r="AU30" s="701"/>
      <c r="AV30" s="702"/>
      <c r="AW30" s="498"/>
    </row>
    <row r="31" spans="2:49" ht="27" customHeight="1" thickTop="1" thickBot="1">
      <c r="B31" s="738" t="s">
        <v>226</v>
      </c>
      <c r="C31" s="739"/>
      <c r="D31" s="727">
        <v>0</v>
      </c>
      <c r="E31" s="727"/>
      <c r="F31" s="727"/>
      <c r="G31" s="211" t="s">
        <v>198</v>
      </c>
      <c r="H31" s="705">
        <f>+AS24</f>
        <v>0</v>
      </c>
      <c r="I31" s="706"/>
      <c r="J31" s="211" t="s">
        <v>198</v>
      </c>
      <c r="M31" s="679"/>
      <c r="P31" s="66"/>
      <c r="Y31"/>
      <c r="Z31"/>
      <c r="AA31" s="77" t="s">
        <v>90</v>
      </c>
      <c r="AK31" s="141"/>
      <c r="AL31" s="654" t="str">
        <f>+IF(AL30=0,"",IF(AL27&lt;AL30,"エラー !：⑩の内数である⑪の量が⑩を超えています",""))</f>
        <v/>
      </c>
      <c r="AM31" s="654"/>
      <c r="AN31" s="654"/>
      <c r="AO31" s="654"/>
      <c r="AP31" s="654"/>
      <c r="AQ31" s="654"/>
      <c r="AR31" s="51"/>
      <c r="AS31" s="697"/>
      <c r="AT31" s="698"/>
      <c r="AU31" s="698"/>
      <c r="AV31" s="178" t="s">
        <v>13</v>
      </c>
      <c r="AW31" s="498"/>
    </row>
    <row r="32" spans="2:49" ht="27" customHeight="1" thickTop="1" thickBot="1">
      <c r="B32" s="738" t="s">
        <v>428</v>
      </c>
      <c r="C32" s="739"/>
      <c r="D32" s="727">
        <v>0</v>
      </c>
      <c r="E32" s="727"/>
      <c r="F32" s="727"/>
      <c r="G32" s="211" t="s">
        <v>198</v>
      </c>
      <c r="H32" s="705">
        <f>+AS27</f>
        <v>0</v>
      </c>
      <c r="I32" s="706"/>
      <c r="J32" s="211" t="s">
        <v>198</v>
      </c>
      <c r="M32" s="679"/>
      <c r="P32" s="66"/>
      <c r="Q32" s="158"/>
      <c r="R32" s="61" t="s">
        <v>185</v>
      </c>
      <c r="S32" s="681" t="s">
        <v>37</v>
      </c>
      <c r="T32" s="695"/>
      <c r="U32" s="695"/>
      <c r="V32" s="696"/>
      <c r="W32" s="63"/>
      <c r="X32" s="63"/>
      <c r="Y32"/>
      <c r="Z32"/>
      <c r="AA32" s="745" t="s">
        <v>330</v>
      </c>
      <c r="AB32" s="746"/>
      <c r="AC32" s="746"/>
      <c r="AD32" s="746"/>
      <c r="AE32" s="746"/>
      <c r="AF32" s="746" t="s">
        <v>194</v>
      </c>
      <c r="AG32" s="746"/>
      <c r="AH32" s="746"/>
      <c r="AI32" s="746"/>
      <c r="AJ32" s="746"/>
      <c r="AK32" s="746"/>
      <c r="AL32" s="746" t="s">
        <v>195</v>
      </c>
      <c r="AM32" s="746"/>
      <c r="AN32" s="746"/>
      <c r="AO32" s="751"/>
      <c r="AP32" s="204"/>
      <c r="AS32" s="496" t="str">
        <f>+IF(AS31=0,"",IF(AL27&lt;(AS24+AS27+AS31),"エラー !：⑩の内数である（⑫+⑬＋⑭）の量が⑩を超えています",""))</f>
        <v/>
      </c>
      <c r="AT32" s="491"/>
      <c r="AU32" s="491"/>
      <c r="AV32" s="491"/>
      <c r="AW32" s="498"/>
    </row>
    <row r="33" spans="2:62" ht="27" customHeight="1" thickBot="1">
      <c r="B33" s="742" t="s">
        <v>429</v>
      </c>
      <c r="C33" s="743"/>
      <c r="D33" s="693">
        <v>0</v>
      </c>
      <c r="E33" s="694"/>
      <c r="F33" s="694"/>
      <c r="G33" s="212" t="s">
        <v>198</v>
      </c>
      <c r="H33" s="707">
        <f>+AS31</f>
        <v>0</v>
      </c>
      <c r="I33" s="708"/>
      <c r="J33" s="212" t="s">
        <v>198</v>
      </c>
      <c r="M33" s="680"/>
      <c r="R33" s="667"/>
      <c r="S33" s="668"/>
      <c r="T33" s="668"/>
      <c r="U33" s="668"/>
      <c r="V33" s="54" t="s">
        <v>38</v>
      </c>
      <c r="W33" s="63"/>
      <c r="X33" s="63"/>
      <c r="Y33"/>
      <c r="Z33"/>
      <c r="AA33" s="747"/>
      <c r="AB33" s="748"/>
      <c r="AC33" s="748"/>
      <c r="AD33" s="748"/>
      <c r="AE33" s="748"/>
      <c r="AF33" s="748"/>
      <c r="AG33" s="748"/>
      <c r="AH33" s="748"/>
      <c r="AI33" s="748"/>
      <c r="AJ33" s="748"/>
      <c r="AK33" s="748"/>
      <c r="AL33" s="748"/>
      <c r="AM33" s="748"/>
      <c r="AN33" s="748"/>
      <c r="AO33" s="752"/>
      <c r="AP33" s="204"/>
      <c r="AW33" s="498"/>
    </row>
    <row r="34" spans="2:62" ht="24" customHeight="1">
      <c r="C34" s="310" t="str">
        <f>+IF(D30=0,"",IF(D29&lt;D30,"エラー !：上の表は、⑩の内数である⑪の量が⑩を超えています",""))</f>
        <v/>
      </c>
      <c r="AA34" s="749"/>
      <c r="AB34" s="750"/>
      <c r="AC34" s="750"/>
      <c r="AD34" s="750"/>
      <c r="AE34" s="750"/>
      <c r="AF34" s="750"/>
      <c r="AG34" s="750"/>
      <c r="AH34" s="750"/>
      <c r="AI34" s="750"/>
      <c r="AJ34" s="750"/>
      <c r="AK34" s="750"/>
      <c r="AL34" s="750"/>
      <c r="AM34" s="750"/>
      <c r="AN34" s="750"/>
      <c r="AO34" s="753"/>
      <c r="AP34" s="204"/>
      <c r="AW34" s="498"/>
    </row>
    <row r="35" spans="2:62" ht="15" customHeight="1">
      <c r="C35" s="311"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c r="C36" s="311"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c r="C37" s="311"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2">
      <c r="H38" s="340"/>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2">
      <c r="H39" s="340"/>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2">
      <c r="H40" s="340"/>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2">
      <c r="H41" s="340"/>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2">
      <c r="H42" s="340"/>
      <c r="I42" s="78"/>
      <c r="J42" s="78"/>
      <c r="K42" s="78"/>
      <c r="R42" s="78"/>
      <c r="S42" s="78"/>
      <c r="T42" s="78"/>
      <c r="AQ42" s="63"/>
      <c r="AR42" s="63"/>
      <c r="AS42" s="141"/>
      <c r="AT42" s="74"/>
      <c r="AY42" s="63"/>
      <c r="AZ42" s="63"/>
      <c r="BA42" s="63"/>
      <c r="BB42" s="63"/>
      <c r="BC42" s="63"/>
      <c r="BD42" s="63"/>
    </row>
    <row r="43" spans="2:62">
      <c r="H43" s="340"/>
      <c r="I43" s="78"/>
      <c r="J43" s="78"/>
      <c r="K43" s="78"/>
      <c r="R43" s="78"/>
      <c r="S43" s="78"/>
      <c r="T43" s="78"/>
      <c r="AW43" s="78"/>
      <c r="AY43" s="63"/>
      <c r="AZ43" s="63"/>
      <c r="BA43" s="63"/>
      <c r="BB43" s="63"/>
      <c r="BC43" s="63"/>
      <c r="BD43" s="63"/>
    </row>
    <row r="44" spans="2:62">
      <c r="H44" s="340"/>
      <c r="I44" s="78"/>
      <c r="J44" s="78"/>
      <c r="K44" s="78"/>
      <c r="R44" s="78"/>
      <c r="S44" s="78"/>
      <c r="T44" s="78"/>
      <c r="AW44" s="78"/>
    </row>
    <row r="45" spans="2:62">
      <c r="H45" s="340"/>
      <c r="I45" s="78"/>
      <c r="J45" s="78"/>
      <c r="K45" s="78"/>
      <c r="R45" s="78"/>
      <c r="S45" s="78"/>
      <c r="T45" s="78"/>
    </row>
    <row r="46" spans="2:62">
      <c r="H46" s="340"/>
      <c r="I46" s="78"/>
      <c r="J46" s="78"/>
      <c r="K46" s="78"/>
      <c r="R46" s="78"/>
      <c r="S46" s="78"/>
      <c r="T46" s="78"/>
    </row>
    <row r="47" spans="2:62" ht="13.2">
      <c r="H47" s="340"/>
      <c r="I47" s="78"/>
      <c r="J47" s="78"/>
      <c r="K47" s="78"/>
      <c r="R47" s="78"/>
      <c r="S47" s="78"/>
      <c r="T47" s="78"/>
      <c r="BH47" s="79"/>
      <c r="BI47" s="79"/>
      <c r="BJ47" s="77"/>
    </row>
    <row r="48" spans="2:62">
      <c r="I48" s="78"/>
      <c r="J48" s="78"/>
      <c r="K48" s="78"/>
      <c r="R48" s="78"/>
      <c r="S48" s="78"/>
      <c r="T48" s="78"/>
      <c r="BH48" s="77"/>
    </row>
    <row r="49" spans="7:62">
      <c r="G49" s="78"/>
      <c r="H49" s="78"/>
      <c r="I49" s="78"/>
      <c r="J49" s="78"/>
      <c r="K49" s="78"/>
      <c r="R49" s="78"/>
      <c r="S49" s="78"/>
      <c r="T49" s="78"/>
      <c r="BE49" s="77"/>
      <c r="BF49" s="77"/>
      <c r="BG49" s="77"/>
      <c r="BH49" s="77"/>
    </row>
    <row r="50" spans="7:62">
      <c r="G50" s="78"/>
      <c r="H50" s="78"/>
      <c r="I50" s="78"/>
      <c r="J50" s="78"/>
      <c r="K50" s="78"/>
      <c r="R50" s="78"/>
      <c r="S50" s="78"/>
      <c r="T50" s="78"/>
      <c r="BE50" s="77"/>
      <c r="BF50" s="77"/>
      <c r="BG50" s="77"/>
      <c r="BH50" s="77"/>
    </row>
    <row r="51" spans="7:62">
      <c r="G51" s="78"/>
      <c r="H51" s="78"/>
      <c r="I51" s="78"/>
      <c r="J51" s="78"/>
      <c r="K51" s="78"/>
      <c r="R51" s="78"/>
      <c r="S51" s="78"/>
      <c r="T51" s="78"/>
      <c r="BE51" s="77"/>
      <c r="BF51" s="77"/>
      <c r="BG51" s="77"/>
      <c r="BH51" s="77"/>
    </row>
    <row r="52" spans="7:62">
      <c r="G52" s="78"/>
      <c r="H52" s="78"/>
      <c r="I52" s="78"/>
      <c r="J52" s="78"/>
      <c r="K52" s="78"/>
      <c r="R52" s="78"/>
      <c r="S52" s="78"/>
      <c r="T52" s="78"/>
      <c r="BE52" s="77"/>
      <c r="BF52" s="77"/>
      <c r="BG52" s="77"/>
      <c r="BH52" s="77"/>
    </row>
    <row r="53" spans="7:62">
      <c r="G53" s="78"/>
      <c r="H53" s="78"/>
      <c r="I53" s="78"/>
      <c r="J53" s="78"/>
      <c r="K53" s="78"/>
      <c r="R53" s="78"/>
      <c r="S53" s="78"/>
      <c r="T53" s="78"/>
      <c r="BE53" s="77"/>
      <c r="BG53" s="77"/>
      <c r="BH53" s="77"/>
      <c r="BI53" s="77"/>
      <c r="BJ53" s="77"/>
    </row>
    <row r="54" spans="7:62">
      <c r="G54" s="78"/>
      <c r="H54" s="78"/>
      <c r="I54" s="78"/>
      <c r="J54" s="78"/>
      <c r="K54" s="78"/>
      <c r="R54" s="78"/>
      <c r="S54" s="78"/>
      <c r="T54" s="78"/>
      <c r="BD54" s="77"/>
      <c r="BE54" s="80"/>
      <c r="BG54" s="77"/>
      <c r="BH54" s="77"/>
      <c r="BI54" s="77"/>
      <c r="BJ54" s="77"/>
    </row>
    <row r="55" spans="7:62">
      <c r="G55" s="78"/>
      <c r="H55" s="78"/>
      <c r="I55" s="78"/>
      <c r="J55" s="78"/>
      <c r="K55" s="78"/>
      <c r="R55" s="78"/>
      <c r="S55" s="78"/>
      <c r="T55" s="78"/>
      <c r="BD55" s="77"/>
      <c r="BE55" s="80"/>
      <c r="BG55" s="77"/>
      <c r="BH55" s="77"/>
      <c r="BI55" s="77"/>
      <c r="BJ55" s="77"/>
    </row>
    <row r="56" spans="7:62">
      <c r="G56" s="78"/>
      <c r="H56" s="78"/>
      <c r="I56" s="78"/>
      <c r="J56" s="78"/>
      <c r="K56" s="78"/>
      <c r="R56" s="78"/>
      <c r="S56" s="78"/>
      <c r="T56" s="78"/>
      <c r="BD56" s="77"/>
      <c r="BE56" s="80"/>
      <c r="BG56" s="77"/>
      <c r="BH56" s="77"/>
      <c r="BI56" s="77"/>
      <c r="BJ56" s="77"/>
    </row>
    <row r="57" spans="7:62">
      <c r="G57" s="78"/>
      <c r="H57" s="78"/>
      <c r="I57" s="78"/>
      <c r="BD57" s="77"/>
      <c r="BE57" s="80"/>
      <c r="BG57" s="77"/>
      <c r="BH57" s="77"/>
      <c r="BI57" s="77"/>
      <c r="BJ57" s="77"/>
    </row>
    <row r="58" spans="7:62" ht="13.2">
      <c r="G58" s="78"/>
      <c r="H58" s="78"/>
      <c r="I58" s="78"/>
      <c r="L58" s="78"/>
      <c r="M58" s="81"/>
      <c r="N58" s="78"/>
      <c r="O58" s="78"/>
      <c r="BD58" s="77"/>
      <c r="BE58" s="80"/>
      <c r="BG58" s="77"/>
      <c r="BH58" s="77"/>
      <c r="BI58" s="77"/>
      <c r="BJ58" s="77"/>
    </row>
    <row r="59" spans="7:62">
      <c r="G59" s="78"/>
      <c r="H59" s="78"/>
      <c r="I59" s="78"/>
      <c r="BD59" s="77"/>
      <c r="BE59" s="80"/>
      <c r="BG59" s="77"/>
      <c r="BH59" s="77"/>
      <c r="BI59" s="77"/>
      <c r="BJ59" s="77"/>
    </row>
    <row r="60" spans="7:62">
      <c r="G60" s="78"/>
      <c r="H60" s="78"/>
      <c r="I60" s="78"/>
      <c r="BD60" s="77"/>
      <c r="BE60" s="80"/>
      <c r="BG60" s="77"/>
      <c r="BH60" s="77"/>
      <c r="BI60" s="77"/>
      <c r="BJ60" s="77"/>
    </row>
    <row r="61" spans="7:62">
      <c r="G61" s="78"/>
      <c r="H61" s="78"/>
      <c r="I61" s="78"/>
      <c r="BD61" s="77"/>
      <c r="BE61" s="80"/>
      <c r="BG61" s="77"/>
      <c r="BH61" s="77"/>
      <c r="BI61" s="77"/>
      <c r="BJ61" s="77"/>
    </row>
    <row r="62" spans="7:62">
      <c r="BD62" s="77"/>
      <c r="BE62" s="80"/>
      <c r="BG62" s="77"/>
      <c r="BH62" s="77"/>
      <c r="BI62" s="77"/>
      <c r="BJ62" s="77"/>
    </row>
    <row r="63" spans="7:62">
      <c r="BD63" s="77"/>
      <c r="BE63" s="80"/>
      <c r="BG63" s="77"/>
      <c r="BH63" s="77"/>
      <c r="BI63" s="77"/>
      <c r="BJ63" s="77"/>
    </row>
    <row r="64" spans="7:62">
      <c r="BD64" s="77"/>
      <c r="BE64" s="80"/>
      <c r="BG64" s="77"/>
      <c r="BH64" s="77"/>
      <c r="BI64" s="77"/>
      <c r="BJ64" s="77"/>
    </row>
    <row r="65" spans="12:62">
      <c r="BD65" s="77"/>
      <c r="BE65" s="80"/>
      <c r="BG65" s="77"/>
      <c r="BH65" s="77"/>
      <c r="BI65" s="77"/>
      <c r="BJ65" s="77"/>
    </row>
    <row r="66" spans="12:62">
      <c r="BD66" s="77"/>
      <c r="BE66" s="80"/>
      <c r="BG66" s="77"/>
      <c r="BH66" s="77"/>
      <c r="BI66" s="77"/>
      <c r="BJ66" s="77"/>
    </row>
    <row r="67" spans="12:62">
      <c r="BD67" s="77"/>
      <c r="BE67" s="80"/>
      <c r="BG67" s="77"/>
      <c r="BH67" s="77"/>
      <c r="BI67" s="77"/>
      <c r="BJ67" s="77"/>
    </row>
    <row r="69" spans="12:62" ht="13.2">
      <c r="L69" s="78"/>
      <c r="M69" s="81"/>
      <c r="N69" s="78"/>
      <c r="O69" s="78"/>
    </row>
    <row r="70" spans="12:62" ht="13.2">
      <c r="L70" s="78"/>
      <c r="M70" s="81"/>
      <c r="N70" s="78"/>
      <c r="O70" s="78"/>
    </row>
    <row r="71" spans="12:62" ht="13.2">
      <c r="L71" s="78"/>
      <c r="M71" s="81"/>
      <c r="N71" s="78"/>
      <c r="O71" s="78"/>
    </row>
    <row r="72" spans="12:62" ht="13.2">
      <c r="L72" s="78"/>
      <c r="M72" s="81"/>
      <c r="N72" s="78"/>
      <c r="O72" s="78"/>
    </row>
    <row r="73" spans="12:62" ht="13.2">
      <c r="L73" s="78"/>
      <c r="M73" s="81"/>
      <c r="N73" s="78"/>
      <c r="O73" s="78"/>
    </row>
    <row r="74" spans="12:62" ht="13.2">
      <c r="L74" s="78"/>
      <c r="M74" s="81"/>
      <c r="N74" s="78"/>
      <c r="O74" s="78"/>
    </row>
    <row r="75" spans="12:62" ht="13.2">
      <c r="L75" s="78"/>
      <c r="M75" s="81"/>
      <c r="N75" s="78"/>
      <c r="O75" s="78"/>
    </row>
    <row r="76" spans="12:62" ht="13.2">
      <c r="L76" s="78"/>
      <c r="M76" s="81"/>
      <c r="N76" s="78"/>
      <c r="O76" s="78"/>
    </row>
  </sheetData>
  <sheetProtection algorithmName="SHA-512" hashValue="Mnuvk1xh5xI/bEH2ZKs7Rm66JDJHYDj4F2fKH7sWRNoxgWpkaXnBtUOZko1eknLo0jzB6ip3JvkUx3YWpc40/Q==" saltValue="uef3xrdMR+Rjx/RcsQDEq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xr:uid="{00000000-0002-0000-1400-000000000000}">
      <formula1>W7=ROUND(W7,1)</formula1>
    </dataValidation>
    <dataValidation type="custom" allowBlank="1" showInputMessage="1" showErrorMessage="1" sqref="H24:H33" xr:uid="{00000000-0002-0000-1400-000001000000}">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xr:uid="{00000000-0002-0000-1400-000002000000}">
      <formula1>D9=ROUND(D9,1)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67"/>
  <sheetViews>
    <sheetView showGridLines="0" zoomScale="70" zoomScaleNormal="70" workbookViewId="0"/>
  </sheetViews>
  <sheetFormatPr defaultColWidth="9" defaultRowHeight="10.8"/>
  <cols>
    <col min="1" max="1" width="2.44140625" style="11" customWidth="1"/>
    <col min="2" max="3" width="3.77734375" style="11" customWidth="1"/>
    <col min="4" max="4" width="4.44140625" style="11" customWidth="1"/>
    <col min="5" max="5" width="3.77734375" style="11" customWidth="1"/>
    <col min="6" max="6" width="40.77734375" style="11" customWidth="1"/>
    <col min="7" max="7" width="9.77734375" style="11" customWidth="1"/>
    <col min="8" max="8" width="10.33203125" style="11" customWidth="1"/>
    <col min="9" max="26" width="9.77734375" style="11" customWidth="1"/>
    <col min="27" max="27" width="11.77734375" style="11" customWidth="1"/>
    <col min="28" max="16384" width="9" style="11"/>
  </cols>
  <sheetData>
    <row r="1" spans="2:27" ht="21">
      <c r="C1" s="22" t="s">
        <v>339</v>
      </c>
      <c r="D1" s="22"/>
      <c r="E1" s="22"/>
    </row>
    <row r="2" spans="2:27" ht="23.25" customHeight="1">
      <c r="E2" s="328" t="s">
        <v>340</v>
      </c>
    </row>
    <row r="3" spans="2:27" ht="14.1" customHeight="1" thickBot="1">
      <c r="B3" s="826" t="s">
        <v>273</v>
      </c>
      <c r="C3" s="826"/>
      <c r="D3" s="826"/>
      <c r="E3" s="826"/>
      <c r="F3" s="826"/>
      <c r="G3" s="122"/>
      <c r="H3" s="122"/>
      <c r="I3" s="122"/>
      <c r="J3" s="122"/>
      <c r="K3" s="122"/>
      <c r="Y3"/>
      <c r="Z3"/>
      <c r="AA3" s="123"/>
    </row>
    <row r="4" spans="2:27" ht="14.1" customHeight="1">
      <c r="B4" s="826"/>
      <c r="C4" s="826"/>
      <c r="D4" s="826"/>
      <c r="E4" s="826"/>
      <c r="F4" s="826"/>
      <c r="G4" s="122"/>
      <c r="H4" s="122"/>
      <c r="I4" s="122"/>
      <c r="J4" s="122"/>
      <c r="K4" s="122"/>
      <c r="Y4" s="830" t="s">
        <v>327</v>
      </c>
      <c r="Z4" s="124" t="s">
        <v>112</v>
      </c>
      <c r="AA4" s="125" t="s">
        <v>113</v>
      </c>
    </row>
    <row r="5" spans="2:27" ht="14.1" customHeight="1" thickBot="1">
      <c r="C5" s="122"/>
      <c r="D5" s="122"/>
      <c r="E5" s="122"/>
      <c r="F5" s="122"/>
      <c r="G5" s="122"/>
      <c r="H5" s="122"/>
      <c r="I5" s="122"/>
      <c r="J5" s="122"/>
      <c r="K5" s="122"/>
      <c r="Y5" s="831"/>
      <c r="Z5" s="126" t="str">
        <f>+表紙!N28</f>
        <v>　</v>
      </c>
      <c r="AA5" s="127" t="str">
        <f>+表紙!O28</f>
        <v>　</v>
      </c>
    </row>
    <row r="6" spans="2:27" s="23" customFormat="1" ht="15" customHeight="1" thickBot="1">
      <c r="B6" s="180" t="s">
        <v>99</v>
      </c>
      <c r="C6" s="180"/>
      <c r="D6" s="180"/>
      <c r="E6" s="180"/>
      <c r="F6" s="180"/>
      <c r="G6" s="180"/>
      <c r="H6" s="180"/>
      <c r="I6" s="180"/>
      <c r="J6" s="180"/>
      <c r="K6" s="180"/>
      <c r="L6" s="97"/>
      <c r="M6" s="827"/>
      <c r="N6" s="827"/>
      <c r="O6" s="97" t="s">
        <v>97</v>
      </c>
      <c r="P6" s="832">
        <f>+表紙!F47</f>
        <v>0</v>
      </c>
      <c r="Q6" s="832"/>
      <c r="R6" s="832"/>
      <c r="S6" s="832"/>
      <c r="T6" s="832"/>
      <c r="U6" s="832"/>
      <c r="V6" s="827"/>
      <c r="W6" s="827"/>
      <c r="X6" s="827"/>
      <c r="Y6" s="827"/>
      <c r="Z6" s="827"/>
      <c r="AA6" s="200" t="s">
        <v>96</v>
      </c>
    </row>
    <row r="7" spans="2:27" s="12" customFormat="1" ht="14.4">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5" customHeight="1" thickBot="1">
      <c r="B8" s="14"/>
      <c r="C8" s="133"/>
      <c r="D8" s="133"/>
      <c r="E8" s="133"/>
      <c r="F8" s="15"/>
      <c r="G8" s="16" t="s">
        <v>333</v>
      </c>
      <c r="H8" s="16" t="s">
        <v>246</v>
      </c>
      <c r="I8" s="16" t="s">
        <v>247</v>
      </c>
      <c r="J8" s="16" t="s">
        <v>248</v>
      </c>
      <c r="K8" s="16" t="s">
        <v>249</v>
      </c>
      <c r="L8" s="16" t="s">
        <v>383</v>
      </c>
      <c r="M8" s="16" t="s">
        <v>250</v>
      </c>
      <c r="N8" s="16" t="s">
        <v>251</v>
      </c>
      <c r="O8" s="16" t="s">
        <v>252</v>
      </c>
      <c r="P8" s="486" t="s">
        <v>389</v>
      </c>
      <c r="Q8" s="487" t="s">
        <v>382</v>
      </c>
      <c r="R8" s="16" t="s">
        <v>83</v>
      </c>
      <c r="S8" s="16" t="s">
        <v>85</v>
      </c>
      <c r="T8" s="228" t="s">
        <v>268</v>
      </c>
      <c r="U8" s="16" t="s">
        <v>86</v>
      </c>
      <c r="V8" s="16" t="s">
        <v>84</v>
      </c>
      <c r="W8" s="16" t="s">
        <v>381</v>
      </c>
      <c r="X8" s="16" t="s">
        <v>380</v>
      </c>
      <c r="Y8" s="16" t="s">
        <v>87</v>
      </c>
      <c r="Z8" s="488" t="s">
        <v>384</v>
      </c>
      <c r="AA8" s="17" t="s">
        <v>62</v>
      </c>
    </row>
    <row r="9" spans="2:27" ht="20.399999999999999" customHeight="1" thickTop="1">
      <c r="B9" s="181"/>
      <c r="C9" s="828" t="s">
        <v>232</v>
      </c>
      <c r="D9" s="828"/>
      <c r="E9" s="828"/>
      <c r="F9" s="829"/>
      <c r="G9" s="392">
        <f>IF(OR(ｱ.燃え殻!D24&gt;0,ｱ.燃え殻!D24&lt;0),ｱ.燃え殻!D24,IF(G$19&gt;0,"0",0))</f>
        <v>0</v>
      </c>
      <c r="H9" s="392">
        <f>IF(OR(ｲ.汚泥!D24&gt;0,ｲ.汚泥!D24&lt;0),ｲ.汚泥!D24,IF(H$19&gt;0,"0",0))</f>
        <v>0</v>
      </c>
      <c r="I9" s="392">
        <f>IF(OR(ｳ.廃油!D24&gt;0,ｳ.廃油!D24&lt;0),ｳ.廃油!D24,IF(I$19&gt;0,"0",0))</f>
        <v>0</v>
      </c>
      <c r="J9" s="392">
        <f>IF(OR(ｴ.廃酸!$D24&gt;0,ｴ.廃酸!$D24&lt;0),ｴ.廃酸!D24,IF(J$19&gt;0,"0",0))</f>
        <v>0</v>
      </c>
      <c r="K9" s="392">
        <f>IF(OR(ｵ.廃ｱﾙｶﾘ!$D24&gt;0,ｵ.廃ｱﾙｶﾘ!$D24&lt;0),ｵ.廃ｱﾙｶﾘ!D24,IF(K$19&gt;0,"0",0))</f>
        <v>0</v>
      </c>
      <c r="L9" s="392">
        <f>IF(OR(ｶ.廃ﾌﾟﾗ類!D24&gt;0,ｶ.廃ﾌﾟﾗ類!D24&lt;0),ｶ.廃ﾌﾟﾗ類!D24,IF(L$19&gt;0,"0",0))</f>
        <v>0</v>
      </c>
      <c r="M9" s="392">
        <f>IF(OR(ｷ.紙くず!D24&gt;0,ｷ.紙くず!D24&lt;0),ｷ.紙くず!D24,IF(M$19&gt;0,"0",0))</f>
        <v>0</v>
      </c>
      <c r="N9" s="392">
        <f>IF(OR(ｸ.木くず!D24&gt;0,ｸ.木くず!D24&lt;0),ｸ.木くず!D24,IF(N$19&gt;0,"0",0))</f>
        <v>0</v>
      </c>
      <c r="O9" s="392">
        <f>IF(OR(ｹ.繊維くず!D24&gt;0,ｹ.繊維くず!D24&lt;0),ｹ.繊維くず!D24,IF(O$19&gt;0,"0",0))</f>
        <v>0</v>
      </c>
      <c r="P9" s="392">
        <f>IF(OR(ｺ.動植物性残さ!D24&gt;0,ｺ.動植物性残さ!D24&lt;0),ｺ.動植物性残さ!D24,IF(P$19&gt;0,"0",0))</f>
        <v>0</v>
      </c>
      <c r="Q9" s="392">
        <f>IF(OR(ｻ.動物系固形不要物!D24&gt;0,ｻ.動物系固形不要物!D24&lt;0),ｻ.動物系固形不要物!D24,IF(Q$19&gt;0,"0",0))</f>
        <v>0</v>
      </c>
      <c r="R9" s="392">
        <f>IF(OR(ｼ.ｺﾞﾑくず!D24&gt;0,ｼ.ｺﾞﾑくず!D24&lt;0),ｼ.ｺﾞﾑくず!D24,IF(R$19&gt;0,"0",0))</f>
        <v>0</v>
      </c>
      <c r="S9" s="392">
        <f>IF(OR(ｽ.金属くず!D24&gt;0,ｽ.金属くず!D24&lt;0),ｽ.金属くず!D24,IF(S$19&gt;0,"0",0))</f>
        <v>0</v>
      </c>
      <c r="T9" s="392">
        <f>IF(OR(ｾ.ｶﾞﾗｽ･ｺﾝｸﾘ･陶磁器くず!D24&gt;0,ｾ.ｶﾞﾗｽ･ｺﾝｸﾘ･陶磁器くず!D24&lt;0),ｾ.ｶﾞﾗｽ･ｺﾝｸﾘ･陶磁器くず!D24,IF(T$19&gt;0,"0",0))</f>
        <v>0</v>
      </c>
      <c r="U9" s="392">
        <f>IF(OR(ｿ.鉱さい!D24&gt;0,ｿ.鉱さい!D24&lt;0),ｿ.鉱さい!D24,IF(U$19&gt;0,"0",0))</f>
        <v>0</v>
      </c>
      <c r="V9" s="392">
        <f>IF(OR(ﾀ.がれき類!D24&gt;0,ﾀ.がれき類!D24&lt;0),ﾀ.がれき類!D24,IF(V$19&gt;0,"0",0))</f>
        <v>0</v>
      </c>
      <c r="W9" s="392">
        <f>IF(OR(ﾁ.動物のふん尿!D24&gt;0,ﾁ.動物のふん尿!D24&lt;0),ﾁ.動物のふん尿!D24,IF(W$19&gt;0,"0",0))</f>
        <v>0</v>
      </c>
      <c r="X9" s="392">
        <f>IF(OR(ﾂ.動物の死体!D24&gt;0,ﾂ.動物の死体!D24&lt;0),ﾂ.動物の死体!D24,IF(X$19&gt;0,"0",0))</f>
        <v>0</v>
      </c>
      <c r="Y9" s="392">
        <f>IF(OR(ﾃ.ばいじん!D24&gt;0,ﾃ.ばいじん!D24&lt;0),ﾃ.ばいじん!D24,IF(Y$19&gt;0,"0",0))</f>
        <v>0</v>
      </c>
      <c r="Z9" s="393">
        <f>IF(OR(ﾄ.混合廃棄物その他!D24&gt;0,ﾄ.混合廃棄物その他!D24&lt;0),ﾄ.混合廃棄物その他!D24,IF(Z$19&gt;0,"0",0))</f>
        <v>0</v>
      </c>
      <c r="AA9" s="394">
        <f>IF(SUM(G9:Z9)&gt;0,SUM(G9:Z9),IF(AA$19&gt;0,"0",0))</f>
        <v>0</v>
      </c>
    </row>
    <row r="10" spans="2:27" ht="20.399999999999999" customHeight="1">
      <c r="B10" s="184" t="s">
        <v>352</v>
      </c>
      <c r="C10" s="820" t="s">
        <v>320</v>
      </c>
      <c r="D10" s="820"/>
      <c r="E10" s="820"/>
      <c r="F10" s="821"/>
      <c r="G10" s="395">
        <f>IF(OR(ｱ.燃え殻!D25&gt;0,ｱ.燃え殻!D25&lt;0),ｱ.燃え殻!D25,IF(G$19&gt;0,"0",0))</f>
        <v>0</v>
      </c>
      <c r="H10" s="395">
        <f>IF(OR(ｲ.汚泥!D25&gt;0,ｲ.汚泥!D25&lt;0),ｲ.汚泥!D25,IF(H$19&gt;0,"0",0))</f>
        <v>0</v>
      </c>
      <c r="I10" s="395">
        <f>IF(OR(ｳ.廃油!D25&gt;0,ｳ.廃油!D25&lt;0),ｳ.廃油!D25,IF(I$19&gt;0,"0",0))</f>
        <v>0</v>
      </c>
      <c r="J10" s="395">
        <f>IF(OR(ｴ.廃酸!$D25&gt;0,ｴ.廃酸!$D25&lt;0),ｴ.廃酸!D25,IF(J$19&gt;0,"0",0))</f>
        <v>0</v>
      </c>
      <c r="K10" s="395">
        <f>IF(OR(ｵ.廃ｱﾙｶﾘ!$D25&gt;0,ｵ.廃ｱﾙｶﾘ!$D25&lt;0),ｵ.廃ｱﾙｶﾘ!D25,IF(K$19&gt;0,"0",0))</f>
        <v>0</v>
      </c>
      <c r="L10" s="395">
        <f>IF(OR(ｶ.廃ﾌﾟﾗ類!D25&gt;0,ｶ.廃ﾌﾟﾗ類!D25&lt;0),ｶ.廃ﾌﾟﾗ類!D25,IF(L$19&gt;0,"0",0))</f>
        <v>0</v>
      </c>
      <c r="M10" s="395">
        <f>IF(OR(ｷ.紙くず!D25&gt;0,ｷ.紙くず!D25&lt;0),ｷ.紙くず!D25,IF(M$19&gt;0,"0",0))</f>
        <v>0</v>
      </c>
      <c r="N10" s="395">
        <f>IF(OR(ｸ.木くず!D25&gt;0,ｸ.木くず!D25&lt;0),ｸ.木くず!D25,IF(N$19&gt;0,"0",0))</f>
        <v>0</v>
      </c>
      <c r="O10" s="395">
        <f>IF(OR(ｹ.繊維くず!D25&gt;0,ｹ.繊維くず!D25&lt;0),ｹ.繊維くず!D25,IF(O$19&gt;0,"0",0))</f>
        <v>0</v>
      </c>
      <c r="P10" s="395">
        <f>IF(OR(ｺ.動植物性残さ!D25&gt;0,ｺ.動植物性残さ!D25&lt;0),ｺ.動植物性残さ!D25,IF(P$19&gt;0,"0",0))</f>
        <v>0</v>
      </c>
      <c r="Q10" s="395">
        <f>IF(OR(ｻ.動物系固形不要物!D25&gt;0,ｻ.動物系固形不要物!D25&lt;0),ｻ.動物系固形不要物!D25,IF(Q$19&gt;0,"0",0))</f>
        <v>0</v>
      </c>
      <c r="R10" s="395">
        <f>IF(OR(ｼ.ｺﾞﾑくず!D25&gt;0,ｼ.ｺﾞﾑくず!D25&lt;0),ｼ.ｺﾞﾑくず!D25,IF(R$19&gt;0,"0",0))</f>
        <v>0</v>
      </c>
      <c r="S10" s="395">
        <f>IF(OR(ｽ.金属くず!D25&gt;0,ｽ.金属くず!D25&lt;0),ｽ.金属くず!D25,IF(S$19&gt;0,"0",0))</f>
        <v>0</v>
      </c>
      <c r="T10" s="395">
        <f>IF(OR(ｾ.ｶﾞﾗｽ･ｺﾝｸﾘ･陶磁器くず!D25&gt;0,ｾ.ｶﾞﾗｽ･ｺﾝｸﾘ･陶磁器くず!D25&lt;0),ｾ.ｶﾞﾗｽ･ｺﾝｸﾘ･陶磁器くず!D25,IF(T$19&gt;0,"0",0))</f>
        <v>0</v>
      </c>
      <c r="U10" s="395">
        <f>IF(OR(ｿ.鉱さい!D25&gt;0,ｿ.鉱さい!D25&lt;0),ｿ.鉱さい!D25,IF(U$19&gt;0,"0",0))</f>
        <v>0</v>
      </c>
      <c r="V10" s="395">
        <f>IF(OR(ﾀ.がれき類!D25&gt;0,ﾀ.がれき類!D25&lt;0),ﾀ.がれき類!D25,IF(V$19&gt;0,"0",0))</f>
        <v>0</v>
      </c>
      <c r="W10" s="395">
        <f>IF(OR(ﾁ.動物のふん尿!D25&gt;0,ﾁ.動物のふん尿!D25&lt;0),ﾁ.動物のふん尿!D25,IF(W$19&gt;0,"0",0))</f>
        <v>0</v>
      </c>
      <c r="X10" s="395">
        <f>IF(OR(ﾂ.動物の死体!D25&gt;0,ﾂ.動物の死体!D25&lt;0),ﾂ.動物の死体!D25,IF(X$19&gt;0,"0",0))</f>
        <v>0</v>
      </c>
      <c r="Y10" s="395">
        <f>IF(OR(ﾃ.ばいじん!D25&gt;0,ﾃ.ばいじん!D25&lt;0),ﾃ.ばいじん!D25,IF(Y$19&gt;0,"0",0))</f>
        <v>0</v>
      </c>
      <c r="Z10" s="396">
        <f>IF(OR(ﾄ.混合廃棄物その他!D25&gt;0,ﾄ.混合廃棄物その他!D25&lt;0),ﾄ.混合廃棄物その他!D25,IF(Z$19&gt;0,"0",0))</f>
        <v>0</v>
      </c>
      <c r="AA10" s="397">
        <f t="shared" ref="AA10:AA18" si="0">IF(SUM(G10:Z10)&gt;0,SUM(G10:Z10),IF(AA$19&gt;0,"0",0))</f>
        <v>0</v>
      </c>
    </row>
    <row r="11" spans="2:27" ht="20.399999999999999" customHeight="1">
      <c r="B11" s="184" t="s">
        <v>353</v>
      </c>
      <c r="C11" s="822" t="s">
        <v>321</v>
      </c>
      <c r="D11" s="822"/>
      <c r="E11" s="822"/>
      <c r="F11" s="803"/>
      <c r="G11" s="398">
        <f>IF(OR(ｱ.燃え殻!D26&gt;0,ｱ.燃え殻!D26&lt;0),ｱ.燃え殻!D26,IF(G$19&gt;0,"0",0))</f>
        <v>0</v>
      </c>
      <c r="H11" s="398">
        <f>IF(OR(ｲ.汚泥!D26&gt;0,ｲ.汚泥!D26&lt;0),ｲ.汚泥!D26,IF(H$19&gt;0,"0",0))</f>
        <v>0</v>
      </c>
      <c r="I11" s="398">
        <f>IF(OR(ｳ.廃油!D26&gt;0,ｳ.廃油!D26&lt;0),ｳ.廃油!D26,IF(I$19&gt;0,"0",0))</f>
        <v>0</v>
      </c>
      <c r="J11" s="398">
        <f>IF(OR(ｴ.廃酸!$D26&gt;0,ｴ.廃酸!$D26&lt;0),ｴ.廃酸!D26,IF(J$19&gt;0,"0",0))</f>
        <v>0</v>
      </c>
      <c r="K11" s="398">
        <f>IF(OR(ｵ.廃ｱﾙｶﾘ!$D26&gt;0,ｵ.廃ｱﾙｶﾘ!$D26&lt;0),ｵ.廃ｱﾙｶﾘ!D26,IF(K$19&gt;0,"0",0))</f>
        <v>0</v>
      </c>
      <c r="L11" s="398">
        <f>IF(OR(ｶ.廃ﾌﾟﾗ類!D26&gt;0,ｶ.廃ﾌﾟﾗ類!D26&lt;0),ｶ.廃ﾌﾟﾗ類!D26,IF(L$19&gt;0,"0",0))</f>
        <v>0</v>
      </c>
      <c r="M11" s="398">
        <f>IF(OR(ｷ.紙くず!D26&gt;0,ｷ.紙くず!D26&lt;0),ｷ.紙くず!D26,IF(M$19&gt;0,"0",0))</f>
        <v>0</v>
      </c>
      <c r="N11" s="398">
        <f>IF(OR(ｸ.木くず!D26&gt;0,ｸ.木くず!D26&lt;0),ｸ.木くず!D26,IF(N$19&gt;0,"0",0))</f>
        <v>0</v>
      </c>
      <c r="O11" s="398">
        <f>IF(OR(ｹ.繊維くず!D26&gt;0,ｹ.繊維くず!D26&lt;0),ｹ.繊維くず!D26,IF(O$19&gt;0,"0",0))</f>
        <v>0</v>
      </c>
      <c r="P11" s="398">
        <f>IF(OR(ｺ.動植物性残さ!D26&gt;0,ｺ.動植物性残さ!D26&lt;0),ｺ.動植物性残さ!D26,IF(P$19&gt;0,"0",0))</f>
        <v>0</v>
      </c>
      <c r="Q11" s="398">
        <f>IF(OR(ｻ.動物系固形不要物!D26&gt;0,ｻ.動物系固形不要物!D26&lt;0),ｻ.動物系固形不要物!D26,IF(Q$19&gt;0,"0",0))</f>
        <v>0</v>
      </c>
      <c r="R11" s="398">
        <f>IF(OR(ｼ.ｺﾞﾑくず!D26&gt;0,ｼ.ｺﾞﾑくず!D26&lt;0),ｼ.ｺﾞﾑくず!D26,IF(R$19&gt;0,"0",0))</f>
        <v>0</v>
      </c>
      <c r="S11" s="398">
        <f>IF(OR(ｽ.金属くず!D26&gt;0,ｽ.金属くず!D26&lt;0),ｽ.金属くず!D26,IF(S$19&gt;0,"0",0))</f>
        <v>0</v>
      </c>
      <c r="T11" s="398">
        <f>IF(OR(ｾ.ｶﾞﾗｽ･ｺﾝｸﾘ･陶磁器くず!D26&gt;0,ｾ.ｶﾞﾗｽ･ｺﾝｸﾘ･陶磁器くず!D26&lt;0),ｾ.ｶﾞﾗｽ･ｺﾝｸﾘ･陶磁器くず!D26,IF(T$19&gt;0,"0",0))</f>
        <v>0</v>
      </c>
      <c r="U11" s="398">
        <f>IF(OR(ｿ.鉱さい!D26&gt;0,ｿ.鉱さい!D26&lt;0),ｿ.鉱さい!D26,IF(U$19&gt;0,"0",0))</f>
        <v>0</v>
      </c>
      <c r="V11" s="398">
        <f>IF(OR(ﾀ.がれき類!D26&gt;0,ﾀ.がれき類!D26&lt;0),ﾀ.がれき類!D26,IF(V$19&gt;0,"0",0))</f>
        <v>0</v>
      </c>
      <c r="W11" s="398">
        <f>IF(OR(ﾁ.動物のふん尿!D26&gt;0,ﾁ.動物のふん尿!D26&lt;0),ﾁ.動物のふん尿!D26,IF(W$19&gt;0,"0",0))</f>
        <v>0</v>
      </c>
      <c r="X11" s="398">
        <f>IF(OR(ﾂ.動物の死体!D26&gt;0,ﾂ.動物の死体!D26&lt;0),ﾂ.動物の死体!D26,IF(X$19&gt;0,"0",0))</f>
        <v>0</v>
      </c>
      <c r="Y11" s="398">
        <f>IF(OR(ﾃ.ばいじん!D26&gt;0,ﾃ.ばいじん!D26&lt;0),ﾃ.ばいじん!D26,IF(Y$19&gt;0,"0",0))</f>
        <v>0</v>
      </c>
      <c r="Z11" s="399">
        <f>IF(OR(ﾄ.混合廃棄物その他!D26&gt;0,ﾄ.混合廃棄物その他!D26&lt;0),ﾄ.混合廃棄物その他!D26,IF(Z$19&gt;0,"0",0))</f>
        <v>0</v>
      </c>
      <c r="AA11" s="400">
        <f t="shared" si="0"/>
        <v>0</v>
      </c>
    </row>
    <row r="12" spans="2:27" ht="20.399999999999999" customHeight="1">
      <c r="B12" s="184">
        <v>6</v>
      </c>
      <c r="C12" s="822" t="s">
        <v>322</v>
      </c>
      <c r="D12" s="822"/>
      <c r="E12" s="822"/>
      <c r="F12" s="803"/>
      <c r="G12" s="398">
        <f>IF(OR(ｱ.燃え殻!D27&gt;0,ｱ.燃え殻!D27&lt;0),ｱ.燃え殻!D27,IF(G$19&gt;0,"0",0))</f>
        <v>0</v>
      </c>
      <c r="H12" s="398">
        <f>IF(OR(ｲ.汚泥!D27&gt;0,ｲ.汚泥!D27&lt;0),ｲ.汚泥!D27,IF(H$19&gt;0,"0",0))</f>
        <v>0</v>
      </c>
      <c r="I12" s="398">
        <f>IF(OR(ｳ.廃油!D27&gt;0,ｳ.廃油!D27&lt;0),ｳ.廃油!D27,IF(I$19&gt;0,"0",0))</f>
        <v>0</v>
      </c>
      <c r="J12" s="398">
        <f>IF(OR(ｴ.廃酸!$D27&gt;0,ｴ.廃酸!$D27&lt;0),ｴ.廃酸!D27,IF(J$19&gt;0,"0",0))</f>
        <v>0</v>
      </c>
      <c r="K12" s="398">
        <f>IF(OR(ｵ.廃ｱﾙｶﾘ!$D27&gt;0,ｵ.廃ｱﾙｶﾘ!$D27&lt;0),ｵ.廃ｱﾙｶﾘ!D27,IF(K$19&gt;0,"0",0))</f>
        <v>0</v>
      </c>
      <c r="L12" s="398">
        <f>IF(OR(ｶ.廃ﾌﾟﾗ類!D27&gt;0,ｶ.廃ﾌﾟﾗ類!D27&lt;0),ｶ.廃ﾌﾟﾗ類!D27,IF(L$19&gt;0,"0",0))</f>
        <v>0</v>
      </c>
      <c r="M12" s="398">
        <f>IF(OR(ｷ.紙くず!D27&gt;0,ｷ.紙くず!D27&lt;0),ｷ.紙くず!D27,IF(M$19&gt;0,"0",0))</f>
        <v>0</v>
      </c>
      <c r="N12" s="398">
        <f>IF(OR(ｸ.木くず!D27&gt;0,ｸ.木くず!D27&lt;0),ｸ.木くず!D27,IF(N$19&gt;0,"0",0))</f>
        <v>0</v>
      </c>
      <c r="O12" s="398">
        <f>IF(OR(ｹ.繊維くず!D27&gt;0,ｹ.繊維くず!D27&lt;0),ｹ.繊維くず!D27,IF(O$19&gt;0,"0",0))</f>
        <v>0</v>
      </c>
      <c r="P12" s="398">
        <f>IF(OR(ｺ.動植物性残さ!D27&gt;0,ｺ.動植物性残さ!D27&lt;0),ｺ.動植物性残さ!D27,IF(P$19&gt;0,"0",0))</f>
        <v>0</v>
      </c>
      <c r="Q12" s="398">
        <f>IF(OR(ｻ.動物系固形不要物!D27&gt;0,ｻ.動物系固形不要物!D27&lt;0),ｻ.動物系固形不要物!D27,IF(Q$19&gt;0,"0",0))</f>
        <v>0</v>
      </c>
      <c r="R12" s="398">
        <f>IF(OR(ｼ.ｺﾞﾑくず!D27&gt;0,ｼ.ｺﾞﾑくず!D27&lt;0),ｼ.ｺﾞﾑくず!D27,IF(R$19&gt;0,"0",0))</f>
        <v>0</v>
      </c>
      <c r="S12" s="398">
        <f>IF(OR(ｽ.金属くず!D27&gt;0,ｽ.金属くず!D27&lt;0),ｽ.金属くず!D27,IF(S$19&gt;0,"0",0))</f>
        <v>0</v>
      </c>
      <c r="T12" s="398">
        <f>IF(OR(ｾ.ｶﾞﾗｽ･ｺﾝｸﾘ･陶磁器くず!D27&gt;0,ｾ.ｶﾞﾗｽ･ｺﾝｸﾘ･陶磁器くず!D27&lt;0),ｾ.ｶﾞﾗｽ･ｺﾝｸﾘ･陶磁器くず!D27,IF(T$19&gt;0,"0",0))</f>
        <v>0</v>
      </c>
      <c r="U12" s="398">
        <f>IF(OR(ｿ.鉱さい!D27&gt;0,ｿ.鉱さい!D27&lt;0),ｿ.鉱さい!D27,IF(U$19&gt;0,"0",0))</f>
        <v>0</v>
      </c>
      <c r="V12" s="398">
        <f>IF(OR(ﾀ.がれき類!D27&gt;0,ﾀ.がれき類!D27&lt;0),ﾀ.がれき類!D27,IF(V$19&gt;0,"0",0))</f>
        <v>0</v>
      </c>
      <c r="W12" s="398">
        <f>IF(OR(ﾁ.動物のふん尿!D27&gt;0,ﾁ.動物のふん尿!D27&lt;0),ﾁ.動物のふん尿!D27,IF(W$19&gt;0,"0",0))</f>
        <v>0</v>
      </c>
      <c r="X12" s="398">
        <f>IF(OR(ﾂ.動物の死体!D27&gt;0,ﾂ.動物の死体!D27&lt;0),ﾂ.動物の死体!D27,IF(X$19&gt;0,"0",0))</f>
        <v>0</v>
      </c>
      <c r="Y12" s="398">
        <f>IF(OR(ﾃ.ばいじん!D27&gt;0,ﾃ.ばいじん!D27&lt;0),ﾃ.ばいじん!D27,IF(Y$19&gt;0,"0",0))</f>
        <v>0</v>
      </c>
      <c r="Z12" s="399">
        <f>IF(OR(ﾄ.混合廃棄物その他!D27&gt;0,ﾄ.混合廃棄物その他!D27&lt;0),ﾄ.混合廃棄物その他!D27,IF(Z$19&gt;0,"0",0))</f>
        <v>0</v>
      </c>
      <c r="AA12" s="400">
        <f t="shared" si="0"/>
        <v>0</v>
      </c>
    </row>
    <row r="13" spans="2:27" ht="20.399999999999999" customHeight="1">
      <c r="B13" s="184" t="s">
        <v>228</v>
      </c>
      <c r="C13" s="823" t="s">
        <v>323</v>
      </c>
      <c r="D13" s="824"/>
      <c r="E13" s="824"/>
      <c r="F13" s="825"/>
      <c r="G13" s="398">
        <f>IF(OR(ｱ.燃え殻!D28&gt;0,ｱ.燃え殻!D28&lt;0),ｱ.燃え殻!D28,IF(G$19&gt;0,"0",0))</f>
        <v>0</v>
      </c>
      <c r="H13" s="398">
        <f>IF(OR(ｲ.汚泥!D28&gt;0,ｲ.汚泥!D28&lt;0),ｲ.汚泥!D28,IF(H$19&gt;0,"0",0))</f>
        <v>0</v>
      </c>
      <c r="I13" s="398">
        <f>IF(OR(ｳ.廃油!D28&gt;0,ｳ.廃油!D28&lt;0),ｳ.廃油!D28,IF(I$19&gt;0,"0",0))</f>
        <v>0</v>
      </c>
      <c r="J13" s="398">
        <f>IF(OR(ｴ.廃酸!$D28&gt;0,ｴ.廃酸!$D28&lt;0),ｴ.廃酸!D28,IF(J$19&gt;0,"0",0))</f>
        <v>0</v>
      </c>
      <c r="K13" s="398">
        <f>IF(OR(ｵ.廃ｱﾙｶﾘ!$D28&gt;0,ｵ.廃ｱﾙｶﾘ!$D28&lt;0),ｵ.廃ｱﾙｶﾘ!D28,IF(K$19&gt;0,"0",0))</f>
        <v>0</v>
      </c>
      <c r="L13" s="398">
        <f>IF(OR(ｶ.廃ﾌﾟﾗ類!D28&gt;0,ｶ.廃ﾌﾟﾗ類!D28&lt;0),ｶ.廃ﾌﾟﾗ類!D28,IF(L$19&gt;0,"0",0))</f>
        <v>0</v>
      </c>
      <c r="M13" s="398">
        <f>IF(OR(ｷ.紙くず!D28&gt;0,ｷ.紙くず!D28&lt;0),ｷ.紙くず!D28,IF(M$19&gt;0,"0",0))</f>
        <v>0</v>
      </c>
      <c r="N13" s="398">
        <f>IF(OR(ｸ.木くず!D28&gt;0,ｸ.木くず!D28&lt;0),ｸ.木くず!D28,IF(N$19&gt;0,"0",0))</f>
        <v>0</v>
      </c>
      <c r="O13" s="398">
        <f>IF(OR(ｹ.繊維くず!D28&gt;0,ｹ.繊維くず!D28&lt;0),ｹ.繊維くず!D28,IF(O$19&gt;0,"0",0))</f>
        <v>0</v>
      </c>
      <c r="P13" s="398">
        <f>IF(OR(ｺ.動植物性残さ!D28&gt;0,ｺ.動植物性残さ!D28&lt;0),ｺ.動植物性残さ!D28,IF(P$19&gt;0,"0",0))</f>
        <v>0</v>
      </c>
      <c r="Q13" s="398">
        <f>IF(OR(ｻ.動物系固形不要物!D28&gt;0,ｻ.動物系固形不要物!D28&lt;0),ｻ.動物系固形不要物!D28,IF(Q$19&gt;0,"0",0))</f>
        <v>0</v>
      </c>
      <c r="R13" s="398">
        <f>IF(OR(ｼ.ｺﾞﾑくず!D28&gt;0,ｼ.ｺﾞﾑくず!D28&lt;0),ｼ.ｺﾞﾑくず!D28,IF(R$19&gt;0,"0",0))</f>
        <v>0</v>
      </c>
      <c r="S13" s="398">
        <f>IF(OR(ｽ.金属くず!D28&gt;0,ｽ.金属くず!D28&lt;0),ｽ.金属くず!D28,IF(S$19&gt;0,"0",0))</f>
        <v>0</v>
      </c>
      <c r="T13" s="398">
        <f>IF(OR(ｾ.ｶﾞﾗｽ･ｺﾝｸﾘ･陶磁器くず!D28&gt;0,ｾ.ｶﾞﾗｽ･ｺﾝｸﾘ･陶磁器くず!D28&lt;0),ｾ.ｶﾞﾗｽ･ｺﾝｸﾘ･陶磁器くず!D28,IF(T$19&gt;0,"0",0))</f>
        <v>0</v>
      </c>
      <c r="U13" s="398">
        <f>IF(OR(ｿ.鉱さい!D28&gt;0,ｿ.鉱さい!D28&lt;0),ｿ.鉱さい!D28,IF(U$19&gt;0,"0",0))</f>
        <v>0</v>
      </c>
      <c r="V13" s="398">
        <f>IF(OR(ﾀ.がれき類!D28&gt;0,ﾀ.がれき類!D28&lt;0),ﾀ.がれき類!D28,IF(V$19&gt;0,"0",0))</f>
        <v>0</v>
      </c>
      <c r="W13" s="398">
        <f>IF(OR(ﾁ.動物のふん尿!D28&gt;0,ﾁ.動物のふん尿!D28&lt;0),ﾁ.動物のふん尿!D28,IF(W$19&gt;0,"0",0))</f>
        <v>0</v>
      </c>
      <c r="X13" s="398">
        <f>IF(OR(ﾂ.動物の死体!D28&gt;0,ﾂ.動物の死体!D28&lt;0),ﾂ.動物の死体!D28,IF(X$19&gt;0,"0",0))</f>
        <v>0</v>
      </c>
      <c r="Y13" s="398">
        <f>IF(OR(ﾃ.ばいじん!D28&gt;0,ﾃ.ばいじん!D28&lt;0),ﾃ.ばいじん!D28,IF(Y$19&gt;0,"0",0))</f>
        <v>0</v>
      </c>
      <c r="Z13" s="399">
        <f>IF(OR(ﾄ.混合廃棄物その他!D28&gt;0,ﾄ.混合廃棄物その他!D28&lt;0),ﾄ.混合廃棄物その他!D28,IF(Z$19&gt;0,"0",0))</f>
        <v>0</v>
      </c>
      <c r="AA13" s="400">
        <f t="shared" si="0"/>
        <v>0</v>
      </c>
    </row>
    <row r="14" spans="2:27" ht="20.399999999999999" customHeight="1">
      <c r="B14" s="184" t="s">
        <v>229</v>
      </c>
      <c r="C14" s="822" t="s">
        <v>241</v>
      </c>
      <c r="D14" s="822"/>
      <c r="E14" s="822"/>
      <c r="F14" s="803"/>
      <c r="G14" s="398">
        <f>IF(OR(ｱ.燃え殻!D29&gt;0,ｱ.燃え殻!D29&lt;0),ｱ.燃え殻!D29,IF(G$19&gt;0,"0",0))</f>
        <v>0</v>
      </c>
      <c r="H14" s="398">
        <f>IF(OR(ｲ.汚泥!D29&gt;0,ｲ.汚泥!D29&lt;0),ｲ.汚泥!D29,IF(H$19&gt;0,"0",0))</f>
        <v>0</v>
      </c>
      <c r="I14" s="398">
        <f>IF(OR(ｳ.廃油!D29&gt;0,ｳ.廃油!D29&lt;0),ｳ.廃油!D29,IF(I$19&gt;0,"0",0))</f>
        <v>0</v>
      </c>
      <c r="J14" s="398">
        <f>IF(OR(ｴ.廃酸!$D29&gt;0,ｴ.廃酸!$D29&lt;0),ｴ.廃酸!D29,IF(J$19&gt;0,"0",0))</f>
        <v>0</v>
      </c>
      <c r="K14" s="398">
        <f>IF(OR(ｵ.廃ｱﾙｶﾘ!$D29&gt;0,ｵ.廃ｱﾙｶﾘ!$D29&lt;0),ｵ.廃ｱﾙｶﾘ!D29,IF(K$19&gt;0,"0",0))</f>
        <v>0</v>
      </c>
      <c r="L14" s="398">
        <f>IF(OR(ｶ.廃ﾌﾟﾗ類!D29&gt;0,ｶ.廃ﾌﾟﾗ類!D29&lt;0),ｶ.廃ﾌﾟﾗ類!D29,IF(L$19&gt;0,"0",0))</f>
        <v>0</v>
      </c>
      <c r="M14" s="398">
        <f>IF(OR(ｷ.紙くず!D29&gt;0,ｷ.紙くず!D29&lt;0),ｷ.紙くず!D29,IF(M$19&gt;0,"0",0))</f>
        <v>0</v>
      </c>
      <c r="N14" s="398">
        <f>IF(OR(ｸ.木くず!D29&gt;0,ｸ.木くず!D29&lt;0),ｸ.木くず!D29,IF(N$19&gt;0,"0",0))</f>
        <v>0</v>
      </c>
      <c r="O14" s="398">
        <f>IF(OR(ｹ.繊維くず!D29&gt;0,ｹ.繊維くず!D29&lt;0),ｹ.繊維くず!D29,IF(O$19&gt;0,"0",0))</f>
        <v>0</v>
      </c>
      <c r="P14" s="398">
        <f>IF(OR(ｺ.動植物性残さ!D29&gt;0,ｺ.動植物性残さ!D29&lt;0),ｺ.動植物性残さ!D29,IF(P$19&gt;0,"0",0))</f>
        <v>0</v>
      </c>
      <c r="Q14" s="398">
        <f>IF(OR(ｻ.動物系固形不要物!D29&gt;0,ｻ.動物系固形不要物!D29&lt;0),ｻ.動物系固形不要物!D29,IF(Q$19&gt;0,"0",0))</f>
        <v>0</v>
      </c>
      <c r="R14" s="398">
        <f>IF(OR(ｼ.ｺﾞﾑくず!D29&gt;0,ｼ.ｺﾞﾑくず!D29&lt;0),ｼ.ｺﾞﾑくず!D29,IF(R$19&gt;0,"0",0))</f>
        <v>0</v>
      </c>
      <c r="S14" s="398">
        <f>IF(OR(ｽ.金属くず!D29&gt;0,ｽ.金属くず!D29&lt;0),ｽ.金属くず!D29,IF(S$19&gt;0,"0",0))</f>
        <v>0</v>
      </c>
      <c r="T14" s="398">
        <f>IF(OR(ｾ.ｶﾞﾗｽ･ｺﾝｸﾘ･陶磁器くず!D29&gt;0,ｾ.ｶﾞﾗｽ･ｺﾝｸﾘ･陶磁器くず!D29&lt;0),ｾ.ｶﾞﾗｽ･ｺﾝｸﾘ･陶磁器くず!D29,IF(T$19&gt;0,"0",0))</f>
        <v>0</v>
      </c>
      <c r="U14" s="398">
        <f>IF(OR(ｿ.鉱さい!D29&gt;0,ｿ.鉱さい!D29&lt;0),ｿ.鉱さい!D29,IF(U$19&gt;0,"0",0))</f>
        <v>0</v>
      </c>
      <c r="V14" s="398">
        <f>IF(OR(ﾀ.がれき類!D29&gt;0,ﾀ.がれき類!D29&lt;0),ﾀ.がれき類!D29,IF(V$19&gt;0,"0",0))</f>
        <v>0</v>
      </c>
      <c r="W14" s="398">
        <f>IF(OR(ﾁ.動物のふん尿!D29&gt;0,ﾁ.動物のふん尿!D29&lt;0),ﾁ.動物のふん尿!D29,IF(W$19&gt;0,"0",0))</f>
        <v>0</v>
      </c>
      <c r="X14" s="398">
        <f>IF(OR(ﾂ.動物の死体!D29&gt;0,ﾂ.動物の死体!D29&lt;0),ﾂ.動物の死体!D29,IF(X$19&gt;0,"0",0))</f>
        <v>0</v>
      </c>
      <c r="Y14" s="398">
        <f>IF(OR(ﾃ.ばいじん!D29&gt;0,ﾃ.ばいじん!D29&lt;0),ﾃ.ばいじん!D29,IF(Y$19&gt;0,"0",0))</f>
        <v>0</v>
      </c>
      <c r="Z14" s="399">
        <f>IF(OR(ﾄ.混合廃棄物その他!D29&gt;0,ﾄ.混合廃棄物その他!D29&lt;0),ﾄ.混合廃棄物その他!D29,IF(Z$19&gt;0,"0",0))</f>
        <v>0</v>
      </c>
      <c r="AA14" s="400">
        <f t="shared" si="0"/>
        <v>0</v>
      </c>
    </row>
    <row r="15" spans="2:27" ht="20.399999999999999" customHeight="1">
      <c r="B15" s="184" t="s">
        <v>244</v>
      </c>
      <c r="C15" s="822" t="s">
        <v>242</v>
      </c>
      <c r="D15" s="822"/>
      <c r="E15" s="822"/>
      <c r="F15" s="803"/>
      <c r="G15" s="398">
        <f>IF(OR(ｱ.燃え殻!D30&gt;0,ｱ.燃え殻!D30&lt;0),ｱ.燃え殻!D30,IF(G$19&gt;0,"0",0))</f>
        <v>0</v>
      </c>
      <c r="H15" s="398">
        <f>IF(OR(ｲ.汚泥!D30&gt;0,ｲ.汚泥!D30&lt;0),ｲ.汚泥!D30,IF(H$19&gt;0,"0",0))</f>
        <v>0</v>
      </c>
      <c r="I15" s="398">
        <f>IF(OR(ｳ.廃油!D30&gt;0,ｳ.廃油!D30&lt;0),ｳ.廃油!D30,IF(I$19&gt;0,"0",0))</f>
        <v>0</v>
      </c>
      <c r="J15" s="398">
        <f>IF(OR(ｴ.廃酸!$D30&gt;0,ｴ.廃酸!$D30&lt;0),ｴ.廃酸!D30,IF(J$19&gt;0,"0",0))</f>
        <v>0</v>
      </c>
      <c r="K15" s="398">
        <f>IF(OR(ｵ.廃ｱﾙｶﾘ!$D30&gt;0,ｵ.廃ｱﾙｶﾘ!$D30&lt;0),ｵ.廃ｱﾙｶﾘ!D30,IF(K$19&gt;0,"0",0))</f>
        <v>0</v>
      </c>
      <c r="L15" s="398">
        <f>IF(OR(ｶ.廃ﾌﾟﾗ類!D30&gt;0,ｶ.廃ﾌﾟﾗ類!D30&lt;0),ｶ.廃ﾌﾟﾗ類!D30,IF(L$19&gt;0,"0",0))</f>
        <v>0</v>
      </c>
      <c r="M15" s="398">
        <f>IF(OR(ｷ.紙くず!D30&gt;0,ｷ.紙くず!D30&lt;0),ｷ.紙くず!D30,IF(M$19&gt;0,"0",0))</f>
        <v>0</v>
      </c>
      <c r="N15" s="398">
        <f>IF(OR(ｸ.木くず!D30&gt;0,ｸ.木くず!D30&lt;0),ｸ.木くず!D30,IF(N$19&gt;0,"0",0))</f>
        <v>0</v>
      </c>
      <c r="O15" s="398">
        <f>IF(OR(ｹ.繊維くず!D30&gt;0,ｹ.繊維くず!D30&lt;0),ｹ.繊維くず!D30,IF(O$19&gt;0,"0",0))</f>
        <v>0</v>
      </c>
      <c r="P15" s="398">
        <f>IF(OR(ｺ.動植物性残さ!D30&gt;0,ｺ.動植物性残さ!D30&lt;0),ｺ.動植物性残さ!D30,IF(P$19&gt;0,"0",0))</f>
        <v>0</v>
      </c>
      <c r="Q15" s="398">
        <f>IF(OR(ｻ.動物系固形不要物!D30&gt;0,ｻ.動物系固形不要物!D30&lt;0),ｻ.動物系固形不要物!D30,IF(Q$19&gt;0,"0",0))</f>
        <v>0</v>
      </c>
      <c r="R15" s="398">
        <f>IF(OR(ｼ.ｺﾞﾑくず!D30&gt;0,ｼ.ｺﾞﾑくず!D30&lt;0),ｼ.ｺﾞﾑくず!D30,IF(R$19&gt;0,"0",0))</f>
        <v>0</v>
      </c>
      <c r="S15" s="398">
        <f>IF(OR(ｽ.金属くず!D30&gt;0,ｽ.金属くず!D30&lt;0),ｽ.金属くず!D30,IF(S$19&gt;0,"0",0))</f>
        <v>0</v>
      </c>
      <c r="T15" s="398">
        <f>IF(OR(ｾ.ｶﾞﾗｽ･ｺﾝｸﾘ･陶磁器くず!D30&gt;0,ｾ.ｶﾞﾗｽ･ｺﾝｸﾘ･陶磁器くず!D30&lt;0),ｾ.ｶﾞﾗｽ･ｺﾝｸﾘ･陶磁器くず!D30,IF(T$19&gt;0,"0",0))</f>
        <v>0</v>
      </c>
      <c r="U15" s="398">
        <f>IF(OR(ｿ.鉱さい!D30&gt;0,ｿ.鉱さい!D30&lt;0),ｿ.鉱さい!D30,IF(U$19&gt;0,"0",0))</f>
        <v>0</v>
      </c>
      <c r="V15" s="398">
        <f>IF(OR(ﾀ.がれき類!D30&gt;0,ﾀ.がれき類!D30&lt;0),ﾀ.がれき類!D30,IF(V$19&gt;0,"0",0))</f>
        <v>0</v>
      </c>
      <c r="W15" s="398">
        <f>IF(OR(ﾁ.動物のふん尿!D30&gt;0,ﾁ.動物のふん尿!D30&lt;0),ﾁ.動物のふん尿!D30,IF(W$19&gt;0,"0",0))</f>
        <v>0</v>
      </c>
      <c r="X15" s="398">
        <f>IF(OR(ﾂ.動物の死体!D30&gt;0,ﾂ.動物の死体!D30&lt;0),ﾂ.動物の死体!D30,IF(X$19&gt;0,"0",0))</f>
        <v>0</v>
      </c>
      <c r="Y15" s="398">
        <f>IF(OR(ﾃ.ばいじん!D30&gt;0,ﾃ.ばいじん!D30&lt;0),ﾃ.ばいじん!D30,IF(Y$19&gt;0,"0",0))</f>
        <v>0</v>
      </c>
      <c r="Z15" s="399">
        <f>IF(OR(ﾄ.混合廃棄物その他!D30&gt;0,ﾄ.混合廃棄物その他!D30&lt;0),ﾄ.混合廃棄物その他!D30,IF(Z$19&gt;0,"0",0))</f>
        <v>0</v>
      </c>
      <c r="AA15" s="400">
        <f t="shared" si="0"/>
        <v>0</v>
      </c>
    </row>
    <row r="16" spans="2:27" ht="20.399999999999999" customHeight="1">
      <c r="B16" s="184" t="s">
        <v>245</v>
      </c>
      <c r="C16" s="822" t="s">
        <v>243</v>
      </c>
      <c r="D16" s="822"/>
      <c r="E16" s="822"/>
      <c r="F16" s="803"/>
      <c r="G16" s="398">
        <f>IF(OR(ｱ.燃え殻!D31&gt;0,ｱ.燃え殻!D31&lt;0),ｱ.燃え殻!D31,IF(G$19&gt;0,"0",0))</f>
        <v>0</v>
      </c>
      <c r="H16" s="398">
        <f>IF(OR(ｲ.汚泥!D31&gt;0,ｲ.汚泥!D31&lt;0),ｲ.汚泥!D31,IF(H$19&gt;0,"0",0))</f>
        <v>0</v>
      </c>
      <c r="I16" s="398">
        <f>IF(OR(ｳ.廃油!D31&gt;0,ｳ.廃油!D31&lt;0),ｳ.廃油!D31,IF(I$19&gt;0,"0",0))</f>
        <v>0</v>
      </c>
      <c r="J16" s="398">
        <f>IF(OR(ｴ.廃酸!$D31&gt;0,ｴ.廃酸!$D31&lt;0),ｴ.廃酸!D31,IF(J$19&gt;0,"0",0))</f>
        <v>0</v>
      </c>
      <c r="K16" s="398">
        <f>IF(OR(ｵ.廃ｱﾙｶﾘ!$D31&gt;0,ｵ.廃ｱﾙｶﾘ!$D31&lt;0),ｵ.廃ｱﾙｶﾘ!D31,IF(K$19&gt;0,"0",0))</f>
        <v>0</v>
      </c>
      <c r="L16" s="398">
        <f>IF(OR(ｶ.廃ﾌﾟﾗ類!D31&gt;0,ｶ.廃ﾌﾟﾗ類!D31&lt;0),ｶ.廃ﾌﾟﾗ類!D31,IF(L$19&gt;0,"0",0))</f>
        <v>0</v>
      </c>
      <c r="M16" s="398">
        <f>IF(OR(ｷ.紙くず!D31&gt;0,ｷ.紙くず!D31&lt;0),ｷ.紙くず!D31,IF(M$19&gt;0,"0",0))</f>
        <v>0</v>
      </c>
      <c r="N16" s="398">
        <f>IF(OR(ｸ.木くず!D31&gt;0,ｸ.木くず!D31&lt;0),ｸ.木くず!D31,IF(N$19&gt;0,"0",0))</f>
        <v>0</v>
      </c>
      <c r="O16" s="398">
        <f>IF(OR(ｹ.繊維くず!D31&gt;0,ｹ.繊維くず!D31&lt;0),ｹ.繊維くず!D31,IF(O$19&gt;0,"0",0))</f>
        <v>0</v>
      </c>
      <c r="P16" s="398">
        <f>IF(OR(ｺ.動植物性残さ!D31&gt;0,ｺ.動植物性残さ!D31&lt;0),ｺ.動植物性残さ!D31,IF(P$19&gt;0,"0",0))</f>
        <v>0</v>
      </c>
      <c r="Q16" s="398">
        <f>IF(OR(ｻ.動物系固形不要物!D31&gt;0,ｻ.動物系固形不要物!D31&lt;0),ｻ.動物系固形不要物!D31,IF(Q$19&gt;0,"0",0))</f>
        <v>0</v>
      </c>
      <c r="R16" s="398">
        <f>IF(OR(ｼ.ｺﾞﾑくず!D31&gt;0,ｼ.ｺﾞﾑくず!D31&lt;0),ｼ.ｺﾞﾑくず!D31,IF(R$19&gt;0,"0",0))</f>
        <v>0</v>
      </c>
      <c r="S16" s="398">
        <f>IF(OR(ｽ.金属くず!D31&gt;0,ｽ.金属くず!D31&lt;0),ｽ.金属くず!D31,IF(S$19&gt;0,"0",0))</f>
        <v>0</v>
      </c>
      <c r="T16" s="398">
        <f>IF(OR(ｾ.ｶﾞﾗｽ･ｺﾝｸﾘ･陶磁器くず!D31&gt;0,ｾ.ｶﾞﾗｽ･ｺﾝｸﾘ･陶磁器くず!D31&lt;0),ｾ.ｶﾞﾗｽ･ｺﾝｸﾘ･陶磁器くず!D31,IF(T$19&gt;0,"0",0))</f>
        <v>0</v>
      </c>
      <c r="U16" s="398">
        <f>IF(OR(ｿ.鉱さい!D31&gt;0,ｿ.鉱さい!D31&lt;0),ｿ.鉱さい!D31,IF(U$19&gt;0,"0",0))</f>
        <v>0</v>
      </c>
      <c r="V16" s="398">
        <f>IF(OR(ﾀ.がれき類!D31&gt;0,ﾀ.がれき類!D31&lt;0),ﾀ.がれき類!D31,IF(V$19&gt;0,"0",0))</f>
        <v>0</v>
      </c>
      <c r="W16" s="398">
        <f>IF(OR(ﾁ.動物のふん尿!D31&gt;0,ﾁ.動物のふん尿!D31&lt;0),ﾁ.動物のふん尿!D31,IF(W$19&gt;0,"0",0))</f>
        <v>0</v>
      </c>
      <c r="X16" s="398">
        <f>IF(OR(ﾂ.動物の死体!D31&gt;0,ﾂ.動物の死体!D31&lt;0),ﾂ.動物の死体!D31,IF(X$19&gt;0,"0",0))</f>
        <v>0</v>
      </c>
      <c r="Y16" s="398">
        <f>IF(OR(ﾃ.ばいじん!D31&gt;0,ﾃ.ばいじん!D31&lt;0),ﾃ.ばいじん!D31,IF(Y$19&gt;0,"0",0))</f>
        <v>0</v>
      </c>
      <c r="Z16" s="399">
        <f>IF(OR(ﾄ.混合廃棄物その他!D31&gt;0,ﾄ.混合廃棄物その他!D31&lt;0),ﾄ.混合廃棄物その他!D31,IF(Z$19&gt;0,"0",0))</f>
        <v>0</v>
      </c>
      <c r="AA16" s="400">
        <f t="shared" si="0"/>
        <v>0</v>
      </c>
    </row>
    <row r="17" spans="2:27" ht="20.399999999999999" customHeight="1">
      <c r="B17" s="184"/>
      <c r="C17" s="822" t="s">
        <v>428</v>
      </c>
      <c r="D17" s="822"/>
      <c r="E17" s="822"/>
      <c r="F17" s="803"/>
      <c r="G17" s="398">
        <f>IF(OR(ｱ.燃え殻!D32&gt;0,ｱ.燃え殻!D32&lt;0),ｱ.燃え殻!D32,IF(G$19&gt;0,"0",0))</f>
        <v>0</v>
      </c>
      <c r="H17" s="398">
        <f>IF(OR(ｲ.汚泥!D32&gt;0,ｲ.汚泥!D32&lt;0),ｲ.汚泥!D32,IF(H$19&gt;0,"0",0))</f>
        <v>0</v>
      </c>
      <c r="I17" s="398">
        <f>IF(OR(ｳ.廃油!D32&gt;0,ｳ.廃油!D32&lt;0),ｳ.廃油!D32,IF(I$19&gt;0,"0",0))</f>
        <v>0</v>
      </c>
      <c r="J17" s="398">
        <f>IF(OR(ｴ.廃酸!$D32&gt;0,ｴ.廃酸!$D32&lt;0),ｴ.廃酸!D32,IF(J$19&gt;0,"0",0))</f>
        <v>0</v>
      </c>
      <c r="K17" s="398">
        <f>IF(OR(ｵ.廃ｱﾙｶﾘ!$D32&gt;0,ｵ.廃ｱﾙｶﾘ!$D32&lt;0),ｵ.廃ｱﾙｶﾘ!D32,IF(K$19&gt;0,"0",0))</f>
        <v>0</v>
      </c>
      <c r="L17" s="398">
        <f>IF(OR(ｶ.廃ﾌﾟﾗ類!D32&gt;0,ｶ.廃ﾌﾟﾗ類!D32&lt;0),ｶ.廃ﾌﾟﾗ類!D32,IF(L$19&gt;0,"0",0))</f>
        <v>0</v>
      </c>
      <c r="M17" s="398">
        <f>IF(OR(ｷ.紙くず!D32&gt;0,ｷ.紙くず!D32&lt;0),ｷ.紙くず!D32,IF(M$19&gt;0,"0",0))</f>
        <v>0</v>
      </c>
      <c r="N17" s="398">
        <f>IF(OR(ｸ.木くず!D32&gt;0,ｸ.木くず!D32&lt;0),ｸ.木くず!D32,IF(N$19&gt;0,"0",0))</f>
        <v>0</v>
      </c>
      <c r="O17" s="398">
        <f>IF(OR(ｹ.繊維くず!D32&gt;0,ｹ.繊維くず!D32&lt;0),ｹ.繊維くず!D32,IF(O$19&gt;0,"0",0))</f>
        <v>0</v>
      </c>
      <c r="P17" s="398">
        <f>IF(OR(ｺ.動植物性残さ!D32&gt;0,ｺ.動植物性残さ!D32&lt;0),ｺ.動植物性残さ!D32,IF(P$19&gt;0,"0",0))</f>
        <v>0</v>
      </c>
      <c r="Q17" s="398">
        <f>IF(OR(ｻ.動物系固形不要物!D32&gt;0,ｻ.動物系固形不要物!D32&lt;0),ｻ.動物系固形不要物!D32,IF(Q$19&gt;0,"0",0))</f>
        <v>0</v>
      </c>
      <c r="R17" s="398">
        <f>IF(OR(ｼ.ｺﾞﾑくず!D32&gt;0,ｼ.ｺﾞﾑくず!D32&lt;0),ｼ.ｺﾞﾑくず!D32,IF(R$19&gt;0,"0",0))</f>
        <v>0</v>
      </c>
      <c r="S17" s="398">
        <f>IF(OR(ｽ.金属くず!D32&gt;0,ｽ.金属くず!D32&lt;0),ｽ.金属くず!D32,IF(S$19&gt;0,"0",0))</f>
        <v>0</v>
      </c>
      <c r="T17" s="398">
        <f>IF(OR(ｾ.ｶﾞﾗｽ･ｺﾝｸﾘ･陶磁器くず!D32&gt;0,ｾ.ｶﾞﾗｽ･ｺﾝｸﾘ･陶磁器くず!D32&lt;0),ｾ.ｶﾞﾗｽ･ｺﾝｸﾘ･陶磁器くず!D32,IF(T$19&gt;0,"0",0))</f>
        <v>0</v>
      </c>
      <c r="U17" s="398">
        <f>IF(OR(ｿ.鉱さい!D32&gt;0,ｿ.鉱さい!D32&lt;0),ｿ.鉱さい!D32,IF(U$19&gt;0,"0",0))</f>
        <v>0</v>
      </c>
      <c r="V17" s="398">
        <f>IF(OR(ﾀ.がれき類!D32&gt;0,ﾀ.がれき類!D32&lt;0),ﾀ.がれき類!D32,IF(V$19&gt;0,"0",0))</f>
        <v>0</v>
      </c>
      <c r="W17" s="398">
        <f>IF(OR(ﾁ.動物のふん尿!D32&gt;0,ﾁ.動物のふん尿!D32&lt;0),ﾁ.動物のふん尿!D32,IF(W$19&gt;0,"0",0))</f>
        <v>0</v>
      </c>
      <c r="X17" s="398">
        <f>IF(OR(ﾂ.動物の死体!D32&gt;0,ﾂ.動物の死体!D32&lt;0),ﾂ.動物の死体!D32,IF(X$19&gt;0,"0",0))</f>
        <v>0</v>
      </c>
      <c r="Y17" s="398">
        <f>IF(OR(ﾃ.ばいじん!D32&gt;0,ﾃ.ばいじん!D32&lt;0),ﾃ.ばいじん!D32,IF(Y$19&gt;0,"0",0))</f>
        <v>0</v>
      </c>
      <c r="Z17" s="399">
        <f>IF(OR(ﾄ.混合廃棄物その他!D32&gt;0,ﾄ.混合廃棄物その他!D32&lt;0),ﾄ.混合廃棄物その他!D32,IF(Z$19&gt;0,"0",0))</f>
        <v>0</v>
      </c>
      <c r="AA17" s="400">
        <f t="shared" si="0"/>
        <v>0</v>
      </c>
    </row>
    <row r="18" spans="2:27" ht="20.399999999999999" customHeight="1" thickBot="1">
      <c r="B18" s="185"/>
      <c r="C18" s="214" t="s">
        <v>269</v>
      </c>
      <c r="D18" s="818" t="s">
        <v>388</v>
      </c>
      <c r="E18" s="818"/>
      <c r="F18" s="819"/>
      <c r="G18" s="401">
        <f>IF(OR(ｱ.燃え殻!D33&gt;0,ｱ.燃え殻!D33&lt;0),ｱ.燃え殻!D33,IF(G$19&gt;0,"0",0))</f>
        <v>0</v>
      </c>
      <c r="H18" s="401">
        <f>IF(OR(ｲ.汚泥!D33&gt;0,ｲ.汚泥!D33&lt;0),ｲ.汚泥!D33,IF(H$19&gt;0,"0",0))</f>
        <v>0</v>
      </c>
      <c r="I18" s="401">
        <f>IF(OR(ｳ.廃油!D33&gt;0,ｳ.廃油!D33&lt;0),ｳ.廃油!D33,IF(I$19&gt;0,"0",0))</f>
        <v>0</v>
      </c>
      <c r="J18" s="401">
        <f>IF(OR(ｴ.廃酸!$D33&gt;0,ｴ.廃酸!$D33&lt;0),ｴ.廃酸!D33,IF(J$19&gt;0,"0",0))</f>
        <v>0</v>
      </c>
      <c r="K18" s="401">
        <f>IF(OR(ｵ.廃ｱﾙｶﾘ!$D33&gt;0,ｵ.廃ｱﾙｶﾘ!$D33&lt;0),ｵ.廃ｱﾙｶﾘ!D33,IF(K$19&gt;0,"0",0))</f>
        <v>0</v>
      </c>
      <c r="L18" s="401">
        <f>IF(OR(ｶ.廃ﾌﾟﾗ類!D33&gt;0,ｶ.廃ﾌﾟﾗ類!D33&lt;0),ｶ.廃ﾌﾟﾗ類!D33,IF(L$19&gt;0,"0",0))</f>
        <v>0</v>
      </c>
      <c r="M18" s="401">
        <f>IF(OR(ｷ.紙くず!D33&gt;0,ｷ.紙くず!D33&lt;0),ｷ.紙くず!D33,IF(M$19&gt;0,"0",0))</f>
        <v>0</v>
      </c>
      <c r="N18" s="401">
        <f>IF(OR(ｸ.木くず!D33&gt;0,ｸ.木くず!D33&lt;0),ｸ.木くず!D33,IF(N$19&gt;0,"0",0))</f>
        <v>0</v>
      </c>
      <c r="O18" s="401">
        <f>IF(OR(ｹ.繊維くず!D33&gt;0,ｹ.繊維くず!D33&lt;0),ｹ.繊維くず!D33,IF(O$19&gt;0,"0",0))</f>
        <v>0</v>
      </c>
      <c r="P18" s="401">
        <f>IF(OR(ｺ.動植物性残さ!D33&gt;0,ｺ.動植物性残さ!D33&lt;0),ｺ.動植物性残さ!D33,IF(P$19&gt;0,"0",0))</f>
        <v>0</v>
      </c>
      <c r="Q18" s="401">
        <f>IF(OR(ｻ.動物系固形不要物!D33&gt;0,ｻ.動物系固形不要物!D33&lt;0),ｻ.動物系固形不要物!D33,IF(Q$19&gt;0,"0",0))</f>
        <v>0</v>
      </c>
      <c r="R18" s="401">
        <f>IF(OR(ｼ.ｺﾞﾑくず!D33&gt;0,ｼ.ｺﾞﾑくず!D33&lt;0),ｼ.ｺﾞﾑくず!D33,IF(R$19&gt;0,"0",0))</f>
        <v>0</v>
      </c>
      <c r="S18" s="401">
        <f>IF(OR(ｽ.金属くず!D33&gt;0,ｽ.金属くず!D33&lt;0),ｽ.金属くず!D33,IF(S$19&gt;0,"0",0))</f>
        <v>0</v>
      </c>
      <c r="T18" s="401">
        <f>IF(OR(ｾ.ｶﾞﾗｽ･ｺﾝｸﾘ･陶磁器くず!D33&gt;0,ｾ.ｶﾞﾗｽ･ｺﾝｸﾘ･陶磁器くず!D33&lt;0),ｾ.ｶﾞﾗｽ･ｺﾝｸﾘ･陶磁器くず!D33,IF(T$19&gt;0,"0",0))</f>
        <v>0</v>
      </c>
      <c r="U18" s="401">
        <f>IF(OR(ｿ.鉱さい!D33&gt;0,ｿ.鉱さい!D33&lt;0),ｿ.鉱さい!D33,IF(U$19&gt;0,"0",0))</f>
        <v>0</v>
      </c>
      <c r="V18" s="401">
        <f>IF(OR(ﾀ.がれき類!D33&gt;0,ﾀ.がれき類!D33&lt;0),ﾀ.がれき類!D33,IF(V$19&gt;0,"0",0))</f>
        <v>0</v>
      </c>
      <c r="W18" s="401">
        <f>IF(OR(ﾁ.動物のふん尿!D33&gt;0,ﾁ.動物のふん尿!D33&lt;0),ﾁ.動物のふん尿!D33,IF(W$19&gt;0,"0",0))</f>
        <v>0</v>
      </c>
      <c r="X18" s="401">
        <f>IF(OR(ﾂ.動物の死体!D33&gt;0,ﾂ.動物の死体!D33&lt;0),ﾂ.動物の死体!D33,IF(X$19&gt;0,"0",0))</f>
        <v>0</v>
      </c>
      <c r="Y18" s="401">
        <f>IF(OR(ﾃ.ばいじん!D33&gt;0,ﾃ.ばいじん!D33&lt;0),ﾃ.ばいじん!D33,IF(Y$19&gt;0,"0",0))</f>
        <v>0</v>
      </c>
      <c r="Z18" s="402">
        <f>IF(OR(ﾄ.混合廃棄物その他!D33&gt;0,ﾄ.混合廃棄物その他!D33&lt;0),ﾄ.混合廃棄物その他!D33,IF(Z$19&gt;0,"0",0))</f>
        <v>0</v>
      </c>
      <c r="AA18" s="403">
        <f t="shared" si="0"/>
        <v>0</v>
      </c>
    </row>
    <row r="19" spans="2:27" ht="20.399999999999999" customHeight="1" thickTop="1">
      <c r="B19" s="181"/>
      <c r="C19" s="186" t="s">
        <v>334</v>
      </c>
      <c r="D19" s="808" t="s">
        <v>335</v>
      </c>
      <c r="E19" s="808"/>
      <c r="F19" s="809"/>
      <c r="G19" s="404">
        <f t="shared" ref="G19:Z19" si="1">+G41+G25+G23+G22+G21-G20</f>
        <v>0</v>
      </c>
      <c r="H19" s="404">
        <f t="shared" si="1"/>
        <v>0</v>
      </c>
      <c r="I19" s="404">
        <f t="shared" si="1"/>
        <v>0</v>
      </c>
      <c r="J19" s="404">
        <f t="shared" si="1"/>
        <v>0</v>
      </c>
      <c r="K19" s="404">
        <f t="shared" si="1"/>
        <v>0</v>
      </c>
      <c r="L19" s="404">
        <f t="shared" si="1"/>
        <v>0</v>
      </c>
      <c r="M19" s="404">
        <f t="shared" si="1"/>
        <v>0</v>
      </c>
      <c r="N19" s="404">
        <f t="shared" si="1"/>
        <v>0</v>
      </c>
      <c r="O19" s="404">
        <f t="shared" si="1"/>
        <v>0</v>
      </c>
      <c r="P19" s="404">
        <f t="shared" si="1"/>
        <v>0</v>
      </c>
      <c r="Q19" s="404">
        <f t="shared" si="1"/>
        <v>0</v>
      </c>
      <c r="R19" s="404">
        <f t="shared" si="1"/>
        <v>0</v>
      </c>
      <c r="S19" s="404">
        <f t="shared" si="1"/>
        <v>0</v>
      </c>
      <c r="T19" s="404">
        <f t="shared" si="1"/>
        <v>0</v>
      </c>
      <c r="U19" s="404">
        <f t="shared" si="1"/>
        <v>0</v>
      </c>
      <c r="V19" s="404">
        <f t="shared" si="1"/>
        <v>0</v>
      </c>
      <c r="W19" s="404">
        <f t="shared" si="1"/>
        <v>0</v>
      </c>
      <c r="X19" s="404">
        <f t="shared" si="1"/>
        <v>0</v>
      </c>
      <c r="Y19" s="404">
        <f t="shared" si="1"/>
        <v>0</v>
      </c>
      <c r="Z19" s="405">
        <f t="shared" si="1"/>
        <v>0</v>
      </c>
      <c r="AA19" s="406">
        <f t="shared" ref="AA19:AA25" si="2">SUM(G19:Z19)</f>
        <v>0</v>
      </c>
    </row>
    <row r="20" spans="2:27" ht="20.399999999999999" customHeight="1" thickBot="1">
      <c r="B20" s="182"/>
      <c r="C20" s="234" t="s">
        <v>233</v>
      </c>
      <c r="D20" s="810" t="s">
        <v>234</v>
      </c>
      <c r="E20" s="810"/>
      <c r="F20" s="811"/>
      <c r="G20" s="407">
        <f>+ｱ.燃え殻!$F$15</f>
        <v>0</v>
      </c>
      <c r="H20" s="407">
        <f>+ｲ.汚泥!$F$15</f>
        <v>0</v>
      </c>
      <c r="I20" s="407">
        <f>+ｳ.廃油!$F$15</f>
        <v>0</v>
      </c>
      <c r="J20" s="407">
        <f>+ｴ.廃酸!$F$15</f>
        <v>0</v>
      </c>
      <c r="K20" s="407">
        <f>+ｵ.廃ｱﾙｶﾘ!$F$15</f>
        <v>0</v>
      </c>
      <c r="L20" s="407">
        <f>+ｶ.廃ﾌﾟﾗ類!$F$15</f>
        <v>0</v>
      </c>
      <c r="M20" s="407">
        <f>+ｷ.紙くず!$F$15</f>
        <v>0</v>
      </c>
      <c r="N20" s="407">
        <f>+ｸ.木くず!$F$15</f>
        <v>0</v>
      </c>
      <c r="O20" s="407">
        <f>+ｹ.繊維くず!$F$15</f>
        <v>0</v>
      </c>
      <c r="P20" s="407">
        <f>+ｺ.動植物性残さ!$F$15</f>
        <v>0</v>
      </c>
      <c r="Q20" s="407">
        <f>+ｻ.動物系固形不要物!$F$15</f>
        <v>0</v>
      </c>
      <c r="R20" s="407">
        <f>+ｼ.ｺﾞﾑくず!$F$15</f>
        <v>0</v>
      </c>
      <c r="S20" s="407">
        <f>+ｽ.金属くず!$F$15</f>
        <v>0</v>
      </c>
      <c r="T20" s="407">
        <f>+ｾ.ｶﾞﾗｽ･ｺﾝｸﾘ･陶磁器くず!$F$15</f>
        <v>0</v>
      </c>
      <c r="U20" s="407">
        <f>+ｿ.鉱さい!$F$15</f>
        <v>0</v>
      </c>
      <c r="V20" s="407">
        <f>+ﾀ.がれき類!$F$15</f>
        <v>0</v>
      </c>
      <c r="W20" s="407">
        <f>+ﾁ.動物のふん尿!$F$15</f>
        <v>0</v>
      </c>
      <c r="X20" s="407">
        <f>+ﾂ.動物の死体!$F$15</f>
        <v>0</v>
      </c>
      <c r="Y20" s="407">
        <f>+ﾃ.ばいじん!$F$15</f>
        <v>0</v>
      </c>
      <c r="Z20" s="408">
        <f>+ﾄ.混合廃棄物その他!$F$15</f>
        <v>0</v>
      </c>
      <c r="AA20" s="409">
        <f t="shared" si="2"/>
        <v>0</v>
      </c>
    </row>
    <row r="21" spans="2:27" ht="20.399999999999999" customHeight="1">
      <c r="B21" s="182"/>
      <c r="C21" s="137"/>
      <c r="D21" s="233" t="s">
        <v>58</v>
      </c>
      <c r="E21" s="812" t="s">
        <v>284</v>
      </c>
      <c r="F21" s="813"/>
      <c r="G21" s="410">
        <f>+ｱ.燃え殻!$P$12</f>
        <v>0</v>
      </c>
      <c r="H21" s="410">
        <f>+ｲ.汚泥!$P$12</f>
        <v>0</v>
      </c>
      <c r="I21" s="410">
        <f>+ｳ.廃油!$P$12</f>
        <v>0</v>
      </c>
      <c r="J21" s="410">
        <f>+ｴ.廃酸!$P$12</f>
        <v>0</v>
      </c>
      <c r="K21" s="410">
        <f>+ｵ.廃ｱﾙｶﾘ!$P$12</f>
        <v>0</v>
      </c>
      <c r="L21" s="410">
        <f>+ｶ.廃ﾌﾟﾗ類!$P$12</f>
        <v>0</v>
      </c>
      <c r="M21" s="410">
        <f>+ｷ.紙くず!$P$12</f>
        <v>0</v>
      </c>
      <c r="N21" s="410">
        <f>+ｸ.木くず!$P$12</f>
        <v>0</v>
      </c>
      <c r="O21" s="410">
        <f>+ｹ.繊維くず!$P$12</f>
        <v>0</v>
      </c>
      <c r="P21" s="410">
        <f>+ｺ.動植物性残さ!$P$12</f>
        <v>0</v>
      </c>
      <c r="Q21" s="410">
        <f>+ｻ.動物系固形不要物!$P$12</f>
        <v>0</v>
      </c>
      <c r="R21" s="410">
        <f>+ｼ.ｺﾞﾑくず!$P$12</f>
        <v>0</v>
      </c>
      <c r="S21" s="410">
        <f>+ｽ.金属くず!$P$12</f>
        <v>0</v>
      </c>
      <c r="T21" s="410">
        <f>+ｾ.ｶﾞﾗｽ･ｺﾝｸﾘ･陶磁器くず!$P$12</f>
        <v>0</v>
      </c>
      <c r="U21" s="410">
        <f>+ｿ.鉱さい!$P$12</f>
        <v>0</v>
      </c>
      <c r="V21" s="410">
        <f>+ﾀ.がれき類!$P$12</f>
        <v>0</v>
      </c>
      <c r="W21" s="410">
        <f>+ﾁ.動物のふん尿!$P$12</f>
        <v>0</v>
      </c>
      <c r="X21" s="410">
        <f>+ﾂ.動物の死体!$P$12</f>
        <v>0</v>
      </c>
      <c r="Y21" s="410">
        <f>+ﾃ.ばいじん!$P$12</f>
        <v>0</v>
      </c>
      <c r="Z21" s="411">
        <f>+ﾄ.混合廃棄物その他!$P$12</f>
        <v>0</v>
      </c>
      <c r="AA21" s="412">
        <f t="shared" si="2"/>
        <v>0</v>
      </c>
    </row>
    <row r="22" spans="2:27" ht="20.399999999999999" customHeight="1">
      <c r="B22" s="182"/>
      <c r="C22" s="137"/>
      <c r="D22" s="136" t="s">
        <v>59</v>
      </c>
      <c r="E22" s="816" t="s">
        <v>285</v>
      </c>
      <c r="F22" s="817"/>
      <c r="G22" s="413">
        <f>+ｱ.燃え殻!$P$15</f>
        <v>0</v>
      </c>
      <c r="H22" s="413">
        <f>+ｲ.汚泥!$P$15</f>
        <v>0</v>
      </c>
      <c r="I22" s="413">
        <f>+ｳ.廃油!$P$15</f>
        <v>0</v>
      </c>
      <c r="J22" s="413">
        <f>+ｴ.廃酸!$P$15</f>
        <v>0</v>
      </c>
      <c r="K22" s="413">
        <f>+ｵ.廃ｱﾙｶﾘ!$P$15</f>
        <v>0</v>
      </c>
      <c r="L22" s="413">
        <f>+ｶ.廃ﾌﾟﾗ類!$P$15</f>
        <v>0</v>
      </c>
      <c r="M22" s="413">
        <f>+ｷ.紙くず!$P$15</f>
        <v>0</v>
      </c>
      <c r="N22" s="413">
        <f>+ｸ.木くず!$P$15</f>
        <v>0</v>
      </c>
      <c r="O22" s="413">
        <f>+ｹ.繊維くず!$P$15</f>
        <v>0</v>
      </c>
      <c r="P22" s="413">
        <f>+ｺ.動植物性残さ!$P$15</f>
        <v>0</v>
      </c>
      <c r="Q22" s="413">
        <f>+ｻ.動物系固形不要物!$P$15</f>
        <v>0</v>
      </c>
      <c r="R22" s="413">
        <f>+ｼ.ｺﾞﾑくず!$P$15</f>
        <v>0</v>
      </c>
      <c r="S22" s="413">
        <f>+ｽ.金属くず!$P$15</f>
        <v>0</v>
      </c>
      <c r="T22" s="413">
        <f>+ｾ.ｶﾞﾗｽ･ｺﾝｸﾘ･陶磁器くず!$P$15</f>
        <v>0</v>
      </c>
      <c r="U22" s="413">
        <f>+ｿ.鉱さい!$P$15</f>
        <v>0</v>
      </c>
      <c r="V22" s="413">
        <f>+ﾀ.がれき類!$P$15</f>
        <v>0</v>
      </c>
      <c r="W22" s="413">
        <f>+ﾁ.動物のふん尿!$P$15</f>
        <v>0</v>
      </c>
      <c r="X22" s="413">
        <f>+ﾂ.動物の死体!$P$15</f>
        <v>0</v>
      </c>
      <c r="Y22" s="413">
        <f>+ﾃ.ばいじん!$P$15</f>
        <v>0</v>
      </c>
      <c r="Z22" s="414">
        <f>+ﾄ.混合廃棄物その他!$P$15</f>
        <v>0</v>
      </c>
      <c r="AA22" s="415">
        <f t="shared" si="2"/>
        <v>0</v>
      </c>
    </row>
    <row r="23" spans="2:27" ht="20.399999999999999" customHeight="1">
      <c r="B23" s="182"/>
      <c r="C23" s="137"/>
      <c r="D23" s="460" t="s">
        <v>60</v>
      </c>
      <c r="E23" s="798" t="s">
        <v>286</v>
      </c>
      <c r="F23" s="799"/>
      <c r="G23" s="416">
        <f>+ｱ.燃え殻!$P$18</f>
        <v>0</v>
      </c>
      <c r="H23" s="416">
        <f>+ｲ.汚泥!$P$18</f>
        <v>0</v>
      </c>
      <c r="I23" s="416">
        <f>+ｳ.廃油!$P$18</f>
        <v>0</v>
      </c>
      <c r="J23" s="416">
        <f>+ｴ.廃酸!$P$18</f>
        <v>0</v>
      </c>
      <c r="K23" s="416">
        <f>+ｵ.廃ｱﾙｶﾘ!$P$18</f>
        <v>0</v>
      </c>
      <c r="L23" s="416">
        <f>+ｶ.廃ﾌﾟﾗ類!$P$18</f>
        <v>0</v>
      </c>
      <c r="M23" s="416">
        <f>+ｷ.紙くず!$P$18</f>
        <v>0</v>
      </c>
      <c r="N23" s="416">
        <f>+ｸ.木くず!$P$18</f>
        <v>0</v>
      </c>
      <c r="O23" s="416">
        <f>+ｹ.繊維くず!$P$18</f>
        <v>0</v>
      </c>
      <c r="P23" s="416">
        <f>+ｺ.動植物性残さ!$P$18</f>
        <v>0</v>
      </c>
      <c r="Q23" s="416">
        <f>+ｻ.動物系固形不要物!$P$18</f>
        <v>0</v>
      </c>
      <c r="R23" s="416">
        <f>+ｼ.ｺﾞﾑくず!$P$18</f>
        <v>0</v>
      </c>
      <c r="S23" s="416">
        <f>+ｽ.金属くず!$P$18</f>
        <v>0</v>
      </c>
      <c r="T23" s="416">
        <f>+ｾ.ｶﾞﾗｽ･ｺﾝｸﾘ･陶磁器くず!$P$18</f>
        <v>0</v>
      </c>
      <c r="U23" s="416">
        <f>+ｿ.鉱さい!$P$18</f>
        <v>0</v>
      </c>
      <c r="V23" s="416">
        <f>+ﾀ.がれき類!$P$18</f>
        <v>0</v>
      </c>
      <c r="W23" s="416">
        <f>+ﾁ.動物のふん尿!$P$18</f>
        <v>0</v>
      </c>
      <c r="X23" s="416">
        <f>+ﾂ.動物の死体!$P$18</f>
        <v>0</v>
      </c>
      <c r="Y23" s="416">
        <f>+ﾃ.ばいじん!$P$18</f>
        <v>0</v>
      </c>
      <c r="Z23" s="417">
        <f>+ﾄ.混合廃棄物その他!$P$18</f>
        <v>0</v>
      </c>
      <c r="AA23" s="418">
        <f t="shared" si="2"/>
        <v>0</v>
      </c>
    </row>
    <row r="24" spans="2:27" ht="20.399999999999999" customHeight="1">
      <c r="B24" s="182"/>
      <c r="C24" s="137"/>
      <c r="D24" s="215"/>
      <c r="E24" s="216" t="s">
        <v>61</v>
      </c>
      <c r="F24" s="217" t="s">
        <v>287</v>
      </c>
      <c r="G24" s="419">
        <f>+ｱ.燃え殻!$P$21</f>
        <v>0</v>
      </c>
      <c r="H24" s="419">
        <f>+ｲ.汚泥!$P$21</f>
        <v>0</v>
      </c>
      <c r="I24" s="419">
        <f>+ｳ.廃油!$P$21</f>
        <v>0</v>
      </c>
      <c r="J24" s="419">
        <f>+ｴ.廃酸!$P$21</f>
        <v>0</v>
      </c>
      <c r="K24" s="419">
        <f>+ｵ.廃ｱﾙｶﾘ!$P$21</f>
        <v>0</v>
      </c>
      <c r="L24" s="419">
        <f>+ｶ.廃ﾌﾟﾗ類!$P$21</f>
        <v>0</v>
      </c>
      <c r="M24" s="419">
        <f>+ｷ.紙くず!$P$21</f>
        <v>0</v>
      </c>
      <c r="N24" s="419">
        <f>+ｸ.木くず!$P$21</f>
        <v>0</v>
      </c>
      <c r="O24" s="419">
        <f>+ｹ.繊維くず!$P$21</f>
        <v>0</v>
      </c>
      <c r="P24" s="419">
        <f>+ｺ.動植物性残さ!$P$21</f>
        <v>0</v>
      </c>
      <c r="Q24" s="419">
        <f>+ｻ.動物系固形不要物!$P$21</f>
        <v>0</v>
      </c>
      <c r="R24" s="419">
        <f>+ｼ.ｺﾞﾑくず!$P$21</f>
        <v>0</v>
      </c>
      <c r="S24" s="419">
        <f>+ｽ.金属くず!$P$21</f>
        <v>0</v>
      </c>
      <c r="T24" s="419">
        <f>+ｾ.ｶﾞﾗｽ･ｺﾝｸﾘ･陶磁器くず!$P$21</f>
        <v>0</v>
      </c>
      <c r="U24" s="419">
        <f>+ｿ.鉱さい!$P$21</f>
        <v>0</v>
      </c>
      <c r="V24" s="419">
        <f>+ﾀ.がれき類!$P$21</f>
        <v>0</v>
      </c>
      <c r="W24" s="419">
        <f>+ﾁ.動物のふん尿!$P$21</f>
        <v>0</v>
      </c>
      <c r="X24" s="419">
        <f>+ﾂ.動物の死体!$P$21</f>
        <v>0</v>
      </c>
      <c r="Y24" s="419">
        <f>+ﾃ.ばいじん!$P$21</f>
        <v>0</v>
      </c>
      <c r="Z24" s="420">
        <f>+ﾄ.混合廃棄物その他!$P$21</f>
        <v>0</v>
      </c>
      <c r="AA24" s="421">
        <f t="shared" si="2"/>
        <v>0</v>
      </c>
    </row>
    <row r="25" spans="2:27" ht="20.399999999999999" customHeight="1">
      <c r="B25" s="182"/>
      <c r="C25" s="137"/>
      <c r="D25" s="187" t="s">
        <v>88</v>
      </c>
      <c r="E25" s="814" t="s">
        <v>271</v>
      </c>
      <c r="F25" s="815"/>
      <c r="G25" s="422">
        <f>+ｱ.燃え殻!$P$24</f>
        <v>0</v>
      </c>
      <c r="H25" s="422">
        <f>+ｲ.汚泥!$P$24</f>
        <v>0</v>
      </c>
      <c r="I25" s="422">
        <f>+ｳ.廃油!$P$24</f>
        <v>0</v>
      </c>
      <c r="J25" s="422">
        <f>+ｴ.廃酸!$P$24</f>
        <v>0</v>
      </c>
      <c r="K25" s="422">
        <f>+ｵ.廃ｱﾙｶﾘ!$P$24</f>
        <v>0</v>
      </c>
      <c r="L25" s="422">
        <f>+ｶ.廃ﾌﾟﾗ類!$P$24</f>
        <v>0</v>
      </c>
      <c r="M25" s="422">
        <f>+ｷ.紙くず!$P$24</f>
        <v>0</v>
      </c>
      <c r="N25" s="422">
        <f>+ｸ.木くず!$P$24</f>
        <v>0</v>
      </c>
      <c r="O25" s="422">
        <f>+ｹ.繊維くず!$P$24</f>
        <v>0</v>
      </c>
      <c r="P25" s="422">
        <f>+ｺ.動植物性残さ!$P$24</f>
        <v>0</v>
      </c>
      <c r="Q25" s="422">
        <f>+ｻ.動物系固形不要物!$P$24</f>
        <v>0</v>
      </c>
      <c r="R25" s="422">
        <f>+ｼ.ｺﾞﾑくず!$P$24</f>
        <v>0</v>
      </c>
      <c r="S25" s="422">
        <f>+ｽ.金属くず!$P$24</f>
        <v>0</v>
      </c>
      <c r="T25" s="422">
        <f>+ｾ.ｶﾞﾗｽ･ｺﾝｸﾘ･陶磁器くず!$P$24</f>
        <v>0</v>
      </c>
      <c r="U25" s="422">
        <f>+ｿ.鉱さい!$P$24</f>
        <v>0</v>
      </c>
      <c r="V25" s="422">
        <f>+ﾀ.がれき類!$P$24</f>
        <v>0</v>
      </c>
      <c r="W25" s="422">
        <f>+ﾁ.動物のふん尿!$P$24</f>
        <v>0</v>
      </c>
      <c r="X25" s="422">
        <f>+ﾂ.動物の死体!$P$24</f>
        <v>0</v>
      </c>
      <c r="Y25" s="422">
        <f>+ﾃ.ばいじん!$P$24</f>
        <v>0</v>
      </c>
      <c r="Z25" s="423">
        <f>+ﾄ.混合廃棄物その他!$P$24</f>
        <v>0</v>
      </c>
      <c r="AA25" s="424">
        <f t="shared" si="2"/>
        <v>0</v>
      </c>
    </row>
    <row r="26" spans="2:27" ht="20.399999999999999" customHeight="1">
      <c r="B26" s="182"/>
      <c r="C26" s="806" t="s">
        <v>174</v>
      </c>
      <c r="D26" s="462" t="s">
        <v>21</v>
      </c>
      <c r="E26" s="785" t="s">
        <v>288</v>
      </c>
      <c r="F26" s="786"/>
      <c r="G26" s="425">
        <f>+G28+G33+G34+G35</f>
        <v>0</v>
      </c>
      <c r="H26" s="425">
        <f t="shared" ref="H26:Z26" si="3">+H28+H33+H34+H35</f>
        <v>0</v>
      </c>
      <c r="I26" s="425">
        <f t="shared" si="3"/>
        <v>0</v>
      </c>
      <c r="J26" s="425">
        <f t="shared" si="3"/>
        <v>0</v>
      </c>
      <c r="K26" s="425">
        <f t="shared" si="3"/>
        <v>0</v>
      </c>
      <c r="L26" s="425">
        <f t="shared" si="3"/>
        <v>0</v>
      </c>
      <c r="M26" s="425">
        <f t="shared" si="3"/>
        <v>0</v>
      </c>
      <c r="N26" s="425">
        <f t="shared" si="3"/>
        <v>0</v>
      </c>
      <c r="O26" s="425">
        <f t="shared" si="3"/>
        <v>0</v>
      </c>
      <c r="P26" s="425">
        <f t="shared" si="3"/>
        <v>0</v>
      </c>
      <c r="Q26" s="425">
        <f t="shared" si="3"/>
        <v>0</v>
      </c>
      <c r="R26" s="425">
        <f t="shared" si="3"/>
        <v>0</v>
      </c>
      <c r="S26" s="425">
        <f t="shared" si="3"/>
        <v>0</v>
      </c>
      <c r="T26" s="425">
        <f t="shared" si="3"/>
        <v>0</v>
      </c>
      <c r="U26" s="425">
        <f t="shared" si="3"/>
        <v>0</v>
      </c>
      <c r="V26" s="425">
        <f t="shared" si="3"/>
        <v>0</v>
      </c>
      <c r="W26" s="425">
        <f t="shared" si="3"/>
        <v>0</v>
      </c>
      <c r="X26" s="425">
        <f t="shared" si="3"/>
        <v>0</v>
      </c>
      <c r="Y26" s="425">
        <f t="shared" si="3"/>
        <v>0</v>
      </c>
      <c r="Z26" s="426">
        <f t="shared" si="3"/>
        <v>0</v>
      </c>
      <c r="AA26" s="427">
        <f t="shared" ref="AA26:AA55" si="4">SUM(G26:Z26)</f>
        <v>0</v>
      </c>
    </row>
    <row r="27" spans="2:27" ht="20.399999999999999" customHeight="1">
      <c r="B27" s="182"/>
      <c r="C27" s="806"/>
      <c r="D27" s="187" t="s">
        <v>25</v>
      </c>
      <c r="E27" s="785" t="s">
        <v>289</v>
      </c>
      <c r="F27" s="786"/>
      <c r="G27" s="425">
        <f t="shared" ref="G27:Z27" si="5">+G23-G26</f>
        <v>0</v>
      </c>
      <c r="H27" s="425">
        <f t="shared" si="5"/>
        <v>0</v>
      </c>
      <c r="I27" s="425">
        <f t="shared" si="5"/>
        <v>0</v>
      </c>
      <c r="J27" s="425">
        <f t="shared" si="5"/>
        <v>0</v>
      </c>
      <c r="K27" s="425">
        <f t="shared" si="5"/>
        <v>0</v>
      </c>
      <c r="L27" s="425">
        <f t="shared" si="5"/>
        <v>0</v>
      </c>
      <c r="M27" s="425">
        <f t="shared" si="5"/>
        <v>0</v>
      </c>
      <c r="N27" s="425">
        <f t="shared" si="5"/>
        <v>0</v>
      </c>
      <c r="O27" s="425">
        <f t="shared" si="5"/>
        <v>0</v>
      </c>
      <c r="P27" s="425">
        <f t="shared" si="5"/>
        <v>0</v>
      </c>
      <c r="Q27" s="425">
        <f t="shared" si="5"/>
        <v>0</v>
      </c>
      <c r="R27" s="425">
        <f t="shared" si="5"/>
        <v>0</v>
      </c>
      <c r="S27" s="425">
        <f t="shared" si="5"/>
        <v>0</v>
      </c>
      <c r="T27" s="425">
        <f t="shared" si="5"/>
        <v>0</v>
      </c>
      <c r="U27" s="425">
        <f t="shared" si="5"/>
        <v>0</v>
      </c>
      <c r="V27" s="425">
        <f t="shared" si="5"/>
        <v>0</v>
      </c>
      <c r="W27" s="425">
        <f t="shared" si="5"/>
        <v>0</v>
      </c>
      <c r="X27" s="425">
        <f t="shared" si="5"/>
        <v>0</v>
      </c>
      <c r="Y27" s="425">
        <f t="shared" si="5"/>
        <v>0</v>
      </c>
      <c r="Z27" s="426">
        <f t="shared" si="5"/>
        <v>0</v>
      </c>
      <c r="AA27" s="427">
        <f t="shared" si="4"/>
        <v>0</v>
      </c>
    </row>
    <row r="28" spans="2:27" ht="20.399999999999999" customHeight="1">
      <c r="B28" s="182"/>
      <c r="C28" s="807"/>
      <c r="D28" s="791" t="s">
        <v>267</v>
      </c>
      <c r="E28" s="494" t="s">
        <v>29</v>
      </c>
      <c r="F28" s="318" t="s">
        <v>338</v>
      </c>
      <c r="G28" s="413">
        <f>+ｱ.燃え殻!$AH$9</f>
        <v>0</v>
      </c>
      <c r="H28" s="413">
        <f>+ｲ.汚泥!$AH$9</f>
        <v>0</v>
      </c>
      <c r="I28" s="413">
        <f>+ｳ.廃油!$AH$9</f>
        <v>0</v>
      </c>
      <c r="J28" s="413">
        <f>+ｴ.廃酸!$AH$9</f>
        <v>0</v>
      </c>
      <c r="K28" s="413">
        <f>+ｵ.廃ｱﾙｶﾘ!$AH$9</f>
        <v>0</v>
      </c>
      <c r="L28" s="413">
        <f>+ｶ.廃ﾌﾟﾗ類!$AH$9</f>
        <v>0</v>
      </c>
      <c r="M28" s="413">
        <f>+ｷ.紙くず!$AH$9</f>
        <v>0</v>
      </c>
      <c r="N28" s="413">
        <f>+ｸ.木くず!$AH$9</f>
        <v>0</v>
      </c>
      <c r="O28" s="413">
        <f>+ｹ.繊維くず!$AH$9</f>
        <v>0</v>
      </c>
      <c r="P28" s="413">
        <f>+ｺ.動植物性残さ!$AH$9</f>
        <v>0</v>
      </c>
      <c r="Q28" s="413">
        <f>+ｻ.動物系固形不要物!$AH$9</f>
        <v>0</v>
      </c>
      <c r="R28" s="413">
        <f>+ｼ.ｺﾞﾑくず!$AH$9</f>
        <v>0</v>
      </c>
      <c r="S28" s="413">
        <f>+ｽ.金属くず!$AH$9</f>
        <v>0</v>
      </c>
      <c r="T28" s="413">
        <f>+ｾ.ｶﾞﾗｽ･ｺﾝｸﾘ･陶磁器くず!$AH$9</f>
        <v>0</v>
      </c>
      <c r="U28" s="413">
        <f>+ｿ.鉱さい!$AH$9</f>
        <v>0</v>
      </c>
      <c r="V28" s="413">
        <f>+ﾀ.がれき類!$AH$9</f>
        <v>0</v>
      </c>
      <c r="W28" s="413">
        <f>+ﾁ.動物のふん尿!$AH$9</f>
        <v>0</v>
      </c>
      <c r="X28" s="413">
        <f>+ﾂ.動物の死体!$AH$9</f>
        <v>0</v>
      </c>
      <c r="Y28" s="413">
        <f>+ﾃ.ばいじん!$AH$9</f>
        <v>0</v>
      </c>
      <c r="Z28" s="414">
        <f>+ﾄ.混合廃棄物その他!$AH$9</f>
        <v>0</v>
      </c>
      <c r="AA28" s="415">
        <f>SUM(G28:Z28)</f>
        <v>0</v>
      </c>
    </row>
    <row r="29" spans="2:27" ht="20.399999999999999" customHeight="1">
      <c r="B29" s="182"/>
      <c r="C29" s="807"/>
      <c r="D29" s="792"/>
      <c r="E29" s="225"/>
      <c r="F29" s="508" t="s">
        <v>449</v>
      </c>
      <c r="G29" s="506"/>
      <c r="H29" s="506"/>
      <c r="I29" s="506"/>
      <c r="J29" s="506"/>
      <c r="K29" s="506"/>
      <c r="L29" s="413">
        <f>ｶ.廃ﾌﾟﾗ類!AU7</f>
        <v>0</v>
      </c>
      <c r="M29" s="506"/>
      <c r="N29" s="506"/>
      <c r="O29" s="506"/>
      <c r="P29" s="506"/>
      <c r="Q29" s="506"/>
      <c r="R29" s="506"/>
      <c r="S29" s="506"/>
      <c r="T29" s="506"/>
      <c r="U29" s="506"/>
      <c r="V29" s="506"/>
      <c r="W29" s="506"/>
      <c r="X29" s="506"/>
      <c r="Y29" s="506"/>
      <c r="Z29" s="525"/>
      <c r="AA29" s="415">
        <f t="shared" si="4"/>
        <v>0</v>
      </c>
    </row>
    <row r="30" spans="2:27" ht="20.399999999999999" customHeight="1">
      <c r="B30" s="182"/>
      <c r="C30" s="807"/>
      <c r="D30" s="792"/>
      <c r="E30" s="505"/>
      <c r="F30" s="509" t="s">
        <v>450</v>
      </c>
      <c r="G30" s="510"/>
      <c r="H30" s="510"/>
      <c r="I30" s="510"/>
      <c r="J30" s="510"/>
      <c r="K30" s="510"/>
      <c r="L30" s="511">
        <f>ｶ.廃ﾌﾟﾗ類!AU8</f>
        <v>0</v>
      </c>
      <c r="M30" s="510"/>
      <c r="N30" s="510"/>
      <c r="O30" s="510"/>
      <c r="P30" s="510"/>
      <c r="Q30" s="510"/>
      <c r="R30" s="510"/>
      <c r="S30" s="510"/>
      <c r="T30" s="510"/>
      <c r="U30" s="510"/>
      <c r="V30" s="510"/>
      <c r="W30" s="510"/>
      <c r="X30" s="510"/>
      <c r="Y30" s="510"/>
      <c r="Z30" s="526"/>
      <c r="AA30" s="512">
        <f t="shared" si="4"/>
        <v>0</v>
      </c>
    </row>
    <row r="31" spans="2:27" ht="20.399999999999999" customHeight="1">
      <c r="B31" s="182"/>
      <c r="C31" s="807"/>
      <c r="D31" s="792"/>
      <c r="E31" s="505"/>
      <c r="F31" s="509" t="s">
        <v>451</v>
      </c>
      <c r="G31" s="510"/>
      <c r="H31" s="510"/>
      <c r="I31" s="510"/>
      <c r="J31" s="510"/>
      <c r="K31" s="510"/>
      <c r="L31" s="511">
        <f>ｶ.廃ﾌﾟﾗ類!AU9</f>
        <v>0</v>
      </c>
      <c r="M31" s="510"/>
      <c r="N31" s="510"/>
      <c r="O31" s="510"/>
      <c r="P31" s="510"/>
      <c r="Q31" s="510"/>
      <c r="R31" s="510"/>
      <c r="S31" s="510"/>
      <c r="T31" s="510"/>
      <c r="U31" s="510"/>
      <c r="V31" s="510"/>
      <c r="W31" s="510"/>
      <c r="X31" s="510"/>
      <c r="Y31" s="510"/>
      <c r="Z31" s="526"/>
      <c r="AA31" s="512">
        <f t="shared" si="4"/>
        <v>0</v>
      </c>
    </row>
    <row r="32" spans="2:27" ht="20.399999999999999" customHeight="1">
      <c r="B32" s="182"/>
      <c r="C32" s="807"/>
      <c r="D32" s="792"/>
      <c r="E32" s="233"/>
      <c r="F32" s="513" t="s">
        <v>452</v>
      </c>
      <c r="G32" s="514"/>
      <c r="H32" s="514"/>
      <c r="I32" s="514"/>
      <c r="J32" s="514"/>
      <c r="K32" s="514"/>
      <c r="L32" s="515">
        <f>ｶ.廃ﾌﾟﾗ類!AU10</f>
        <v>0</v>
      </c>
      <c r="M32" s="514"/>
      <c r="N32" s="514"/>
      <c r="O32" s="514"/>
      <c r="P32" s="514"/>
      <c r="Q32" s="514"/>
      <c r="R32" s="514"/>
      <c r="S32" s="514"/>
      <c r="T32" s="514"/>
      <c r="U32" s="514"/>
      <c r="V32" s="514"/>
      <c r="W32" s="514"/>
      <c r="X32" s="514"/>
      <c r="Y32" s="514"/>
      <c r="Z32" s="527"/>
      <c r="AA32" s="516">
        <f t="shared" si="4"/>
        <v>0</v>
      </c>
    </row>
    <row r="33" spans="2:27" ht="20.399999999999999" customHeight="1">
      <c r="B33" s="182"/>
      <c r="C33" s="807"/>
      <c r="D33" s="792"/>
      <c r="E33" s="187" t="s">
        <v>36</v>
      </c>
      <c r="F33" s="229" t="s">
        <v>290</v>
      </c>
      <c r="G33" s="413">
        <f>+ｱ.燃え殻!$AH$12</f>
        <v>0</v>
      </c>
      <c r="H33" s="413">
        <f>+ｲ.汚泥!$AH$12</f>
        <v>0</v>
      </c>
      <c r="I33" s="413">
        <f>+ｳ.廃油!$AH$12</f>
        <v>0</v>
      </c>
      <c r="J33" s="413">
        <f>+ｴ.廃酸!$AH$12</f>
        <v>0</v>
      </c>
      <c r="K33" s="413">
        <f>+ｵ.廃ｱﾙｶﾘ!$AH$12</f>
        <v>0</v>
      </c>
      <c r="L33" s="413">
        <f>+ｶ.廃ﾌﾟﾗ類!$AH$12</f>
        <v>0</v>
      </c>
      <c r="M33" s="413">
        <f>+ｷ.紙くず!$AH$12</f>
        <v>0</v>
      </c>
      <c r="N33" s="413">
        <f>+ｸ.木くず!$AH$12</f>
        <v>0</v>
      </c>
      <c r="O33" s="413">
        <f>+ｹ.繊維くず!$AH$12</f>
        <v>0</v>
      </c>
      <c r="P33" s="413">
        <f>+ｺ.動植物性残さ!$AH$12</f>
        <v>0</v>
      </c>
      <c r="Q33" s="413">
        <f>+ｻ.動物系固形不要物!$AH$12</f>
        <v>0</v>
      </c>
      <c r="R33" s="413">
        <f>+ｼ.ｺﾞﾑくず!$AH$12</f>
        <v>0</v>
      </c>
      <c r="S33" s="413">
        <f>+ｽ.金属くず!$AH$12</f>
        <v>0</v>
      </c>
      <c r="T33" s="413">
        <f>+ｾ.ｶﾞﾗｽ･ｺﾝｸﾘ･陶磁器くず!$AH$12</f>
        <v>0</v>
      </c>
      <c r="U33" s="413">
        <f>+ｿ.鉱さい!$AH$12</f>
        <v>0</v>
      </c>
      <c r="V33" s="413">
        <f>+ﾀ.がれき類!$AH$12</f>
        <v>0</v>
      </c>
      <c r="W33" s="413">
        <f>+ﾁ.動物のふん尿!$AH$12</f>
        <v>0</v>
      </c>
      <c r="X33" s="413">
        <f>+ﾂ.動物の死体!$AH$12</f>
        <v>0</v>
      </c>
      <c r="Y33" s="413">
        <f>+ﾃ.ばいじん!$AH$12</f>
        <v>0</v>
      </c>
      <c r="Z33" s="414">
        <f>+ﾄ.混合廃棄物その他!$AH$12</f>
        <v>0</v>
      </c>
      <c r="AA33" s="415">
        <f>SUM(G33:Z33)</f>
        <v>0</v>
      </c>
    </row>
    <row r="34" spans="2:27" ht="20.399999999999999" customHeight="1">
      <c r="B34" s="184" t="s">
        <v>352</v>
      </c>
      <c r="C34" s="807"/>
      <c r="D34" s="793"/>
      <c r="E34" s="187" t="s">
        <v>266</v>
      </c>
      <c r="F34" s="458" t="s">
        <v>291</v>
      </c>
      <c r="G34" s="428">
        <f>+ｱ.燃え殻!$AH$15</f>
        <v>0</v>
      </c>
      <c r="H34" s="428">
        <f>+ｲ.汚泥!$AH$15</f>
        <v>0</v>
      </c>
      <c r="I34" s="428">
        <f>+ｳ.廃油!$AH$15</f>
        <v>0</v>
      </c>
      <c r="J34" s="428">
        <f>+ｴ.廃酸!$AH$15</f>
        <v>0</v>
      </c>
      <c r="K34" s="428">
        <f>+ｵ.廃ｱﾙｶﾘ!$AH$15</f>
        <v>0</v>
      </c>
      <c r="L34" s="428">
        <f>+ｶ.廃ﾌﾟﾗ類!$AH$15</f>
        <v>0</v>
      </c>
      <c r="M34" s="428">
        <f>+ｷ.紙くず!$AH$15</f>
        <v>0</v>
      </c>
      <c r="N34" s="428">
        <f>+ｸ.木くず!$AH$15</f>
        <v>0</v>
      </c>
      <c r="O34" s="428">
        <f>+ｹ.繊維くず!$AH$15</f>
        <v>0</v>
      </c>
      <c r="P34" s="428">
        <f>+ｺ.動植物性残さ!$AH$15</f>
        <v>0</v>
      </c>
      <c r="Q34" s="428">
        <f>+ｻ.動物系固形不要物!$AH$15</f>
        <v>0</v>
      </c>
      <c r="R34" s="428">
        <f>+ｼ.ｺﾞﾑくず!$AH$15</f>
        <v>0</v>
      </c>
      <c r="S34" s="428">
        <f>+ｽ.金属くず!$AH$15</f>
        <v>0</v>
      </c>
      <c r="T34" s="428">
        <f>+ｾ.ｶﾞﾗｽ･ｺﾝｸﾘ･陶磁器くず!$AH$15</f>
        <v>0</v>
      </c>
      <c r="U34" s="428">
        <f>+ｿ.鉱さい!$AH$15</f>
        <v>0</v>
      </c>
      <c r="V34" s="428">
        <f>+ﾀ.がれき類!$AH$15</f>
        <v>0</v>
      </c>
      <c r="W34" s="428">
        <f>+ﾁ.動物のふん尿!$AH$15</f>
        <v>0</v>
      </c>
      <c r="X34" s="428">
        <f>+ﾂ.動物の死体!$AH$15</f>
        <v>0</v>
      </c>
      <c r="Y34" s="428">
        <f>+ﾃ.ばいじん!$AH$15</f>
        <v>0</v>
      </c>
      <c r="Z34" s="429">
        <f>+ﾄ.混合廃棄物その他!$AH$15</f>
        <v>0</v>
      </c>
      <c r="AA34" s="430">
        <f>SUM(G34:Z34)</f>
        <v>0</v>
      </c>
    </row>
    <row r="35" spans="2:27" ht="20.399999999999999" customHeight="1">
      <c r="B35" s="184" t="s">
        <v>353</v>
      </c>
      <c r="C35" s="807"/>
      <c r="D35" s="136" t="s">
        <v>178</v>
      </c>
      <c r="E35" s="785" t="s">
        <v>293</v>
      </c>
      <c r="F35" s="786"/>
      <c r="G35" s="425">
        <f t="shared" ref="G35:Z35" si="6">+G36+G40</f>
        <v>0</v>
      </c>
      <c r="H35" s="425">
        <f t="shared" si="6"/>
        <v>0</v>
      </c>
      <c r="I35" s="425">
        <f t="shared" si="6"/>
        <v>0</v>
      </c>
      <c r="J35" s="425">
        <f t="shared" si="6"/>
        <v>0</v>
      </c>
      <c r="K35" s="425">
        <f t="shared" si="6"/>
        <v>0</v>
      </c>
      <c r="L35" s="425">
        <f t="shared" si="6"/>
        <v>0</v>
      </c>
      <c r="M35" s="425">
        <f t="shared" si="6"/>
        <v>0</v>
      </c>
      <c r="N35" s="425">
        <f t="shared" si="6"/>
        <v>0</v>
      </c>
      <c r="O35" s="425">
        <f t="shared" si="6"/>
        <v>0</v>
      </c>
      <c r="P35" s="425">
        <f t="shared" si="6"/>
        <v>0</v>
      </c>
      <c r="Q35" s="425">
        <f t="shared" si="6"/>
        <v>0</v>
      </c>
      <c r="R35" s="425">
        <f t="shared" si="6"/>
        <v>0</v>
      </c>
      <c r="S35" s="425">
        <f t="shared" si="6"/>
        <v>0</v>
      </c>
      <c r="T35" s="425">
        <f t="shared" si="6"/>
        <v>0</v>
      </c>
      <c r="U35" s="425">
        <f t="shared" si="6"/>
        <v>0</v>
      </c>
      <c r="V35" s="425">
        <f t="shared" si="6"/>
        <v>0</v>
      </c>
      <c r="W35" s="425">
        <f t="shared" si="6"/>
        <v>0</v>
      </c>
      <c r="X35" s="425">
        <f t="shared" si="6"/>
        <v>0</v>
      </c>
      <c r="Y35" s="425">
        <f t="shared" si="6"/>
        <v>0</v>
      </c>
      <c r="Z35" s="426">
        <f t="shared" si="6"/>
        <v>0</v>
      </c>
      <c r="AA35" s="427">
        <f t="shared" si="4"/>
        <v>0</v>
      </c>
    </row>
    <row r="36" spans="2:27" ht="20.399999999999999" customHeight="1">
      <c r="B36" s="184">
        <v>6</v>
      </c>
      <c r="C36" s="137"/>
      <c r="D36" s="227"/>
      <c r="E36" s="222" t="s">
        <v>265</v>
      </c>
      <c r="F36" s="461"/>
      <c r="G36" s="431">
        <f t="shared" ref="G36:Z36" si="7">SUM(G37:G39)</f>
        <v>0</v>
      </c>
      <c r="H36" s="431">
        <f t="shared" si="7"/>
        <v>0</v>
      </c>
      <c r="I36" s="431">
        <f t="shared" si="7"/>
        <v>0</v>
      </c>
      <c r="J36" s="431">
        <f t="shared" si="7"/>
        <v>0</v>
      </c>
      <c r="K36" s="431">
        <f t="shared" si="7"/>
        <v>0</v>
      </c>
      <c r="L36" s="431">
        <f t="shared" si="7"/>
        <v>0</v>
      </c>
      <c r="M36" s="431">
        <f t="shared" si="7"/>
        <v>0</v>
      </c>
      <c r="N36" s="431">
        <f t="shared" si="7"/>
        <v>0</v>
      </c>
      <c r="O36" s="431">
        <f t="shared" si="7"/>
        <v>0</v>
      </c>
      <c r="P36" s="431">
        <f t="shared" si="7"/>
        <v>0</v>
      </c>
      <c r="Q36" s="431">
        <f t="shared" si="7"/>
        <v>0</v>
      </c>
      <c r="R36" s="431">
        <f t="shared" si="7"/>
        <v>0</v>
      </c>
      <c r="S36" s="431">
        <f t="shared" si="7"/>
        <v>0</v>
      </c>
      <c r="T36" s="431">
        <f t="shared" si="7"/>
        <v>0</v>
      </c>
      <c r="U36" s="431">
        <f t="shared" si="7"/>
        <v>0</v>
      </c>
      <c r="V36" s="431">
        <f t="shared" si="7"/>
        <v>0</v>
      </c>
      <c r="W36" s="431">
        <f t="shared" si="7"/>
        <v>0</v>
      </c>
      <c r="X36" s="431">
        <f t="shared" si="7"/>
        <v>0</v>
      </c>
      <c r="Y36" s="431">
        <f t="shared" si="7"/>
        <v>0</v>
      </c>
      <c r="Z36" s="432">
        <f t="shared" si="7"/>
        <v>0</v>
      </c>
      <c r="AA36" s="433">
        <f t="shared" si="4"/>
        <v>0</v>
      </c>
    </row>
    <row r="37" spans="2:27" ht="20.399999999999999" customHeight="1">
      <c r="B37" s="184" t="s">
        <v>228</v>
      </c>
      <c r="C37" s="137"/>
      <c r="D37" s="225"/>
      <c r="E37" s="220"/>
      <c r="F37" s="218" t="s">
        <v>235</v>
      </c>
      <c r="G37" s="434">
        <f>+ｱ.燃え殻!$AU$16</f>
        <v>0</v>
      </c>
      <c r="H37" s="434">
        <f>+ｲ.汚泥!$AU$16</f>
        <v>0</v>
      </c>
      <c r="I37" s="434">
        <f>+ｳ.廃油!$AU$16</f>
        <v>0</v>
      </c>
      <c r="J37" s="434">
        <f>+ｴ.廃酸!$AU$16</f>
        <v>0</v>
      </c>
      <c r="K37" s="434">
        <f>+ｵ.廃ｱﾙｶﾘ!$AU$16</f>
        <v>0</v>
      </c>
      <c r="L37" s="434">
        <f>+ｶ.廃ﾌﾟﾗ類!$AU$13</f>
        <v>0</v>
      </c>
      <c r="M37" s="434">
        <f>+ｷ.紙くず!$AU$16</f>
        <v>0</v>
      </c>
      <c r="N37" s="434">
        <f>+ｸ.木くず!$AU$16</f>
        <v>0</v>
      </c>
      <c r="O37" s="434">
        <f>+ｹ.繊維くず!$AU$16</f>
        <v>0</v>
      </c>
      <c r="P37" s="434">
        <f>+ｺ.動植物性残さ!$AU$16</f>
        <v>0</v>
      </c>
      <c r="Q37" s="434">
        <f>+ｻ.動物系固形不要物!$AU$16</f>
        <v>0</v>
      </c>
      <c r="R37" s="434">
        <f>+ｼ.ｺﾞﾑくず!$AU$16</f>
        <v>0</v>
      </c>
      <c r="S37" s="434">
        <f>+ｽ.金属くず!$AU$16</f>
        <v>0</v>
      </c>
      <c r="T37" s="434">
        <f>+ｾ.ｶﾞﾗｽ･ｺﾝｸﾘ･陶磁器くず!$AU$16</f>
        <v>0</v>
      </c>
      <c r="U37" s="434">
        <f>+ｿ.鉱さい!$AU$16</f>
        <v>0</v>
      </c>
      <c r="V37" s="434">
        <f>+ﾀ.がれき類!$AU$16</f>
        <v>0</v>
      </c>
      <c r="W37" s="434">
        <f>+ﾁ.動物のふん尿!$AU$16</f>
        <v>0</v>
      </c>
      <c r="X37" s="434">
        <f>+ﾂ.動物の死体!$AU$16</f>
        <v>0</v>
      </c>
      <c r="Y37" s="434">
        <f>+ﾃ.ばいじん!$AU$16</f>
        <v>0</v>
      </c>
      <c r="Z37" s="435">
        <f>+ﾄ.混合廃棄物その他!$AU$16</f>
        <v>0</v>
      </c>
      <c r="AA37" s="436">
        <f t="shared" si="4"/>
        <v>0</v>
      </c>
    </row>
    <row r="38" spans="2:27" ht="20.399999999999999" customHeight="1">
      <c r="B38" s="184" t="s">
        <v>229</v>
      </c>
      <c r="C38" s="137"/>
      <c r="D38" s="225"/>
      <c r="E38" s="220"/>
      <c r="F38" s="218" t="s">
        <v>261</v>
      </c>
      <c r="G38" s="434">
        <f>+ｱ.燃え殻!$AU$17</f>
        <v>0</v>
      </c>
      <c r="H38" s="434">
        <f>+ｲ.汚泥!$AU$17</f>
        <v>0</v>
      </c>
      <c r="I38" s="434">
        <f>+ｳ.廃油!$AU$17</f>
        <v>0</v>
      </c>
      <c r="J38" s="434">
        <f>+ｴ.廃酸!$AU$17</f>
        <v>0</v>
      </c>
      <c r="K38" s="434">
        <f>+ｵ.廃ｱﾙｶﾘ!$AU$17</f>
        <v>0</v>
      </c>
      <c r="L38" s="434">
        <f>+ｶ.廃ﾌﾟﾗ類!$AU$14</f>
        <v>0</v>
      </c>
      <c r="M38" s="434">
        <f>+ｷ.紙くず!$AU$17</f>
        <v>0</v>
      </c>
      <c r="N38" s="434">
        <f>+ｸ.木くず!$AU$17</f>
        <v>0</v>
      </c>
      <c r="O38" s="434">
        <f>+ｹ.繊維くず!$AU$17</f>
        <v>0</v>
      </c>
      <c r="P38" s="434">
        <f>+ｺ.動植物性残さ!$AU$17</f>
        <v>0</v>
      </c>
      <c r="Q38" s="434">
        <f>+ｻ.動物系固形不要物!$AU$17</f>
        <v>0</v>
      </c>
      <c r="R38" s="434">
        <f>+ｼ.ｺﾞﾑくず!$AU$17</f>
        <v>0</v>
      </c>
      <c r="S38" s="434">
        <f>+ｽ.金属くず!$AU$17</f>
        <v>0</v>
      </c>
      <c r="T38" s="434">
        <f>+ｾ.ｶﾞﾗｽ･ｺﾝｸﾘ･陶磁器くず!$AU$17</f>
        <v>0</v>
      </c>
      <c r="U38" s="434">
        <f>+ｿ.鉱さい!$AU$17</f>
        <v>0</v>
      </c>
      <c r="V38" s="434">
        <f>+ﾀ.がれき類!$AU$17</f>
        <v>0</v>
      </c>
      <c r="W38" s="434">
        <f>+ﾁ.動物のふん尿!$AU$17</f>
        <v>0</v>
      </c>
      <c r="X38" s="434">
        <f>+ﾂ.動物の死体!$AU$17</f>
        <v>0</v>
      </c>
      <c r="Y38" s="434">
        <f>+ﾃ.ばいじん!$AU$17</f>
        <v>0</v>
      </c>
      <c r="Z38" s="435">
        <f>+ﾄ.混合廃棄物その他!$AU$17</f>
        <v>0</v>
      </c>
      <c r="AA38" s="436">
        <f t="shared" si="4"/>
        <v>0</v>
      </c>
    </row>
    <row r="39" spans="2:27" ht="20.399999999999999" customHeight="1">
      <c r="B39" s="184" t="s">
        <v>230</v>
      </c>
      <c r="C39" s="137"/>
      <c r="D39" s="225"/>
      <c r="E39" s="221"/>
      <c r="F39" s="218" t="s">
        <v>260</v>
      </c>
      <c r="G39" s="434">
        <f>+ｱ.燃え殻!$AU$18</f>
        <v>0</v>
      </c>
      <c r="H39" s="434">
        <f>+ｲ.汚泥!$AU$18</f>
        <v>0</v>
      </c>
      <c r="I39" s="434">
        <f>+ｳ.廃油!$AU$18</f>
        <v>0</v>
      </c>
      <c r="J39" s="434">
        <f>+ｴ.廃酸!$AU$18</f>
        <v>0</v>
      </c>
      <c r="K39" s="434">
        <f>+ｵ.廃ｱﾙｶﾘ!$AU$18</f>
        <v>0</v>
      </c>
      <c r="L39" s="434">
        <f>+ｶ.廃ﾌﾟﾗ類!$AU$15</f>
        <v>0</v>
      </c>
      <c r="M39" s="434">
        <f>+ｷ.紙くず!$AU$18</f>
        <v>0</v>
      </c>
      <c r="N39" s="434">
        <f>+ｸ.木くず!$AU$18</f>
        <v>0</v>
      </c>
      <c r="O39" s="434">
        <f>+ｹ.繊維くず!$AU$18</f>
        <v>0</v>
      </c>
      <c r="P39" s="434">
        <f>+ｺ.動植物性残さ!$AU$18</f>
        <v>0</v>
      </c>
      <c r="Q39" s="434">
        <f>+ｻ.動物系固形不要物!$AU$18</f>
        <v>0</v>
      </c>
      <c r="R39" s="434">
        <f>+ｼ.ｺﾞﾑくず!$AU$18</f>
        <v>0</v>
      </c>
      <c r="S39" s="434">
        <f>+ｽ.金属くず!$AU$18</f>
        <v>0</v>
      </c>
      <c r="T39" s="434">
        <f>+ｾ.ｶﾞﾗｽ･ｺﾝｸﾘ･陶磁器くず!$AU$18</f>
        <v>0</v>
      </c>
      <c r="U39" s="434">
        <f>+ｿ.鉱さい!$AU$18</f>
        <v>0</v>
      </c>
      <c r="V39" s="434">
        <f>+ﾀ.がれき類!$AU$18</f>
        <v>0</v>
      </c>
      <c r="W39" s="434">
        <f>+ﾁ.動物のふん尿!$AU$18</f>
        <v>0</v>
      </c>
      <c r="X39" s="434">
        <f>+ﾂ.動物の死体!$AU$18</f>
        <v>0</v>
      </c>
      <c r="Y39" s="434">
        <f>+ﾃ.ばいじん!$AU$18</f>
        <v>0</v>
      </c>
      <c r="Z39" s="435">
        <f>+ﾄ.混合廃棄物その他!$AU$18</f>
        <v>0</v>
      </c>
      <c r="AA39" s="436">
        <f t="shared" si="4"/>
        <v>0</v>
      </c>
    </row>
    <row r="40" spans="2:27" ht="20.399999999999999" customHeight="1" thickBot="1">
      <c r="B40" s="184" t="s">
        <v>231</v>
      </c>
      <c r="C40" s="230"/>
      <c r="D40" s="231"/>
      <c r="E40" s="232" t="s">
        <v>264</v>
      </c>
      <c r="F40" s="459"/>
      <c r="G40" s="437">
        <f>+ｱ.燃え殻!$AO$21</f>
        <v>0</v>
      </c>
      <c r="H40" s="437">
        <f>+ｲ.汚泥!$AO$21</f>
        <v>0</v>
      </c>
      <c r="I40" s="437">
        <f>+ｳ.廃油!$AO$21</f>
        <v>0</v>
      </c>
      <c r="J40" s="437">
        <f>+ｴ.廃酸!$AO$21</f>
        <v>0</v>
      </c>
      <c r="K40" s="437">
        <f>+ｵ.廃ｱﾙｶﾘ!$AO$21</f>
        <v>0</v>
      </c>
      <c r="L40" s="437">
        <f>+ｶ.廃ﾌﾟﾗ類!$AO$21</f>
        <v>0</v>
      </c>
      <c r="M40" s="437">
        <f>+ｷ.紙くず!$AO$21</f>
        <v>0</v>
      </c>
      <c r="N40" s="437">
        <f>+ｸ.木くず!$AO$21</f>
        <v>0</v>
      </c>
      <c r="O40" s="437">
        <f>+ｹ.繊維くず!$AO$21</f>
        <v>0</v>
      </c>
      <c r="P40" s="437">
        <f>+ｺ.動植物性残さ!$AO$21</f>
        <v>0</v>
      </c>
      <c r="Q40" s="437">
        <f>+ｻ.動物系固形不要物!$AO$21</f>
        <v>0</v>
      </c>
      <c r="R40" s="437">
        <f>+ｼ.ｺﾞﾑくず!$AO$21</f>
        <v>0</v>
      </c>
      <c r="S40" s="437">
        <f>+ｽ.金属くず!$AO$21</f>
        <v>0</v>
      </c>
      <c r="T40" s="437">
        <f>+ｾ.ｶﾞﾗｽ･ｺﾝｸﾘ･陶磁器くず!$AO$21</f>
        <v>0</v>
      </c>
      <c r="U40" s="437">
        <f>+ｿ.鉱さい!$AO$21</f>
        <v>0</v>
      </c>
      <c r="V40" s="437">
        <f>+ﾀ.がれき類!$AO$21</f>
        <v>0</v>
      </c>
      <c r="W40" s="437">
        <f>+ﾁ.動物のふん尿!$AO$21</f>
        <v>0</v>
      </c>
      <c r="X40" s="437">
        <f>+ﾂ.動物の死体!$AO$21</f>
        <v>0</v>
      </c>
      <c r="Y40" s="437">
        <f>+ﾃ.ばいじん!$AO$21</f>
        <v>0</v>
      </c>
      <c r="Z40" s="438">
        <f>+ﾄ.混合廃棄物その他!$AO$21</f>
        <v>0</v>
      </c>
      <c r="AA40" s="439">
        <f>SUM(G40:Z40)</f>
        <v>0</v>
      </c>
    </row>
    <row r="41" spans="2:27" ht="20.399999999999999" customHeight="1">
      <c r="B41" s="182"/>
      <c r="C41" s="789" t="s">
        <v>173</v>
      </c>
      <c r="D41" s="136" t="s">
        <v>179</v>
      </c>
      <c r="E41" s="796" t="s">
        <v>236</v>
      </c>
      <c r="F41" s="797"/>
      <c r="G41" s="440">
        <f t="shared" ref="G41:Z41" si="8">+G42+G46</f>
        <v>0</v>
      </c>
      <c r="H41" s="440">
        <f t="shared" si="8"/>
        <v>0</v>
      </c>
      <c r="I41" s="440">
        <f t="shared" si="8"/>
        <v>0</v>
      </c>
      <c r="J41" s="440">
        <f t="shared" si="8"/>
        <v>0</v>
      </c>
      <c r="K41" s="440">
        <f t="shared" si="8"/>
        <v>0</v>
      </c>
      <c r="L41" s="440">
        <f t="shared" si="8"/>
        <v>0</v>
      </c>
      <c r="M41" s="440">
        <f t="shared" si="8"/>
        <v>0</v>
      </c>
      <c r="N41" s="440">
        <f t="shared" si="8"/>
        <v>0</v>
      </c>
      <c r="O41" s="440">
        <f t="shared" si="8"/>
        <v>0</v>
      </c>
      <c r="P41" s="440">
        <f t="shared" si="8"/>
        <v>0</v>
      </c>
      <c r="Q41" s="440">
        <f t="shared" si="8"/>
        <v>0</v>
      </c>
      <c r="R41" s="440">
        <f t="shared" si="8"/>
        <v>0</v>
      </c>
      <c r="S41" s="440">
        <f t="shared" si="8"/>
        <v>0</v>
      </c>
      <c r="T41" s="440">
        <f t="shared" si="8"/>
        <v>0</v>
      </c>
      <c r="U41" s="440">
        <f t="shared" si="8"/>
        <v>0</v>
      </c>
      <c r="V41" s="440">
        <f t="shared" si="8"/>
        <v>0</v>
      </c>
      <c r="W41" s="440">
        <f t="shared" si="8"/>
        <v>0</v>
      </c>
      <c r="X41" s="440">
        <f t="shared" si="8"/>
        <v>0</v>
      </c>
      <c r="Y41" s="440">
        <f t="shared" si="8"/>
        <v>0</v>
      </c>
      <c r="Z41" s="441">
        <f t="shared" si="8"/>
        <v>0</v>
      </c>
      <c r="AA41" s="442">
        <f t="shared" si="4"/>
        <v>0</v>
      </c>
    </row>
    <row r="42" spans="2:27" ht="20.399999999999999" customHeight="1">
      <c r="B42" s="182"/>
      <c r="C42" s="789"/>
      <c r="D42" s="224"/>
      <c r="E42" s="222" t="s">
        <v>262</v>
      </c>
      <c r="F42" s="461"/>
      <c r="G42" s="431">
        <f t="shared" ref="G42:Z42" si="9">SUM(G43:G45)</f>
        <v>0</v>
      </c>
      <c r="H42" s="431">
        <f t="shared" si="9"/>
        <v>0</v>
      </c>
      <c r="I42" s="431">
        <f t="shared" si="9"/>
        <v>0</v>
      </c>
      <c r="J42" s="431">
        <f t="shared" si="9"/>
        <v>0</v>
      </c>
      <c r="K42" s="431">
        <f t="shared" si="9"/>
        <v>0</v>
      </c>
      <c r="L42" s="431">
        <f t="shared" si="9"/>
        <v>0</v>
      </c>
      <c r="M42" s="431">
        <f t="shared" si="9"/>
        <v>0</v>
      </c>
      <c r="N42" s="431">
        <f t="shared" si="9"/>
        <v>0</v>
      </c>
      <c r="O42" s="431">
        <f t="shared" si="9"/>
        <v>0</v>
      </c>
      <c r="P42" s="431">
        <f t="shared" si="9"/>
        <v>0</v>
      </c>
      <c r="Q42" s="431">
        <f t="shared" si="9"/>
        <v>0</v>
      </c>
      <c r="R42" s="431">
        <f t="shared" si="9"/>
        <v>0</v>
      </c>
      <c r="S42" s="431">
        <f t="shared" si="9"/>
        <v>0</v>
      </c>
      <c r="T42" s="431">
        <f t="shared" si="9"/>
        <v>0</v>
      </c>
      <c r="U42" s="431">
        <f t="shared" si="9"/>
        <v>0</v>
      </c>
      <c r="V42" s="431">
        <f t="shared" si="9"/>
        <v>0</v>
      </c>
      <c r="W42" s="431">
        <f t="shared" si="9"/>
        <v>0</v>
      </c>
      <c r="X42" s="431">
        <f t="shared" si="9"/>
        <v>0</v>
      </c>
      <c r="Y42" s="431">
        <f t="shared" si="9"/>
        <v>0</v>
      </c>
      <c r="Z42" s="432">
        <f t="shared" si="9"/>
        <v>0</v>
      </c>
      <c r="AA42" s="433">
        <f t="shared" si="4"/>
        <v>0</v>
      </c>
    </row>
    <row r="43" spans="2:27" ht="20.399999999999999" customHeight="1">
      <c r="B43" s="182"/>
      <c r="C43" s="789"/>
      <c r="D43" s="225"/>
      <c r="E43" s="220"/>
      <c r="F43" s="218" t="s">
        <v>235</v>
      </c>
      <c r="G43" s="434">
        <f>+ｱ.燃え殻!$AA$28</f>
        <v>0</v>
      </c>
      <c r="H43" s="434">
        <f>+ｲ.汚泥!$AA$28</f>
        <v>0</v>
      </c>
      <c r="I43" s="434">
        <f>+ｳ.廃油!$AA$28</f>
        <v>0</v>
      </c>
      <c r="J43" s="434">
        <f>+ｴ.廃酸!$AA$28</f>
        <v>0</v>
      </c>
      <c r="K43" s="434">
        <f>+ｵ.廃ｱﾙｶﾘ!$AA$28</f>
        <v>0</v>
      </c>
      <c r="L43" s="434">
        <f>+ｶ.廃ﾌﾟﾗ類!$AA$28</f>
        <v>0</v>
      </c>
      <c r="M43" s="434">
        <f>+ｷ.紙くず!$AA$28</f>
        <v>0</v>
      </c>
      <c r="N43" s="434">
        <f>+ｸ.木くず!$AA$28</f>
        <v>0</v>
      </c>
      <c r="O43" s="434">
        <f>+ｹ.繊維くず!$AA$28</f>
        <v>0</v>
      </c>
      <c r="P43" s="434">
        <f>+ｺ.動植物性残さ!$AA$28</f>
        <v>0</v>
      </c>
      <c r="Q43" s="434">
        <f>+ｻ.動物系固形不要物!$AA$28</f>
        <v>0</v>
      </c>
      <c r="R43" s="434">
        <f>+ｼ.ｺﾞﾑくず!$AA$28</f>
        <v>0</v>
      </c>
      <c r="S43" s="434">
        <f>+ｽ.金属くず!$AA$28</f>
        <v>0</v>
      </c>
      <c r="T43" s="434">
        <f>+ｾ.ｶﾞﾗｽ･ｺﾝｸﾘ･陶磁器くず!$AA$28</f>
        <v>0</v>
      </c>
      <c r="U43" s="434">
        <f>+ｿ.鉱さい!$AA$28</f>
        <v>0</v>
      </c>
      <c r="V43" s="434">
        <f>+ﾀ.がれき類!$AA$28</f>
        <v>0</v>
      </c>
      <c r="W43" s="434">
        <f>+ﾁ.動物のふん尿!$AA$28</f>
        <v>0</v>
      </c>
      <c r="X43" s="434">
        <f>+ﾂ.動物の死体!$AA$28</f>
        <v>0</v>
      </c>
      <c r="Y43" s="434">
        <f>+ﾃ.ばいじん!$AA$28</f>
        <v>0</v>
      </c>
      <c r="Z43" s="435">
        <f>+ﾄ.混合廃棄物その他!$AA$28</f>
        <v>0</v>
      </c>
      <c r="AA43" s="436">
        <f t="shared" si="4"/>
        <v>0</v>
      </c>
    </row>
    <row r="44" spans="2:27" ht="20.399999999999999" customHeight="1">
      <c r="B44" s="182"/>
      <c r="C44" s="789"/>
      <c r="D44" s="225"/>
      <c r="E44" s="220"/>
      <c r="F44" s="218" t="s">
        <v>261</v>
      </c>
      <c r="G44" s="434">
        <f>+ｱ.燃え殻!$AA$29</f>
        <v>0</v>
      </c>
      <c r="H44" s="434">
        <f>+ｲ.汚泥!$AA$29</f>
        <v>0</v>
      </c>
      <c r="I44" s="434">
        <f>+ｳ.廃油!$AA$29</f>
        <v>0</v>
      </c>
      <c r="J44" s="434">
        <f>+ｴ.廃酸!$AA$29</f>
        <v>0</v>
      </c>
      <c r="K44" s="434">
        <f>+ｵ.廃ｱﾙｶﾘ!$AA$29</f>
        <v>0</v>
      </c>
      <c r="L44" s="434">
        <f>+ｶ.廃ﾌﾟﾗ類!$AA$29</f>
        <v>0</v>
      </c>
      <c r="M44" s="434">
        <f>+ｷ.紙くず!$AA$29</f>
        <v>0</v>
      </c>
      <c r="N44" s="434">
        <f>+ｸ.木くず!$AA$29</f>
        <v>0</v>
      </c>
      <c r="O44" s="434">
        <f>+ｹ.繊維くず!$AA$29</f>
        <v>0</v>
      </c>
      <c r="P44" s="434">
        <f>+ｺ.動植物性残さ!$AA$29</f>
        <v>0</v>
      </c>
      <c r="Q44" s="434">
        <f>+ｻ.動物系固形不要物!$AA$29</f>
        <v>0</v>
      </c>
      <c r="R44" s="434">
        <f>+ｼ.ｺﾞﾑくず!$AA$29</f>
        <v>0</v>
      </c>
      <c r="S44" s="434">
        <f>+ｽ.金属くず!$AA$29</f>
        <v>0</v>
      </c>
      <c r="T44" s="434">
        <f>+ｾ.ｶﾞﾗｽ･ｺﾝｸﾘ･陶磁器くず!$AA$29</f>
        <v>0</v>
      </c>
      <c r="U44" s="434">
        <f>+ｿ.鉱さい!$AA$29</f>
        <v>0</v>
      </c>
      <c r="V44" s="434">
        <f>+ﾀ.がれき類!$AA$29</f>
        <v>0</v>
      </c>
      <c r="W44" s="434">
        <f>+ﾁ.動物のふん尿!$AA$29</f>
        <v>0</v>
      </c>
      <c r="X44" s="434">
        <f>+ﾂ.動物の死体!$AA$29</f>
        <v>0</v>
      </c>
      <c r="Y44" s="434">
        <f>+ﾃ.ばいじん!$AA$29</f>
        <v>0</v>
      </c>
      <c r="Z44" s="435">
        <f>+ﾄ.混合廃棄物その他!$AA$29</f>
        <v>0</v>
      </c>
      <c r="AA44" s="436">
        <f t="shared" si="4"/>
        <v>0</v>
      </c>
    </row>
    <row r="45" spans="2:27" ht="20.399999999999999" customHeight="1">
      <c r="B45" s="182"/>
      <c r="C45" s="789"/>
      <c r="D45" s="225"/>
      <c r="E45" s="221"/>
      <c r="F45" s="219" t="s">
        <v>260</v>
      </c>
      <c r="G45" s="434">
        <f>+ｱ.燃え殻!$AA$30</f>
        <v>0</v>
      </c>
      <c r="H45" s="434">
        <f>+ｲ.汚泥!$AA$30</f>
        <v>0</v>
      </c>
      <c r="I45" s="434">
        <f>+ｳ.廃油!$AA$30</f>
        <v>0</v>
      </c>
      <c r="J45" s="434">
        <f>+ｴ.廃酸!$AA$30</f>
        <v>0</v>
      </c>
      <c r="K45" s="434">
        <f>+ｵ.廃ｱﾙｶﾘ!$AA$30</f>
        <v>0</v>
      </c>
      <c r="L45" s="434">
        <f>+ｶ.廃ﾌﾟﾗ類!$AA$30</f>
        <v>0</v>
      </c>
      <c r="M45" s="434">
        <f>+ｷ.紙くず!$AA$30</f>
        <v>0</v>
      </c>
      <c r="N45" s="434">
        <f>+ｸ.木くず!$AA$30</f>
        <v>0</v>
      </c>
      <c r="O45" s="434">
        <f>+ｹ.繊維くず!$AA$30</f>
        <v>0</v>
      </c>
      <c r="P45" s="434">
        <f>+ｺ.動植物性残さ!$AA$30</f>
        <v>0</v>
      </c>
      <c r="Q45" s="434">
        <f>+ｻ.動物系固形不要物!$AA$30</f>
        <v>0</v>
      </c>
      <c r="R45" s="434">
        <f>+ｼ.ｺﾞﾑくず!$AA$30</f>
        <v>0</v>
      </c>
      <c r="S45" s="434">
        <f>+ｽ.金属くず!$AA$30</f>
        <v>0</v>
      </c>
      <c r="T45" s="434">
        <f>+ｾ.ｶﾞﾗｽ･ｺﾝｸﾘ･陶磁器くず!$AA$30</f>
        <v>0</v>
      </c>
      <c r="U45" s="434">
        <f>+ｿ.鉱さい!$AA$30</f>
        <v>0</v>
      </c>
      <c r="V45" s="434">
        <f>+ﾀ.がれき類!$AA$30</f>
        <v>0</v>
      </c>
      <c r="W45" s="434">
        <f>+ﾁ.動物のふん尿!$AA$30</f>
        <v>0</v>
      </c>
      <c r="X45" s="434">
        <f>+ﾂ.動物の死体!$AA$30</f>
        <v>0</v>
      </c>
      <c r="Y45" s="434">
        <f>+ﾃ.ばいじん!$AA$30</f>
        <v>0</v>
      </c>
      <c r="Z45" s="435">
        <f>+ﾄ.混合廃棄物その他!$AA$30</f>
        <v>0</v>
      </c>
      <c r="AA45" s="436">
        <f t="shared" si="4"/>
        <v>0</v>
      </c>
    </row>
    <row r="46" spans="2:27" ht="20.399999999999999" customHeight="1" thickBot="1">
      <c r="B46" s="182"/>
      <c r="C46" s="790"/>
      <c r="D46" s="226"/>
      <c r="E46" s="223" t="s">
        <v>263</v>
      </c>
      <c r="F46" s="461"/>
      <c r="G46" s="437">
        <f>+ｱ.燃え殻!$R$33</f>
        <v>0</v>
      </c>
      <c r="H46" s="437">
        <f>+ｲ.汚泥!$R$33</f>
        <v>0</v>
      </c>
      <c r="I46" s="437">
        <f>+ｳ.廃油!$R$33</f>
        <v>0</v>
      </c>
      <c r="J46" s="437">
        <f>+ｴ.廃酸!$R$33</f>
        <v>0</v>
      </c>
      <c r="K46" s="437">
        <f>+ｵ.廃ｱﾙｶﾘ!$R$33</f>
        <v>0</v>
      </c>
      <c r="L46" s="437">
        <f>+ｶ.廃ﾌﾟﾗ類!$R$33</f>
        <v>0</v>
      </c>
      <c r="M46" s="437">
        <f>+ｷ.紙くず!$R$33</f>
        <v>0</v>
      </c>
      <c r="N46" s="437">
        <f>+ｸ.木くず!$R$33</f>
        <v>0</v>
      </c>
      <c r="O46" s="437">
        <f>+ｹ.繊維くず!$R$33</f>
        <v>0</v>
      </c>
      <c r="P46" s="437">
        <f>+ｺ.動植物性残さ!$R$33</f>
        <v>0</v>
      </c>
      <c r="Q46" s="437">
        <f>+ｻ.動物系固形不要物!$R$33</f>
        <v>0</v>
      </c>
      <c r="R46" s="437">
        <f>+ｼ.ｺﾞﾑくず!$R$33</f>
        <v>0</v>
      </c>
      <c r="S46" s="437">
        <f>+ｽ.金属くず!$R$33</f>
        <v>0</v>
      </c>
      <c r="T46" s="437">
        <f>+ｾ.ｶﾞﾗｽ･ｺﾝｸﾘ･陶磁器くず!$R$33</f>
        <v>0</v>
      </c>
      <c r="U46" s="437">
        <f>+ｿ.鉱さい!$R$33</f>
        <v>0</v>
      </c>
      <c r="V46" s="437">
        <f>+ﾀ.がれき類!$R$33</f>
        <v>0</v>
      </c>
      <c r="W46" s="437">
        <f>+ﾁ.動物のふん尿!$R$33</f>
        <v>0</v>
      </c>
      <c r="X46" s="437">
        <f>+ﾂ.動物の死体!$R$33</f>
        <v>0</v>
      </c>
      <c r="Y46" s="437">
        <f>+ﾃ.ばいじん!$R$33</f>
        <v>0</v>
      </c>
      <c r="Z46" s="438">
        <f>+ﾄ.混合廃棄物その他!$R$33</f>
        <v>0</v>
      </c>
      <c r="AA46" s="439">
        <f>SUM(G46:Z46)</f>
        <v>0</v>
      </c>
    </row>
    <row r="47" spans="2:27" ht="20.399999999999999" customHeight="1">
      <c r="B47" s="182"/>
      <c r="C47" s="135" t="s">
        <v>237</v>
      </c>
      <c r="D47" s="794" t="s">
        <v>294</v>
      </c>
      <c r="E47" s="794"/>
      <c r="F47" s="795"/>
      <c r="G47" s="443">
        <f>+ｱ.燃え殻!$AL$27</f>
        <v>0</v>
      </c>
      <c r="H47" s="443">
        <f>+ｲ.汚泥!$AL$27</f>
        <v>0</v>
      </c>
      <c r="I47" s="443">
        <f>+ｳ.廃油!$AL$27</f>
        <v>0</v>
      </c>
      <c r="J47" s="443">
        <f>+ｴ.廃酸!$AL$27</f>
        <v>0</v>
      </c>
      <c r="K47" s="443">
        <f>+ｵ.廃ｱﾙｶﾘ!$AL$27</f>
        <v>0</v>
      </c>
      <c r="L47" s="443">
        <f>+ｶ.廃ﾌﾟﾗ類!$AL$27</f>
        <v>0</v>
      </c>
      <c r="M47" s="443">
        <f>+ｷ.紙くず!$AL$27</f>
        <v>0</v>
      </c>
      <c r="N47" s="443">
        <f>+ｸ.木くず!$AL$27</f>
        <v>0</v>
      </c>
      <c r="O47" s="443">
        <f>+ｹ.繊維くず!$AL$27</f>
        <v>0</v>
      </c>
      <c r="P47" s="443">
        <f>+ｺ.動植物性残さ!$AL$27</f>
        <v>0</v>
      </c>
      <c r="Q47" s="443">
        <f>+ｻ.動物系固形不要物!$AL$27</f>
        <v>0</v>
      </c>
      <c r="R47" s="443">
        <f>+ｼ.ｺﾞﾑくず!$AL$27</f>
        <v>0</v>
      </c>
      <c r="S47" s="443">
        <f>+ｽ.金属くず!$AL$27</f>
        <v>0</v>
      </c>
      <c r="T47" s="443">
        <f>+ｾ.ｶﾞﾗｽ･ｺﾝｸﾘ･陶磁器くず!$AL$27</f>
        <v>0</v>
      </c>
      <c r="U47" s="443">
        <f>+ｿ.鉱さい!$AL$27</f>
        <v>0</v>
      </c>
      <c r="V47" s="443">
        <f>+ﾀ.がれき類!$AL$27</f>
        <v>0</v>
      </c>
      <c r="W47" s="443">
        <f>+ﾁ.動物のふん尿!$AL$27</f>
        <v>0</v>
      </c>
      <c r="X47" s="443">
        <f>+ﾂ.動物の死体!$AL$27</f>
        <v>0</v>
      </c>
      <c r="Y47" s="443">
        <f>+ﾃ.ばいじん!$AL$27</f>
        <v>0</v>
      </c>
      <c r="Z47" s="444">
        <f>+ﾄ.混合廃棄物その他!$AL$27</f>
        <v>0</v>
      </c>
      <c r="AA47" s="445">
        <f t="shared" si="4"/>
        <v>0</v>
      </c>
    </row>
    <row r="48" spans="2:27" ht="20.399999999999999" customHeight="1">
      <c r="B48" s="182"/>
      <c r="C48" s="188"/>
      <c r="D48" s="187" t="s">
        <v>188</v>
      </c>
      <c r="E48" s="785" t="s">
        <v>238</v>
      </c>
      <c r="F48" s="786"/>
      <c r="G48" s="446">
        <f>+ｱ.燃え殻!$AL$30</f>
        <v>0</v>
      </c>
      <c r="H48" s="446">
        <f>+ｲ.汚泥!$AL$30</f>
        <v>0</v>
      </c>
      <c r="I48" s="446">
        <f>+ｳ.廃油!$AL$30</f>
        <v>0</v>
      </c>
      <c r="J48" s="446">
        <f>+ｴ.廃酸!$AL$30</f>
        <v>0</v>
      </c>
      <c r="K48" s="446">
        <f>+ｵ.廃ｱﾙｶﾘ!$AL$30</f>
        <v>0</v>
      </c>
      <c r="L48" s="446">
        <f>+ｶ.廃ﾌﾟﾗ類!$AL$30</f>
        <v>0</v>
      </c>
      <c r="M48" s="446">
        <f>+ｷ.紙くず!$AL$30</f>
        <v>0</v>
      </c>
      <c r="N48" s="446">
        <f>+ｸ.木くず!$AL$30</f>
        <v>0</v>
      </c>
      <c r="O48" s="446">
        <f>+ｹ.繊維くず!$AL$30</f>
        <v>0</v>
      </c>
      <c r="P48" s="446">
        <f>+ｺ.動植物性残さ!$AL$30</f>
        <v>0</v>
      </c>
      <c r="Q48" s="446">
        <f>+ｻ.動物系固形不要物!$AL$30</f>
        <v>0</v>
      </c>
      <c r="R48" s="446">
        <f>+ｼ.ｺﾞﾑくず!$AL$30</f>
        <v>0</v>
      </c>
      <c r="S48" s="446">
        <f>+ｽ.金属くず!$AL$30</f>
        <v>0</v>
      </c>
      <c r="T48" s="446">
        <f>+ｾ.ｶﾞﾗｽ･ｺﾝｸﾘ･陶磁器くず!$AL$30</f>
        <v>0</v>
      </c>
      <c r="U48" s="446">
        <f>+ｿ.鉱さい!$AL$30</f>
        <v>0</v>
      </c>
      <c r="V48" s="446">
        <f>+ﾀ.がれき類!$AL$30</f>
        <v>0</v>
      </c>
      <c r="W48" s="446">
        <f>+ﾁ.動物のふん尿!$AL$30</f>
        <v>0</v>
      </c>
      <c r="X48" s="446">
        <f>+ﾂ.動物の死体!$AL$30</f>
        <v>0</v>
      </c>
      <c r="Y48" s="446">
        <f>+ﾃ.ばいじん!$AL$30</f>
        <v>0</v>
      </c>
      <c r="Z48" s="447">
        <f>+ﾄ.混合廃棄物その他!$AL$30</f>
        <v>0</v>
      </c>
      <c r="AA48" s="448">
        <f t="shared" si="4"/>
        <v>0</v>
      </c>
    </row>
    <row r="49" spans="2:27" ht="20.399999999999999" customHeight="1">
      <c r="B49" s="182"/>
      <c r="C49" s="188"/>
      <c r="D49" s="504" t="s">
        <v>190</v>
      </c>
      <c r="E49" s="798" t="s">
        <v>239</v>
      </c>
      <c r="F49" s="799"/>
      <c r="G49" s="517">
        <f>+ｱ.燃え殻!$AS$24</f>
        <v>0</v>
      </c>
      <c r="H49" s="517">
        <f>+ｲ.汚泥!$AS$24</f>
        <v>0</v>
      </c>
      <c r="I49" s="517">
        <f>+ｳ.廃油!$AS$24</f>
        <v>0</v>
      </c>
      <c r="J49" s="517">
        <f>+ｴ.廃酸!$AS$24</f>
        <v>0</v>
      </c>
      <c r="K49" s="517">
        <f>+ｵ.廃ｱﾙｶﾘ!$AS$24</f>
        <v>0</v>
      </c>
      <c r="L49" s="517">
        <f>+ｶ.廃ﾌﾟﾗ類!$AS$24</f>
        <v>0</v>
      </c>
      <c r="M49" s="517">
        <f>+ｷ.紙くず!$AS$24</f>
        <v>0</v>
      </c>
      <c r="N49" s="517">
        <f>+ｸ.木くず!$AS$24</f>
        <v>0</v>
      </c>
      <c r="O49" s="517">
        <f>+ｹ.繊維くず!$AS$24</f>
        <v>0</v>
      </c>
      <c r="P49" s="517">
        <f>+ｺ.動植物性残さ!$AS$24</f>
        <v>0</v>
      </c>
      <c r="Q49" s="517">
        <f>+ｻ.動物系固形不要物!$AS$24</f>
        <v>0</v>
      </c>
      <c r="R49" s="517">
        <f>+ｼ.ｺﾞﾑくず!$AS$24</f>
        <v>0</v>
      </c>
      <c r="S49" s="517">
        <f>+ｽ.金属くず!$AS$24</f>
        <v>0</v>
      </c>
      <c r="T49" s="517">
        <f>+ｾ.ｶﾞﾗｽ･ｺﾝｸﾘ･陶磁器くず!$AS$24</f>
        <v>0</v>
      </c>
      <c r="U49" s="517">
        <f>+ｿ.鉱さい!$AS$24</f>
        <v>0</v>
      </c>
      <c r="V49" s="517">
        <f>+ﾀ.がれき類!$AS$24</f>
        <v>0</v>
      </c>
      <c r="W49" s="517">
        <f>+ﾁ.動物のふん尿!$AS$24</f>
        <v>0</v>
      </c>
      <c r="X49" s="517">
        <f>+ﾂ.動物の死体!$AS$24</f>
        <v>0</v>
      </c>
      <c r="Y49" s="517">
        <f>+ﾃ.ばいじん!$AS$24</f>
        <v>0</v>
      </c>
      <c r="Z49" s="518">
        <f>+ﾄ.混合廃棄物その他!$AS$24</f>
        <v>0</v>
      </c>
      <c r="AA49" s="519">
        <f t="shared" si="4"/>
        <v>0</v>
      </c>
    </row>
    <row r="50" spans="2:27" ht="20.399999999999999" customHeight="1">
      <c r="B50" s="182"/>
      <c r="C50" s="188"/>
      <c r="D50" s="505"/>
      <c r="E50" s="800" t="s">
        <v>449</v>
      </c>
      <c r="F50" s="801"/>
      <c r="G50" s="506"/>
      <c r="H50" s="506"/>
      <c r="I50" s="506"/>
      <c r="J50" s="506"/>
      <c r="K50" s="506"/>
      <c r="L50" s="449">
        <f>ｶ.廃ﾌﾟﾗ類!AU18</f>
        <v>0</v>
      </c>
      <c r="M50" s="506"/>
      <c r="N50" s="506"/>
      <c r="O50" s="506"/>
      <c r="P50" s="506"/>
      <c r="Q50" s="506"/>
      <c r="R50" s="506"/>
      <c r="S50" s="506"/>
      <c r="T50" s="506"/>
      <c r="U50" s="506"/>
      <c r="V50" s="506"/>
      <c r="W50" s="506"/>
      <c r="X50" s="506"/>
      <c r="Y50" s="506"/>
      <c r="Z50" s="528"/>
      <c r="AA50" s="450">
        <f t="shared" si="4"/>
        <v>0</v>
      </c>
    </row>
    <row r="51" spans="2:27" ht="20.399999999999999" customHeight="1">
      <c r="B51" s="182"/>
      <c r="C51" s="188"/>
      <c r="D51" s="505"/>
      <c r="E51" s="802" t="s">
        <v>450</v>
      </c>
      <c r="F51" s="803"/>
      <c r="G51" s="510"/>
      <c r="H51" s="510"/>
      <c r="I51" s="510"/>
      <c r="J51" s="510"/>
      <c r="K51" s="510"/>
      <c r="L51" s="449">
        <f>ｶ.廃ﾌﾟﾗ類!AU19</f>
        <v>0</v>
      </c>
      <c r="M51" s="510"/>
      <c r="N51" s="510"/>
      <c r="O51" s="510"/>
      <c r="P51" s="510"/>
      <c r="Q51" s="510"/>
      <c r="R51" s="510"/>
      <c r="S51" s="510"/>
      <c r="T51" s="510"/>
      <c r="U51" s="510"/>
      <c r="V51" s="510"/>
      <c r="W51" s="510"/>
      <c r="X51" s="510"/>
      <c r="Y51" s="510"/>
      <c r="Z51" s="528"/>
      <c r="AA51" s="450">
        <f t="shared" si="4"/>
        <v>0</v>
      </c>
    </row>
    <row r="52" spans="2:27" ht="20.399999999999999" customHeight="1">
      <c r="B52" s="182"/>
      <c r="C52" s="188"/>
      <c r="D52" s="505"/>
      <c r="E52" s="800" t="s">
        <v>451</v>
      </c>
      <c r="F52" s="801"/>
      <c r="G52" s="510"/>
      <c r="H52" s="510"/>
      <c r="I52" s="510"/>
      <c r="J52" s="510"/>
      <c r="K52" s="510"/>
      <c r="L52" s="449">
        <f>ｶ.廃ﾌﾟﾗ類!AU20</f>
        <v>0</v>
      </c>
      <c r="M52" s="510"/>
      <c r="N52" s="510"/>
      <c r="O52" s="510"/>
      <c r="P52" s="510"/>
      <c r="Q52" s="510"/>
      <c r="R52" s="510"/>
      <c r="S52" s="510"/>
      <c r="T52" s="510"/>
      <c r="U52" s="510"/>
      <c r="V52" s="510"/>
      <c r="W52" s="510"/>
      <c r="X52" s="510"/>
      <c r="Y52" s="510"/>
      <c r="Z52" s="528"/>
      <c r="AA52" s="450">
        <f t="shared" si="4"/>
        <v>0</v>
      </c>
    </row>
    <row r="53" spans="2:27" ht="20.399999999999999" customHeight="1">
      <c r="B53" s="182"/>
      <c r="C53" s="188"/>
      <c r="D53" s="233"/>
      <c r="E53" s="804" t="s">
        <v>452</v>
      </c>
      <c r="F53" s="805"/>
      <c r="G53" s="514"/>
      <c r="H53" s="514"/>
      <c r="I53" s="514"/>
      <c r="J53" s="514"/>
      <c r="K53" s="514"/>
      <c r="L53" s="520">
        <f>ｶ.廃ﾌﾟﾗ類!AU21</f>
        <v>0</v>
      </c>
      <c r="M53" s="514"/>
      <c r="N53" s="514"/>
      <c r="O53" s="514"/>
      <c r="P53" s="514"/>
      <c r="Q53" s="514"/>
      <c r="R53" s="514"/>
      <c r="S53" s="514"/>
      <c r="T53" s="514"/>
      <c r="U53" s="514"/>
      <c r="V53" s="514"/>
      <c r="W53" s="514"/>
      <c r="X53" s="514"/>
      <c r="Y53" s="514"/>
      <c r="Z53" s="529"/>
      <c r="AA53" s="521">
        <f t="shared" si="4"/>
        <v>0</v>
      </c>
    </row>
    <row r="54" spans="2:27" ht="20.399999999999999" customHeight="1">
      <c r="B54" s="182"/>
      <c r="C54" s="188"/>
      <c r="D54" s="505" t="s">
        <v>192</v>
      </c>
      <c r="E54" s="785" t="s">
        <v>432</v>
      </c>
      <c r="F54" s="786"/>
      <c r="G54" s="446">
        <f>+ｱ.燃え殻!$AS$27</f>
        <v>0</v>
      </c>
      <c r="H54" s="446">
        <f>+ｲ.汚泥!$AS$27</f>
        <v>0</v>
      </c>
      <c r="I54" s="446">
        <f>+ｳ.廃油!$AS$27</f>
        <v>0</v>
      </c>
      <c r="J54" s="446">
        <f>+ｴ.廃酸!$AS$27</f>
        <v>0</v>
      </c>
      <c r="K54" s="446">
        <f>+ｵ.廃ｱﾙｶﾘ!$AS$27</f>
        <v>0</v>
      </c>
      <c r="L54" s="446">
        <f>+ｶ.廃ﾌﾟﾗ類!$AS$27</f>
        <v>0</v>
      </c>
      <c r="M54" s="446">
        <f>+ｷ.紙くず!$AS$27</f>
        <v>0</v>
      </c>
      <c r="N54" s="446">
        <f>+ｸ.木くず!$AS$27</f>
        <v>0</v>
      </c>
      <c r="O54" s="446">
        <f>+ｹ.繊維くず!$AS$27</f>
        <v>0</v>
      </c>
      <c r="P54" s="446">
        <f>+ｺ.動植物性残さ!$AS$27</f>
        <v>0</v>
      </c>
      <c r="Q54" s="446">
        <f>+ｻ.動物系固形不要物!$AS$27</f>
        <v>0</v>
      </c>
      <c r="R54" s="446">
        <f>+ｼ.ｺﾞﾑくず!$AS$27</f>
        <v>0</v>
      </c>
      <c r="S54" s="446">
        <f>+ｽ.金属くず!$AS$27</f>
        <v>0</v>
      </c>
      <c r="T54" s="446">
        <f>+ｾ.ｶﾞﾗｽ･ｺﾝｸﾘ･陶磁器くず!$AS$27</f>
        <v>0</v>
      </c>
      <c r="U54" s="446">
        <f>+ｿ.鉱さい!$AS$27</f>
        <v>0</v>
      </c>
      <c r="V54" s="446">
        <f>+ﾀ.がれき類!$AS$27</f>
        <v>0</v>
      </c>
      <c r="W54" s="446">
        <f>+ﾁ.動物のふん尿!$AS$27</f>
        <v>0</v>
      </c>
      <c r="X54" s="446">
        <f>+ﾂ.動物の死体!$AS$27</f>
        <v>0</v>
      </c>
      <c r="Y54" s="446">
        <f>+ﾃ.ばいじん!$AS$27</f>
        <v>0</v>
      </c>
      <c r="Z54" s="447">
        <f>+ﾄ.混合廃棄物その他!$AS$27</f>
        <v>0</v>
      </c>
      <c r="AA54" s="448">
        <f t="shared" si="4"/>
        <v>0</v>
      </c>
    </row>
    <row r="55" spans="2:27" ht="20.399999999999999" customHeight="1" thickBot="1">
      <c r="B55" s="183"/>
      <c r="C55" s="189"/>
      <c r="D55" s="507" t="s">
        <v>193</v>
      </c>
      <c r="E55" s="787" t="s">
        <v>433</v>
      </c>
      <c r="F55" s="788"/>
      <c r="G55" s="522">
        <f>+ｱ.燃え殻!$AS$31</f>
        <v>0</v>
      </c>
      <c r="H55" s="522">
        <f>+ｲ.汚泥!$AS$31</f>
        <v>0</v>
      </c>
      <c r="I55" s="522">
        <f>+ｳ.廃油!$AS$31</f>
        <v>0</v>
      </c>
      <c r="J55" s="522">
        <f>+ｴ.廃酸!$AS$31</f>
        <v>0</v>
      </c>
      <c r="K55" s="522">
        <f>+ｵ.廃ｱﾙｶﾘ!$AS$31</f>
        <v>0</v>
      </c>
      <c r="L55" s="522">
        <f>+ｶ.廃ﾌﾟﾗ類!$AS$31</f>
        <v>0</v>
      </c>
      <c r="M55" s="522">
        <f>+ｷ.紙くず!$AS$31</f>
        <v>0</v>
      </c>
      <c r="N55" s="522">
        <f>+ｸ.木くず!$AS$31</f>
        <v>0</v>
      </c>
      <c r="O55" s="522">
        <f>+ｹ.繊維くず!$AS$31</f>
        <v>0</v>
      </c>
      <c r="P55" s="522">
        <f>+ｺ.動植物性残さ!$AS$31</f>
        <v>0</v>
      </c>
      <c r="Q55" s="522">
        <f>+ｻ.動物系固形不要物!$AS$31</f>
        <v>0</v>
      </c>
      <c r="R55" s="522">
        <f>+ｼ.ｺﾞﾑくず!$AS$31</f>
        <v>0</v>
      </c>
      <c r="S55" s="522">
        <f>+ｽ.金属くず!$AS$31</f>
        <v>0</v>
      </c>
      <c r="T55" s="522">
        <f>+ｾ.ｶﾞﾗｽ･ｺﾝｸﾘ･陶磁器くず!$AS$31</f>
        <v>0</v>
      </c>
      <c r="U55" s="522">
        <f>+ｿ.鉱さい!$AS$31</f>
        <v>0</v>
      </c>
      <c r="V55" s="522">
        <f>+ﾀ.がれき類!$AS$31</f>
        <v>0</v>
      </c>
      <c r="W55" s="522">
        <f>+ﾁ.動物のふん尿!$AS$31</f>
        <v>0</v>
      </c>
      <c r="X55" s="522">
        <f>+ﾂ.動物の死体!$AS$31</f>
        <v>0</v>
      </c>
      <c r="Y55" s="522">
        <f>+ﾃ.ばいじん!$AS$31</f>
        <v>0</v>
      </c>
      <c r="Z55" s="523">
        <f>+ﾄ.混合廃棄物その他!$AS$31</f>
        <v>0</v>
      </c>
      <c r="AA55" s="524">
        <f t="shared" si="4"/>
        <v>0</v>
      </c>
    </row>
    <row r="56" spans="2:27" ht="19.95" customHeight="1">
      <c r="G56" s="11" t="s">
        <v>104</v>
      </c>
    </row>
    <row r="58" spans="2:27" s="499" customFormat="1">
      <c r="G58" s="499">
        <f>IF(ｱ.燃え殻!$P$16="エラー！：⑥残さ物量があるのに、④自ら中間処理した量がゼロになっています",1,0)</f>
        <v>0</v>
      </c>
      <c r="H58" s="499">
        <f>IF(ｲ.汚泥!$P$16="エラー！：⑥残さ物量があるのに、④自ら中間処理した量がゼロになっています",1,0)</f>
        <v>0</v>
      </c>
      <c r="I58" s="499">
        <f>IF(ｳ.廃油!$P$16="エラー！：⑥残さ物量があるのに、④自ら中間処理した量がゼロになっています",1,0)</f>
        <v>0</v>
      </c>
      <c r="J58" s="499">
        <f>IF(ｴ.廃酸!$P$16="エラー！：⑥残さ物量があるのに、④自ら中間処理した量がゼロになっています",1,0)</f>
        <v>0</v>
      </c>
      <c r="K58" s="499">
        <f>IF(ｵ.廃ｱﾙｶﾘ!$P$16="エラー！：⑥残さ物量があるのに、④自ら中間処理した量がゼロになっています",1,0)</f>
        <v>0</v>
      </c>
      <c r="L58" s="499">
        <f>IF(ｶ.廃ﾌﾟﾗ類!$P$16="エラー！：⑥残さ物量があるのに、④自ら中間処理した量がゼロになっています",1,0)</f>
        <v>0</v>
      </c>
      <c r="M58" s="499">
        <f>IF(ｷ.紙くず!$P$16="エラー！：⑥残さ物量があるのに、④自ら中間処理した量がゼロになっています",1,0)</f>
        <v>0</v>
      </c>
      <c r="N58" s="499">
        <f>IF(ｸ.木くず!$P$16="エラー！：⑥残さ物量があるのに、④自ら中間処理した量がゼロになっています",1,0)</f>
        <v>0</v>
      </c>
      <c r="O58" s="499">
        <f>IF(ｹ.繊維くず!$P$16="エラー！：⑥残さ物量があるのに、④自ら中間処理した量がゼロになっています",1,0)</f>
        <v>0</v>
      </c>
      <c r="P58" s="499">
        <f>IF(ｺ.動植物性残さ!$P$16="エラー！：⑥残さ物量があるのに、④自ら中間処理した量がゼロになっています",1,0)</f>
        <v>0</v>
      </c>
      <c r="Q58" s="499">
        <f>IF(ｻ.動物系固形不要物!$P$16="エラー！：⑥残さ物量があるのに、④自ら中間処理した量がゼロになっています",1,0)</f>
        <v>0</v>
      </c>
      <c r="R58" s="499">
        <f>IF(ｼ.ｺﾞﾑくず!$P$16="エラー！：⑥残さ物量があるのに、④自ら中間処理した量がゼロになっています",1,0)</f>
        <v>0</v>
      </c>
      <c r="S58" s="499">
        <f>IF(ｽ.金属くず!$P$16="エラー！：⑥残さ物量があるのに、④自ら中間処理した量がゼロになっています",1,0)</f>
        <v>0</v>
      </c>
      <c r="T58" s="499">
        <f>IF(ｾ.ｶﾞﾗｽ･ｺﾝｸﾘ･陶磁器くず!$P$16="エラー！：⑥残さ物量があるのに、④自ら中間処理した量がゼロになっています",1,0)</f>
        <v>0</v>
      </c>
      <c r="U58" s="499">
        <f>IF(ｿ.鉱さい!$P$16="エラー！：⑥残さ物量があるのに、④自ら中間処理した量がゼロになっています",1,0)</f>
        <v>0</v>
      </c>
      <c r="V58" s="499">
        <f>IF(ﾀ.がれき類!$P$16="エラー！：⑥残さ物量があるのに、④自ら中間処理した量がゼロになっています",1,0)</f>
        <v>0</v>
      </c>
      <c r="W58" s="499">
        <f>IF(ﾁ.動物のふん尿!$P$16="エラー！：⑥残さ物量があるのに、④自ら中間処理した量がゼロになっています",1,0)</f>
        <v>0</v>
      </c>
      <c r="X58" s="499">
        <f>IF(ﾂ.動物の死体!$P$16="エラー！：⑥残さ物量があるのに、④自ら中間処理した量がゼロになっています",1,0)</f>
        <v>0</v>
      </c>
      <c r="Y58" s="499">
        <f>IF(ﾃ.ばいじん!$P$16="エラー！：⑥残さ物量があるのに、④自ら中間処理した量がゼロになっています",1,0)</f>
        <v>0</v>
      </c>
      <c r="Z58" s="499">
        <f>IF(ﾄ.混合廃棄物その他!$P$16="エラー！：⑥残さ物量があるのに、④自ら中間処理した量がゼロになっています",1,0)</f>
        <v>0</v>
      </c>
    </row>
    <row r="59" spans="2:27" s="499" customFormat="1">
      <c r="G59" s="500">
        <f>IF(ｱ.燃え殻!$P$22="エラー !：④の内数である⑤の量が④を超えています",1,0)</f>
        <v>0</v>
      </c>
      <c r="H59" s="499">
        <f>IF(ｲ.汚泥!$P$22="エラー !：④の内数である⑤の量が④を超えています",1,0)</f>
        <v>0</v>
      </c>
      <c r="I59" s="499">
        <f>IF(ｳ.廃油!$P$22="エラー !：④の内数である⑤の量が④を超えています",1,0)</f>
        <v>0</v>
      </c>
      <c r="J59" s="499">
        <f>IF(ｴ.廃酸!$P$22="エラー !：④の内数である⑤の量が④を超えています",1,0)</f>
        <v>0</v>
      </c>
      <c r="K59" s="499">
        <f>IF(ｵ.廃ｱﾙｶﾘ!$P$22="エラー !：④の内数である⑤の量が④を超えています",1,0)</f>
        <v>0</v>
      </c>
      <c r="L59" s="499">
        <f>IF(ｶ.廃ﾌﾟﾗ類!$P$22="エラー !：④の内数である⑤の量が④を超えています",1,0)</f>
        <v>0</v>
      </c>
      <c r="M59" s="499">
        <f>IF(ｷ.紙くず!$P$22="エラー !：④の内数である⑤の量が④を超えています",1,0)</f>
        <v>0</v>
      </c>
      <c r="N59" s="499">
        <f>IF(ｸ.木くず!$P$22="エラー !：④の内数である⑤の量が④を超えています",1,0)</f>
        <v>0</v>
      </c>
      <c r="O59" s="499">
        <f>IF(ｹ.繊維くず!$P$22="エラー !：④の内数である⑤の量が④を超えています",1,0)</f>
        <v>0</v>
      </c>
      <c r="P59" s="499">
        <f>IF(ｺ.動植物性残さ!$P$22="エラー !：④の内数である⑤の量が④を超えています",1,0)</f>
        <v>0</v>
      </c>
      <c r="Q59" s="499">
        <f>IF(ｻ.動物系固形不要物!$P$22="エラー !：④の内数である⑤の量が④を超えています",1,0)</f>
        <v>0</v>
      </c>
      <c r="R59" s="499">
        <f>IF(ｼ.ｺﾞﾑくず!$P$22="エラー !：④の内数である⑤の量が④を超えています",1,0)</f>
        <v>0</v>
      </c>
      <c r="S59" s="499">
        <f>IF(ｽ.金属くず!$P$22="エラー !：④の内数である⑤の量が④を超えています",1,0)</f>
        <v>0</v>
      </c>
      <c r="T59" s="499">
        <f>IF(ｾ.ｶﾞﾗｽ･ｺﾝｸﾘ･陶磁器くず!$P$22="エラー !：④の内数である⑤の量が④を超えています",1,0)</f>
        <v>0</v>
      </c>
      <c r="U59" s="499">
        <f>IF(ｿ.鉱さい!$P$22="エラー !：④の内数である⑤の量が④を超えています",1,0)</f>
        <v>0</v>
      </c>
      <c r="V59" s="499">
        <f>IF(ﾀ.がれき類!$P$22="エラー !：④の内数である⑤の量が④を超えています",1,0)</f>
        <v>0</v>
      </c>
      <c r="W59" s="499">
        <f>IF(ﾁ.動物のふん尿!$P$22="エラー !：④の内数である⑤の量が④を超えています",1,0)</f>
        <v>0</v>
      </c>
      <c r="X59" s="499">
        <f>IF(ﾂ.動物の死体!$P$22="エラー !：④の内数である⑤の量が④を超えています",1,0)</f>
        <v>0</v>
      </c>
      <c r="Y59" s="499">
        <f>IF(ﾃ.ばいじん!$P$22="エラー !：④の内数である⑤の量が④を超えています",1,0)</f>
        <v>0</v>
      </c>
      <c r="Z59" s="499">
        <f>IF(ﾄ.混合廃棄物その他!$P$22="エラー !：④の内数である⑤の量が④を超えています",1,0)</f>
        <v>0</v>
      </c>
    </row>
    <row r="60" spans="2:27" s="499" customFormat="1">
      <c r="G60" s="500">
        <f>IF(ｱ.燃え殻!$AL$31="エラー !：⑩の内数である⑪の量が⑩を超えています",1,0)</f>
        <v>0</v>
      </c>
      <c r="H60" s="499">
        <f>IF(ｲ.汚泥!$AL$31="エラー !：⑩の内数である⑪の量が⑩を超えています",1,0)</f>
        <v>0</v>
      </c>
      <c r="I60" s="499">
        <f>IF(ｳ.廃油!$AL$31="エラー !：⑩の内数である⑪の量が⑩を超えています",1,0)</f>
        <v>0</v>
      </c>
      <c r="J60" s="499">
        <f>IF(ｴ.廃酸!$AL$31="エラー !：⑩の内数である⑪の量が⑩を超えています",1,0)</f>
        <v>0</v>
      </c>
      <c r="K60" s="499">
        <f>IF(ｵ.廃ｱﾙｶﾘ!$AL$31="エラー !：⑩の内数である⑪の量が⑩を超えています",1,0)</f>
        <v>0</v>
      </c>
      <c r="L60" s="499">
        <f>IF(ｶ.廃ﾌﾟﾗ類!$AL$31="エラー !：⑩の内数である⑪の量が⑩を超えています",1,0)</f>
        <v>0</v>
      </c>
      <c r="M60" s="499">
        <f>IF(ｷ.紙くず!$AL$31="エラー !：⑩の内数である⑪の量が⑩を超えています",1,0)</f>
        <v>0</v>
      </c>
      <c r="N60" s="499">
        <f>IF(ｸ.木くず!$AL$31="エラー !：⑩の内数である⑪の量が⑩を超えています",1,0)</f>
        <v>0</v>
      </c>
      <c r="O60" s="499">
        <f>IF(ｹ.繊維くず!$AL$31="エラー !：⑩の内数である⑪の量が⑩を超えています",1,0)</f>
        <v>0</v>
      </c>
      <c r="P60" s="499">
        <f>IF(ｺ.動植物性残さ!$AL$31="エラー !：⑩の内数である⑪の量が⑩を超えています",1,0)</f>
        <v>0</v>
      </c>
      <c r="Q60" s="499">
        <f>IF(ｻ.動物系固形不要物!$AL$31="エラー !：⑩の内数である⑪の量が⑩を超えています",1,0)</f>
        <v>0</v>
      </c>
      <c r="R60" s="499">
        <f>IF(ｼ.ｺﾞﾑくず!$AL$31="エラー !：⑩の内数である⑪の量が⑩を超えています",1,0)</f>
        <v>0</v>
      </c>
      <c r="S60" s="499">
        <f>IF(ｽ.金属くず!$AL$31="エラー !：⑩の内数である⑪の量が⑩を超えています",1,0)</f>
        <v>0</v>
      </c>
      <c r="T60" s="499">
        <f>IF(ｾ.ｶﾞﾗｽ･ｺﾝｸﾘ･陶磁器くず!$AL$31="エラー !：⑩の内数である⑪の量が⑩を超えています",1,0)</f>
        <v>0</v>
      </c>
      <c r="U60" s="499">
        <f>IF(ｿ.鉱さい!$AL$31="エラー !：⑩の内数である⑪の量が⑩を超えています",1,0)</f>
        <v>0</v>
      </c>
      <c r="V60" s="499">
        <f>IF(ﾀ.がれき類!$AL$31="エラー !：⑩の内数である⑪の量が⑩を超えています",1,0)</f>
        <v>0</v>
      </c>
      <c r="W60" s="499">
        <f>IF(ﾁ.動物のふん尿!$AL$31="エラー !：⑩の内数である⑪の量が⑩を超えています",1,0)</f>
        <v>0</v>
      </c>
      <c r="X60" s="499">
        <f>IF(ﾂ.動物の死体!$AL$31="エラー !：⑩の内数である⑪の量が⑩を超えています",1,0)</f>
        <v>0</v>
      </c>
      <c r="Y60" s="499">
        <f>IF(ﾃ.ばいじん!$AL$31="エラー !：⑩の内数である⑪の量が⑩を超えています",1,0)</f>
        <v>0</v>
      </c>
      <c r="Z60" s="499">
        <f>IF(ﾄ.混合廃棄物その他!$AL$31="エラー !：⑩の内数である⑪の量が⑩を超えています",1,0)</f>
        <v>0</v>
      </c>
    </row>
    <row r="61" spans="2:27" s="499" customFormat="1">
      <c r="G61" s="500">
        <f>IF(ｱ.燃え殻!$AS$28="エラー !：⑩の内数である（⑫+⑬＋⑭）の量が⑩を超えています",1,0)</f>
        <v>0</v>
      </c>
      <c r="H61" s="499">
        <f>IF(ｲ.汚泥!$AS$28="エラー !：⑩の内数である（⑫+⑬＋⑭）の量が⑩を超えています",1,0)</f>
        <v>0</v>
      </c>
      <c r="I61" s="499">
        <f>IF(ｳ.廃油!$AS$28="エラー !：⑩の内数である（⑫+⑬＋⑭）の量が⑩を超えています",1,0)</f>
        <v>0</v>
      </c>
      <c r="J61" s="499">
        <f>IF(ｴ.廃酸!$AS$28="エラー !：⑩の内数である（⑫+⑬＋⑭）の量が⑩を超えています",1,0)</f>
        <v>0</v>
      </c>
      <c r="K61" s="499">
        <f>IF(ｵ.廃ｱﾙｶﾘ!$AS$28="エラー !：⑩の内数である（⑫+⑬＋⑭）の量が⑩を超えています",1,0)</f>
        <v>0</v>
      </c>
      <c r="L61" s="499">
        <f>IF(ｶ.廃ﾌﾟﾗ類!$AS$28="エラー !：⑩の内数である（⑫+⑬＋⑭）の量が⑩を超えています",1,0)</f>
        <v>0</v>
      </c>
      <c r="M61" s="499">
        <f>IF(ｷ.紙くず!$AS$28="エラー !：⑩の内数である（⑫+⑬＋⑭）の量が⑩を超えています",1,0)</f>
        <v>0</v>
      </c>
      <c r="N61" s="499">
        <f>IF(ｸ.木くず!$AS$28="エラー !：⑩の内数である（⑫+⑬＋⑭）の量が⑩を超えています",1,0)</f>
        <v>0</v>
      </c>
      <c r="O61" s="499">
        <f>IF(ｹ.繊維くず!$AS$28="エラー !：⑩の内数である（⑫+⑬＋⑭）の量が⑩を超えています",1,0)</f>
        <v>0</v>
      </c>
      <c r="P61" s="499">
        <f>IF(ｺ.動植物性残さ!$AS$28="エラー !：⑩の内数である（⑫+⑬＋⑭）の量が⑩を超えています",1,0)</f>
        <v>0</v>
      </c>
      <c r="Q61" s="499">
        <f>IF(ｻ.動物系固形不要物!$AS$28="エラー !：⑩の内数である（⑫+⑬＋⑭）の量が⑩を超えています",1,0)</f>
        <v>0</v>
      </c>
      <c r="R61" s="499">
        <f>IF(ｼ.ｺﾞﾑくず!$AS$28="エラー !：⑩の内数である（⑫+⑬＋⑭）の量が⑩を超えています",1,0)</f>
        <v>0</v>
      </c>
      <c r="S61" s="499">
        <f>IF(ｽ.金属くず!$AS$28="エラー !：⑩の内数である（⑫+⑬＋⑭）の量が⑩を超えています",1,0)</f>
        <v>0</v>
      </c>
      <c r="T61" s="499">
        <f>IF(ｾ.ｶﾞﾗｽ･ｺﾝｸﾘ･陶磁器くず!$AS$28="エラー !：⑩の内数である（⑫+⑬＋⑭）の量が⑩を超えています",1,0)</f>
        <v>0</v>
      </c>
      <c r="U61" s="499">
        <f>IF(ｿ.鉱さい!$AS$28="エラー !：⑩の内数である（⑫+⑬＋⑭）の量が⑩を超えています",1,0)</f>
        <v>0</v>
      </c>
      <c r="V61" s="499">
        <f>IF(ﾀ.がれき類!$AS$28="エラー !：⑩の内数である（⑫+⑬＋⑭）の量が⑩を超えています",1,0)</f>
        <v>0</v>
      </c>
      <c r="W61" s="499">
        <f>IF(ﾁ.動物のふん尿!$AS$28="エラー !：⑩の内数である（⑫+⑬＋⑭）の量が⑩を超えています",1,0)</f>
        <v>0</v>
      </c>
      <c r="X61" s="499">
        <f>IF(ﾂ.動物の死体!$AS$28="エラー !：⑩の内数である（⑫+⑬＋⑭）の量が⑩を超えています",1,0)</f>
        <v>0</v>
      </c>
      <c r="Y61" s="499">
        <f>IF(ﾃ.ばいじん!$AS$28="エラー !：⑩の内数である（⑫+⑬＋⑭）の量が⑩を超えています",1,0)</f>
        <v>0</v>
      </c>
      <c r="Z61" s="499">
        <f>IF(ﾄ.混合廃棄物その他!$AS$28="エラー !：⑩の内数である（⑫+⑬＋⑭）の量が⑩を超えています",1,0)</f>
        <v>0</v>
      </c>
    </row>
    <row r="62" spans="2:27" s="499" customFormat="1">
      <c r="G62" s="500">
        <f>IF(ｱ.燃え殻!$AS$32="エラー !：⑩の内数である（⑫+⑬＋⑭）の量が⑩を超えています",1,0)</f>
        <v>0</v>
      </c>
      <c r="H62" s="499">
        <f>IF(ｲ.汚泥!$AS$32="エラー !：⑩の内数である（⑫+⑬＋⑭）の量が⑩を超えています",1,0)</f>
        <v>0</v>
      </c>
      <c r="I62" s="499">
        <f>IF(ｳ.廃油!$AS$32="エラー !：⑩の内数である（⑫+⑬＋⑭）の量が⑩を超えています",1,0)</f>
        <v>0</v>
      </c>
      <c r="J62" s="499">
        <f>IF(ｴ.廃酸!$AS$32="エラー !：⑩の内数である（⑫+⑬＋⑭）の量が⑩を超えています",1,0)</f>
        <v>0</v>
      </c>
      <c r="K62" s="499">
        <f>IF(ｵ.廃ｱﾙｶﾘ!$AS$32="エラー !：⑩の内数である（⑫+⑬＋⑭）の量が⑩を超えています",1,0)</f>
        <v>0</v>
      </c>
      <c r="L62" s="499">
        <f>IF(ｶ.廃ﾌﾟﾗ類!$AS$32="エラー !：⑩の内数である（⑫+⑬＋⑭）の量が⑩を超えています",1,0)</f>
        <v>0</v>
      </c>
      <c r="M62" s="499">
        <f>IF(ｷ.紙くず!$AS$32="エラー !：⑩の内数である（⑫+⑬＋⑭）の量が⑩を超えています",1,0)</f>
        <v>0</v>
      </c>
      <c r="N62" s="499">
        <f>IF(ｸ.木くず!$AS$32="エラー !：⑩の内数である（⑫+⑬＋⑭）の量が⑩を超えています",1,0)</f>
        <v>0</v>
      </c>
      <c r="O62" s="499">
        <f>IF(ｹ.繊維くず!$AS$32="エラー !：⑩の内数である（⑫+⑬＋⑭）の量が⑩を超えています",1,0)</f>
        <v>0</v>
      </c>
      <c r="P62" s="499">
        <f>IF(ｺ.動植物性残さ!$AS$32="エラー !：⑩の内数である（⑫+⑬＋⑭）の量が⑩を超えています",1,0)</f>
        <v>0</v>
      </c>
      <c r="Q62" s="499">
        <f>IF(ｻ.動物系固形不要物!$AS$32="エラー !：⑩の内数である（⑫+⑬＋⑭）の量が⑩を超えています",1,0)</f>
        <v>0</v>
      </c>
      <c r="R62" s="499">
        <f>IF(ｼ.ｺﾞﾑくず!$AS$32="エラー !：⑩の内数である（⑫+⑬＋⑭）の量が⑩を超えています",1,0)</f>
        <v>0</v>
      </c>
      <c r="S62" s="499">
        <f>IF(ｽ.金属くず!$AS$32="エラー !：⑩の内数である（⑫+⑬＋⑭）の量が⑩を超えています",1,0)</f>
        <v>0</v>
      </c>
      <c r="T62" s="499">
        <f>IF(ｾ.ｶﾞﾗｽ･ｺﾝｸﾘ･陶磁器くず!$AS$32="エラー !：⑩の内数である（⑫+⑬＋⑭）の量が⑩を超えています",1,0)</f>
        <v>0</v>
      </c>
      <c r="U62" s="499">
        <f>IF(ｿ.鉱さい!$AS$32="エラー !：⑩の内数である（⑫+⑬＋⑭）の量が⑩を超えています",1,0)</f>
        <v>0</v>
      </c>
      <c r="V62" s="499">
        <f>IF(ﾀ.がれき類!$AS$32="エラー !：⑩の内数である（⑫+⑬＋⑭）の量が⑩を超えています",1,0)</f>
        <v>0</v>
      </c>
      <c r="W62" s="499">
        <f>IF(ﾁ.動物のふん尿!$AS$32="エラー !：⑩の内数である（⑫+⑬＋⑭）の量が⑩を超えています",1,0)</f>
        <v>0</v>
      </c>
      <c r="X62" s="499">
        <f>IF(ﾂ.動物の死体!$AS$32="エラー !：⑩の内数である（⑫+⑬＋⑭）の量が⑩を超えています",1,0)</f>
        <v>0</v>
      </c>
      <c r="Y62" s="499">
        <f>IF(ﾃ.ばいじん!$AS$32="エラー !：⑩の内数である（⑫+⑬＋⑭）の量が⑩を超えています",1,0)</f>
        <v>0</v>
      </c>
      <c r="Z62" s="499">
        <f>IF(ﾄ.混合廃棄物その他!$AS$32="エラー !：⑩の内数である（⑫+⑬＋⑭）の量が⑩を超えています",1,0)</f>
        <v>0</v>
      </c>
    </row>
    <row r="63" spans="2:27" s="499" customFormat="1">
      <c r="G63" s="501">
        <f>IF(G9="0",+G19+G20,+G9+G19+G20)</f>
        <v>0</v>
      </c>
      <c r="H63" s="501">
        <f t="shared" ref="H63:Z63" si="10">IF(H9="0",+H19+H20,+H9+H19+H20)</f>
        <v>0</v>
      </c>
      <c r="I63" s="501">
        <f t="shared" si="10"/>
        <v>0</v>
      </c>
      <c r="J63" s="501">
        <f t="shared" si="10"/>
        <v>0</v>
      </c>
      <c r="K63" s="501">
        <f t="shared" si="10"/>
        <v>0</v>
      </c>
      <c r="L63" s="501">
        <f t="shared" si="10"/>
        <v>0</v>
      </c>
      <c r="M63" s="501">
        <f t="shared" si="10"/>
        <v>0</v>
      </c>
      <c r="N63" s="501">
        <f t="shared" si="10"/>
        <v>0</v>
      </c>
      <c r="O63" s="501">
        <f t="shared" si="10"/>
        <v>0</v>
      </c>
      <c r="P63" s="501">
        <f t="shared" si="10"/>
        <v>0</v>
      </c>
      <c r="Q63" s="501">
        <f t="shared" si="10"/>
        <v>0</v>
      </c>
      <c r="R63" s="501">
        <f t="shared" si="10"/>
        <v>0</v>
      </c>
      <c r="S63" s="501">
        <f t="shared" si="10"/>
        <v>0</v>
      </c>
      <c r="T63" s="501">
        <f t="shared" si="10"/>
        <v>0</v>
      </c>
      <c r="U63" s="501">
        <f t="shared" si="10"/>
        <v>0</v>
      </c>
      <c r="V63" s="501">
        <f t="shared" si="10"/>
        <v>0</v>
      </c>
      <c r="W63" s="501">
        <f t="shared" si="10"/>
        <v>0</v>
      </c>
      <c r="X63" s="501">
        <f t="shared" si="10"/>
        <v>0</v>
      </c>
      <c r="Y63" s="501">
        <f t="shared" si="10"/>
        <v>0</v>
      </c>
      <c r="Z63" s="501">
        <f t="shared" si="10"/>
        <v>0</v>
      </c>
      <c r="AA63" s="502">
        <f>+AA9+AA19+AA20</f>
        <v>0</v>
      </c>
    </row>
    <row r="64" spans="2:27" s="499" customFormat="1" ht="13.2">
      <c r="F64" s="503"/>
    </row>
    <row r="65" spans="6:6" s="499" customFormat="1" ht="13.2">
      <c r="F65" s="503"/>
    </row>
    <row r="66" spans="6:6" s="499" customFormat="1" ht="13.2">
      <c r="F66" s="503"/>
    </row>
    <row r="67" spans="6:6" s="499" customFormat="1" ht="13.2">
      <c r="F67" s="503"/>
    </row>
  </sheetData>
  <sheetProtection algorithmName="SHA-512" hashValue="i9AJdjxl8awGSZ65R68yPsO8IGHTlUx6iWdBezUJKOe/tH6Sud5VJIPxbC9Plgt0XyffA0nZ5d0YoSrozrddlA==" saltValue="mBggt5OAkBgp/nQKd4mSFw==" spinCount="100000" sheet="1" objects="1" scenarios="1"/>
  <mergeCells count="37">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5"/>
    <mergeCell ref="D19:F19"/>
    <mergeCell ref="D20:F20"/>
    <mergeCell ref="E21:F21"/>
    <mergeCell ref="E35:F35"/>
    <mergeCell ref="E23:F23"/>
    <mergeCell ref="E25:F25"/>
    <mergeCell ref="E22:F22"/>
    <mergeCell ref="E54:F54"/>
    <mergeCell ref="E55:F55"/>
    <mergeCell ref="C41:C46"/>
    <mergeCell ref="D28:D34"/>
    <mergeCell ref="D47:F47"/>
    <mergeCell ref="E41:F41"/>
    <mergeCell ref="E48:F48"/>
    <mergeCell ref="E49:F49"/>
    <mergeCell ref="E50:F50"/>
    <mergeCell ref="E51:F51"/>
    <mergeCell ref="E52:F52"/>
    <mergeCell ref="E53:F53"/>
  </mergeCells>
  <phoneticPr fontId="3"/>
  <conditionalFormatting sqref="G23">
    <cfRule type="expression" dxfId="99" priority="1" stopIfTrue="1">
      <formula>$G$58=1</formula>
    </cfRule>
  </conditionalFormatting>
  <conditionalFormatting sqref="G24">
    <cfRule type="expression" dxfId="98" priority="2" stopIfTrue="1">
      <formula>$G$59=1</formula>
    </cfRule>
  </conditionalFormatting>
  <conditionalFormatting sqref="G48">
    <cfRule type="expression" dxfId="97" priority="3" stopIfTrue="1">
      <formula>$G$60=1</formula>
    </cfRule>
  </conditionalFormatting>
  <conditionalFormatting sqref="G54">
    <cfRule type="expression" dxfId="96" priority="4" stopIfTrue="1">
      <formula>$G$61=1</formula>
    </cfRule>
  </conditionalFormatting>
  <conditionalFormatting sqref="G55">
    <cfRule type="expression" dxfId="95" priority="5" stopIfTrue="1">
      <formula>$G$62=1</formula>
    </cfRule>
  </conditionalFormatting>
  <conditionalFormatting sqref="H23">
    <cfRule type="expression" dxfId="94" priority="6" stopIfTrue="1">
      <formula>$H$58=1</formula>
    </cfRule>
  </conditionalFormatting>
  <conditionalFormatting sqref="H24">
    <cfRule type="expression" dxfId="93" priority="7" stopIfTrue="1">
      <formula>$H$59=1</formula>
    </cfRule>
  </conditionalFormatting>
  <conditionalFormatting sqref="H48">
    <cfRule type="expression" dxfId="92" priority="8" stopIfTrue="1">
      <formula>$H$60=1</formula>
    </cfRule>
  </conditionalFormatting>
  <conditionalFormatting sqref="H54">
    <cfRule type="expression" dxfId="91" priority="9" stopIfTrue="1">
      <formula>$H$61=1</formula>
    </cfRule>
  </conditionalFormatting>
  <conditionalFormatting sqref="H55">
    <cfRule type="expression" dxfId="90" priority="10" stopIfTrue="1">
      <formula>$H$62=1</formula>
    </cfRule>
  </conditionalFormatting>
  <conditionalFormatting sqref="I23">
    <cfRule type="expression" dxfId="89" priority="11" stopIfTrue="1">
      <formula>$I$58=1</formula>
    </cfRule>
  </conditionalFormatting>
  <conditionalFormatting sqref="I24">
    <cfRule type="expression" dxfId="88" priority="12" stopIfTrue="1">
      <formula>$I$59=1</formula>
    </cfRule>
  </conditionalFormatting>
  <conditionalFormatting sqref="I48">
    <cfRule type="expression" dxfId="87" priority="100" stopIfTrue="1">
      <formula>$I$60=1</formula>
    </cfRule>
  </conditionalFormatting>
  <conditionalFormatting sqref="I54">
    <cfRule type="expression" dxfId="86" priority="13" stopIfTrue="1">
      <formula>$I$61=1</formula>
    </cfRule>
  </conditionalFormatting>
  <conditionalFormatting sqref="I55">
    <cfRule type="expression" dxfId="85" priority="14" stopIfTrue="1">
      <formula>$I$62=1</formula>
    </cfRule>
  </conditionalFormatting>
  <conditionalFormatting sqref="J23">
    <cfRule type="expression" dxfId="84" priority="15" stopIfTrue="1">
      <formula>$J$58=1</formula>
    </cfRule>
  </conditionalFormatting>
  <conditionalFormatting sqref="J24">
    <cfRule type="expression" dxfId="83" priority="16" stopIfTrue="1">
      <formula>$J$59=1</formula>
    </cfRule>
  </conditionalFormatting>
  <conditionalFormatting sqref="J48">
    <cfRule type="expression" dxfId="82" priority="17" stopIfTrue="1">
      <formula>$J$60=1</formula>
    </cfRule>
  </conditionalFormatting>
  <conditionalFormatting sqref="J54">
    <cfRule type="expression" dxfId="81" priority="18" stopIfTrue="1">
      <formula>$J$61=1</formula>
    </cfRule>
  </conditionalFormatting>
  <conditionalFormatting sqref="J55">
    <cfRule type="expression" dxfId="80" priority="19" stopIfTrue="1">
      <formula>$J$62=1</formula>
    </cfRule>
  </conditionalFormatting>
  <conditionalFormatting sqref="K23">
    <cfRule type="expression" dxfId="79" priority="20" stopIfTrue="1">
      <formula>$K$58=1</formula>
    </cfRule>
  </conditionalFormatting>
  <conditionalFormatting sqref="K24">
    <cfRule type="expression" dxfId="78" priority="21" stopIfTrue="1">
      <formula>$K$59=1</formula>
    </cfRule>
  </conditionalFormatting>
  <conditionalFormatting sqref="K48">
    <cfRule type="expression" dxfId="77" priority="22" stopIfTrue="1">
      <formula>$K$60=1</formula>
    </cfRule>
  </conditionalFormatting>
  <conditionalFormatting sqref="K54">
    <cfRule type="expression" dxfId="76" priority="23" stopIfTrue="1">
      <formula>$K$61=1</formula>
    </cfRule>
  </conditionalFormatting>
  <conditionalFormatting sqref="K55">
    <cfRule type="expression" dxfId="75" priority="24" stopIfTrue="1">
      <formula>$K$62=1</formula>
    </cfRule>
  </conditionalFormatting>
  <conditionalFormatting sqref="L23">
    <cfRule type="expression" dxfId="74" priority="25" stopIfTrue="1">
      <formula>$L$58=1</formula>
    </cfRule>
  </conditionalFormatting>
  <conditionalFormatting sqref="L24">
    <cfRule type="expression" dxfId="73" priority="26" stopIfTrue="1">
      <formula>$L$59=1</formula>
    </cfRule>
  </conditionalFormatting>
  <conditionalFormatting sqref="L48">
    <cfRule type="expression" dxfId="72" priority="27" stopIfTrue="1">
      <formula>$L$60=1</formula>
    </cfRule>
  </conditionalFormatting>
  <conditionalFormatting sqref="L54">
    <cfRule type="expression" dxfId="71" priority="28" stopIfTrue="1">
      <formula>$L$61=1</formula>
    </cfRule>
  </conditionalFormatting>
  <conditionalFormatting sqref="L55">
    <cfRule type="expression" dxfId="70" priority="29" stopIfTrue="1">
      <formula>$L$62=1</formula>
    </cfRule>
  </conditionalFormatting>
  <conditionalFormatting sqref="M23">
    <cfRule type="expression" dxfId="69" priority="30" stopIfTrue="1">
      <formula>$M$58=1</formula>
    </cfRule>
  </conditionalFormatting>
  <conditionalFormatting sqref="M24">
    <cfRule type="expression" dxfId="68" priority="31" stopIfTrue="1">
      <formula>$M$59=1</formula>
    </cfRule>
  </conditionalFormatting>
  <conditionalFormatting sqref="M48">
    <cfRule type="expression" dxfId="67" priority="32" stopIfTrue="1">
      <formula>$M$60=1</formula>
    </cfRule>
  </conditionalFormatting>
  <conditionalFormatting sqref="M54">
    <cfRule type="expression" dxfId="66" priority="33" stopIfTrue="1">
      <formula>$M$61=1</formula>
    </cfRule>
  </conditionalFormatting>
  <conditionalFormatting sqref="M55">
    <cfRule type="expression" dxfId="65" priority="34" stopIfTrue="1">
      <formula>$M$62=1</formula>
    </cfRule>
  </conditionalFormatting>
  <conditionalFormatting sqref="N23">
    <cfRule type="expression" dxfId="64" priority="35" stopIfTrue="1">
      <formula>$N$58=1</formula>
    </cfRule>
  </conditionalFormatting>
  <conditionalFormatting sqref="N24">
    <cfRule type="expression" dxfId="63" priority="36" stopIfTrue="1">
      <formula>$N$59=1</formula>
    </cfRule>
  </conditionalFormatting>
  <conditionalFormatting sqref="N48">
    <cfRule type="expression" dxfId="62" priority="37" stopIfTrue="1">
      <formula>$N$60=1</formula>
    </cfRule>
  </conditionalFormatting>
  <conditionalFormatting sqref="N54">
    <cfRule type="expression" dxfId="61" priority="38" stopIfTrue="1">
      <formula>$N$61=1</formula>
    </cfRule>
  </conditionalFormatting>
  <conditionalFormatting sqref="N55">
    <cfRule type="expression" dxfId="60" priority="39" stopIfTrue="1">
      <formula>$N$62=1</formula>
    </cfRule>
  </conditionalFormatting>
  <conditionalFormatting sqref="O23">
    <cfRule type="expression" dxfId="59" priority="40" stopIfTrue="1">
      <formula>$O$58=1</formula>
    </cfRule>
  </conditionalFormatting>
  <conditionalFormatting sqref="O24">
    <cfRule type="expression" dxfId="58" priority="41" stopIfTrue="1">
      <formula>$O$59=1</formula>
    </cfRule>
  </conditionalFormatting>
  <conditionalFormatting sqref="O48">
    <cfRule type="expression" dxfId="57" priority="42" stopIfTrue="1">
      <formula>$O$60=1</formula>
    </cfRule>
  </conditionalFormatting>
  <conditionalFormatting sqref="O54">
    <cfRule type="expression" dxfId="56" priority="43" stopIfTrue="1">
      <formula>$O$61=1</formula>
    </cfRule>
  </conditionalFormatting>
  <conditionalFormatting sqref="O55">
    <cfRule type="expression" dxfId="55" priority="44" stopIfTrue="1">
      <formula>$O$62=1</formula>
    </cfRule>
  </conditionalFormatting>
  <conditionalFormatting sqref="P23">
    <cfRule type="expression" dxfId="54" priority="45" stopIfTrue="1">
      <formula>$P$58=1</formula>
    </cfRule>
  </conditionalFormatting>
  <conditionalFormatting sqref="P24">
    <cfRule type="expression" dxfId="53" priority="99" stopIfTrue="1">
      <formula>$P$59=1</formula>
    </cfRule>
  </conditionalFormatting>
  <conditionalFormatting sqref="P48">
    <cfRule type="expression" dxfId="52" priority="46" stopIfTrue="1">
      <formula>$P$60=1</formula>
    </cfRule>
  </conditionalFormatting>
  <conditionalFormatting sqref="P54">
    <cfRule type="expression" dxfId="51" priority="47" stopIfTrue="1">
      <formula>$P$61=1</formula>
    </cfRule>
  </conditionalFormatting>
  <conditionalFormatting sqref="P55">
    <cfRule type="expression" dxfId="50" priority="48" stopIfTrue="1">
      <formula>$P$62=1</formula>
    </cfRule>
  </conditionalFormatting>
  <conditionalFormatting sqref="Q23">
    <cfRule type="expression" dxfId="49" priority="49" stopIfTrue="1">
      <formula>$Q$58=1</formula>
    </cfRule>
  </conditionalFormatting>
  <conditionalFormatting sqref="Q24">
    <cfRule type="expression" dxfId="48" priority="50" stopIfTrue="1">
      <formula>$G$59=1</formula>
    </cfRule>
  </conditionalFormatting>
  <conditionalFormatting sqref="Q48">
    <cfRule type="expression" dxfId="47" priority="51" stopIfTrue="1">
      <formula>$Q$60=1</formula>
    </cfRule>
  </conditionalFormatting>
  <conditionalFormatting sqref="Q54">
    <cfRule type="expression" dxfId="46" priority="52" stopIfTrue="1">
      <formula>$Q$61=1</formula>
    </cfRule>
  </conditionalFormatting>
  <conditionalFormatting sqref="Q55">
    <cfRule type="expression" dxfId="45" priority="53" stopIfTrue="1">
      <formula>$Q$62=1</formula>
    </cfRule>
  </conditionalFormatting>
  <conditionalFormatting sqref="R23">
    <cfRule type="expression" dxfId="44" priority="54" stopIfTrue="1">
      <formula>$R$58=1</formula>
    </cfRule>
  </conditionalFormatting>
  <conditionalFormatting sqref="R24">
    <cfRule type="expression" dxfId="43" priority="55" stopIfTrue="1">
      <formula>$R$59=1</formula>
    </cfRule>
  </conditionalFormatting>
  <conditionalFormatting sqref="R48">
    <cfRule type="expression" dxfId="42" priority="56" stopIfTrue="1">
      <formula>$R$60=1</formula>
    </cfRule>
  </conditionalFormatting>
  <conditionalFormatting sqref="R54">
    <cfRule type="expression" dxfId="41" priority="57" stopIfTrue="1">
      <formula>$R$61=1</formula>
    </cfRule>
  </conditionalFormatting>
  <conditionalFormatting sqref="R55">
    <cfRule type="expression" dxfId="40" priority="58" stopIfTrue="1">
      <formula>$R$62=1</formula>
    </cfRule>
  </conditionalFormatting>
  <conditionalFormatting sqref="S23">
    <cfRule type="expression" dxfId="39" priority="59" stopIfTrue="1">
      <formula>$S$58=1</formula>
    </cfRule>
  </conditionalFormatting>
  <conditionalFormatting sqref="S24">
    <cfRule type="expression" dxfId="38" priority="60" stopIfTrue="1">
      <formula>$S$59=1</formula>
    </cfRule>
  </conditionalFormatting>
  <conditionalFormatting sqref="S48">
    <cfRule type="expression" dxfId="37" priority="61" stopIfTrue="1">
      <formula>$S$60=1</formula>
    </cfRule>
  </conditionalFormatting>
  <conditionalFormatting sqref="S54">
    <cfRule type="expression" dxfId="36" priority="62" stopIfTrue="1">
      <formula>$S$61=1</formula>
    </cfRule>
  </conditionalFormatting>
  <conditionalFormatting sqref="S55">
    <cfRule type="expression" dxfId="35" priority="63" stopIfTrue="1">
      <formula>$S$62=1</formula>
    </cfRule>
  </conditionalFormatting>
  <conditionalFormatting sqref="T23">
    <cfRule type="expression" dxfId="34" priority="64" stopIfTrue="1">
      <formula>$T$58=1</formula>
    </cfRule>
  </conditionalFormatting>
  <conditionalFormatting sqref="T24">
    <cfRule type="expression" dxfId="33" priority="65" stopIfTrue="1">
      <formula>$T$59=1</formula>
    </cfRule>
  </conditionalFormatting>
  <conditionalFormatting sqref="T48">
    <cfRule type="expression" dxfId="32" priority="66" stopIfTrue="1">
      <formula>$T$60=1</formula>
    </cfRule>
  </conditionalFormatting>
  <conditionalFormatting sqref="T54">
    <cfRule type="expression" dxfId="31" priority="67" stopIfTrue="1">
      <formula>$T$61=1</formula>
    </cfRule>
  </conditionalFormatting>
  <conditionalFormatting sqref="T55">
    <cfRule type="expression" dxfId="30" priority="68" stopIfTrue="1">
      <formula>$T$62=1</formula>
    </cfRule>
  </conditionalFormatting>
  <conditionalFormatting sqref="U23">
    <cfRule type="expression" dxfId="29" priority="69" stopIfTrue="1">
      <formula>$U$58=1</formula>
    </cfRule>
  </conditionalFormatting>
  <conditionalFormatting sqref="U24">
    <cfRule type="expression" dxfId="28" priority="70" stopIfTrue="1">
      <formula>$U$59=1</formula>
    </cfRule>
  </conditionalFormatting>
  <conditionalFormatting sqref="U48">
    <cfRule type="expression" dxfId="27" priority="71" stopIfTrue="1">
      <formula>$U$60=1</formula>
    </cfRule>
  </conditionalFormatting>
  <conditionalFormatting sqref="U54">
    <cfRule type="expression" dxfId="26" priority="72" stopIfTrue="1">
      <formula>$U$61=1</formula>
    </cfRule>
  </conditionalFormatting>
  <conditionalFormatting sqref="U55">
    <cfRule type="expression" dxfId="25" priority="73" stopIfTrue="1">
      <formula>$U$62=1</formula>
    </cfRule>
  </conditionalFormatting>
  <conditionalFormatting sqref="V23">
    <cfRule type="expression" dxfId="24" priority="74" stopIfTrue="1">
      <formula>$V$58=1</formula>
    </cfRule>
  </conditionalFormatting>
  <conditionalFormatting sqref="V24">
    <cfRule type="expression" dxfId="23" priority="75" stopIfTrue="1">
      <formula>$V$59=1</formula>
    </cfRule>
  </conditionalFormatting>
  <conditionalFormatting sqref="V48">
    <cfRule type="expression" dxfId="22" priority="76" stopIfTrue="1">
      <formula>$V$60=1</formula>
    </cfRule>
  </conditionalFormatting>
  <conditionalFormatting sqref="V54">
    <cfRule type="expression" dxfId="21" priority="77" stopIfTrue="1">
      <formula>$V$61=1</formula>
    </cfRule>
  </conditionalFormatting>
  <conditionalFormatting sqref="V55">
    <cfRule type="expression" dxfId="20" priority="78" stopIfTrue="1">
      <formula>$V$62=1</formula>
    </cfRule>
  </conditionalFormatting>
  <conditionalFormatting sqref="W23">
    <cfRule type="expression" dxfId="19" priority="79" stopIfTrue="1">
      <formula>$W$58=1</formula>
    </cfRule>
  </conditionalFormatting>
  <conditionalFormatting sqref="W24">
    <cfRule type="expression" dxfId="18" priority="80" stopIfTrue="1">
      <formula>$W$59=1</formula>
    </cfRule>
  </conditionalFormatting>
  <conditionalFormatting sqref="W48">
    <cfRule type="expression" dxfId="17" priority="81" stopIfTrue="1">
      <formula>$W$60=1</formula>
    </cfRule>
  </conditionalFormatting>
  <conditionalFormatting sqref="W54">
    <cfRule type="expression" dxfId="16" priority="82" stopIfTrue="1">
      <formula>$W$61=1</formula>
    </cfRule>
  </conditionalFormatting>
  <conditionalFormatting sqref="W55">
    <cfRule type="expression" dxfId="15" priority="83" stopIfTrue="1">
      <formula>$W$62=1</formula>
    </cfRule>
  </conditionalFormatting>
  <conditionalFormatting sqref="X23">
    <cfRule type="expression" dxfId="14" priority="84" stopIfTrue="1">
      <formula>$X$58=1</formula>
    </cfRule>
  </conditionalFormatting>
  <conditionalFormatting sqref="X24">
    <cfRule type="expression" dxfId="13" priority="85" stopIfTrue="1">
      <formula>$X$59=1</formula>
    </cfRule>
  </conditionalFormatting>
  <conditionalFormatting sqref="X48">
    <cfRule type="expression" dxfId="12" priority="86" stopIfTrue="1">
      <formula>$X$60=1</formula>
    </cfRule>
  </conditionalFormatting>
  <conditionalFormatting sqref="X54">
    <cfRule type="expression" dxfId="11" priority="87" stopIfTrue="1">
      <formula>$X$61=1</formula>
    </cfRule>
  </conditionalFormatting>
  <conditionalFormatting sqref="X55">
    <cfRule type="expression" dxfId="10" priority="88" stopIfTrue="1">
      <formula>$X$62=1</formula>
    </cfRule>
  </conditionalFormatting>
  <conditionalFormatting sqref="Y23">
    <cfRule type="expression" dxfId="9" priority="89" stopIfTrue="1">
      <formula>$Y$58=1</formula>
    </cfRule>
  </conditionalFormatting>
  <conditionalFormatting sqref="Y24">
    <cfRule type="expression" dxfId="8" priority="90" stopIfTrue="1">
      <formula>$Y$59=1</formula>
    </cfRule>
  </conditionalFormatting>
  <conditionalFormatting sqref="Y48">
    <cfRule type="expression" dxfId="7" priority="91" stopIfTrue="1">
      <formula>$Y$60=1</formula>
    </cfRule>
  </conditionalFormatting>
  <conditionalFormatting sqref="Y54">
    <cfRule type="expression" dxfId="6" priority="92" stopIfTrue="1">
      <formula>$Y$61=1</formula>
    </cfRule>
  </conditionalFormatting>
  <conditionalFormatting sqref="Y55">
    <cfRule type="expression" dxfId="5" priority="93" stopIfTrue="1">
      <formula>$Y$62=1</formula>
    </cfRule>
  </conditionalFormatting>
  <conditionalFormatting sqref="Z23">
    <cfRule type="expression" dxfId="4" priority="94" stopIfTrue="1">
      <formula>$Z$58=1</formula>
    </cfRule>
  </conditionalFormatting>
  <conditionalFormatting sqref="Z24">
    <cfRule type="expression" dxfId="3" priority="95" stopIfTrue="1">
      <formula>$Z$59=1</formula>
    </cfRule>
  </conditionalFormatting>
  <conditionalFormatting sqref="Z48">
    <cfRule type="expression" dxfId="2" priority="96" stopIfTrue="1">
      <formula>$Z$60=1</formula>
    </cfRule>
  </conditionalFormatting>
  <conditionalFormatting sqref="Z54">
    <cfRule type="expression" dxfId="1" priority="97" stopIfTrue="1">
      <formula>$Z$61=1</formula>
    </cfRule>
  </conditionalFormatting>
  <conditionalFormatting sqref="Z55">
    <cfRule type="expression" dxfId="0" priority="98" stopIfTrue="1">
      <formula>$Z$62=1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AV93"/>
  <sheetViews>
    <sheetView showGridLines="0" showZeros="0" view="pageBreakPreview" topLeftCell="B1" zoomScaleNormal="100" zoomScaleSheetLayoutView="100" workbookViewId="0">
      <selection activeCell="Q15" sqref="Q15"/>
    </sheetView>
  </sheetViews>
  <sheetFormatPr defaultColWidth="9" defaultRowHeight="12"/>
  <cols>
    <col min="1" max="1" width="3.33203125" style="26" hidden="1" customWidth="1"/>
    <col min="2" max="2" width="3.33203125" style="26" customWidth="1"/>
    <col min="3" max="3" width="3.33203125" style="235" customWidth="1"/>
    <col min="4" max="4" width="2.6640625" style="235" customWidth="1"/>
    <col min="5" max="5" width="9.6640625" style="235" customWidth="1"/>
    <col min="6" max="6" width="2.77734375" style="235" customWidth="1"/>
    <col min="7" max="7" width="6.77734375" style="235" customWidth="1"/>
    <col min="8" max="8" width="13.77734375" style="235" customWidth="1"/>
    <col min="9" max="9" width="5.77734375" style="235" customWidth="1"/>
    <col min="10" max="10" width="3.77734375" style="235" customWidth="1"/>
    <col min="11" max="11" width="10.77734375" style="235" customWidth="1"/>
    <col min="12" max="12" width="6.77734375" style="235" customWidth="1"/>
    <col min="13" max="13" width="7.77734375" style="235" customWidth="1"/>
    <col min="14" max="14" width="6.77734375" style="235" customWidth="1"/>
    <col min="15" max="15" width="7.77734375" style="235" customWidth="1"/>
    <col min="16" max="16" width="2.21875" style="44" customWidth="1"/>
    <col min="17" max="24" width="9" style="46"/>
    <col min="25" max="16384" width="9" style="44"/>
  </cols>
  <sheetData>
    <row r="1" spans="1:16" ht="16.2" customHeight="1">
      <c r="C1" s="84" t="s">
        <v>272</v>
      </c>
    </row>
    <row r="2" spans="1:16" ht="16.2" customHeight="1">
      <c r="C2" s="84"/>
    </row>
    <row r="3" spans="1:16" ht="13.95" customHeight="1" thickBot="1">
      <c r="O3" s="240" t="s">
        <v>158</v>
      </c>
    </row>
    <row r="4" spans="1:16" ht="13.2">
      <c r="A4" s="44">
        <v>14</v>
      </c>
      <c r="M4" s="851" t="s">
        <v>325</v>
      </c>
      <c r="N4" s="242" t="s">
        <v>112</v>
      </c>
      <c r="O4" s="243" t="s">
        <v>113</v>
      </c>
    </row>
    <row r="5" spans="1:16" ht="20.100000000000001" customHeight="1" thickBot="1">
      <c r="A5" s="26" t="e">
        <f>+#REF!</f>
        <v>#REF!</v>
      </c>
      <c r="C5" s="235" t="s">
        <v>295</v>
      </c>
      <c r="M5" s="852"/>
      <c r="N5" s="280" t="str">
        <f>+表紙!N28</f>
        <v>　</v>
      </c>
      <c r="O5" s="281" t="str">
        <f>+表紙!O28</f>
        <v>　</v>
      </c>
    </row>
    <row r="6" spans="1:16" ht="13.2">
      <c r="C6" s="572" t="s">
        <v>390</v>
      </c>
      <c r="D6" s="853"/>
      <c r="E6" s="853"/>
      <c r="F6" s="853"/>
      <c r="G6" s="853"/>
      <c r="H6" s="853"/>
      <c r="I6" s="853"/>
      <c r="J6" s="853"/>
      <c r="K6" s="853"/>
      <c r="L6" s="853"/>
      <c r="M6" s="853"/>
      <c r="N6" s="853"/>
      <c r="O6" s="853"/>
    </row>
    <row r="7" spans="1:16" ht="7.5" customHeight="1">
      <c r="C7" s="245"/>
      <c r="D7" s="246"/>
      <c r="E7" s="246"/>
      <c r="F7" s="246"/>
      <c r="G7" s="246"/>
      <c r="H7" s="246"/>
      <c r="I7" s="246"/>
      <c r="J7" s="246"/>
      <c r="K7" s="246"/>
      <c r="L7" s="246"/>
      <c r="M7" s="246"/>
      <c r="N7" s="246"/>
      <c r="O7" s="247"/>
    </row>
    <row r="8" spans="1:16" ht="12" customHeight="1">
      <c r="C8" s="600" t="s">
        <v>296</v>
      </c>
      <c r="D8" s="854"/>
      <c r="E8" s="854"/>
      <c r="F8" s="854"/>
      <c r="G8" s="854"/>
      <c r="H8" s="854"/>
      <c r="I8" s="854"/>
      <c r="J8" s="854"/>
      <c r="K8" s="854"/>
      <c r="L8" s="854"/>
      <c r="M8" s="854"/>
      <c r="N8" s="854"/>
      <c r="O8" s="855"/>
      <c r="P8" s="241"/>
    </row>
    <row r="9" spans="1:16" ht="12" customHeight="1">
      <c r="C9" s="856"/>
      <c r="D9" s="857"/>
      <c r="E9" s="857"/>
      <c r="F9" s="857"/>
      <c r="G9" s="857"/>
      <c r="H9" s="857"/>
      <c r="I9" s="857"/>
      <c r="J9" s="857"/>
      <c r="K9" s="857"/>
      <c r="L9" s="857"/>
      <c r="M9" s="857"/>
      <c r="N9" s="857"/>
      <c r="O9" s="858"/>
    </row>
    <row r="10" spans="1:16" ht="10.199999999999999" customHeight="1">
      <c r="C10" s="248"/>
      <c r="D10" s="249"/>
      <c r="E10" s="249"/>
      <c r="F10" s="249"/>
      <c r="G10" s="249"/>
      <c r="H10" s="249"/>
      <c r="I10" s="249"/>
      <c r="J10" s="249"/>
      <c r="K10" s="249"/>
      <c r="L10" s="249"/>
      <c r="M10" s="249"/>
      <c r="N10" s="249"/>
      <c r="O10" s="250"/>
    </row>
    <row r="11" spans="1:16" ht="13.2">
      <c r="C11" s="248"/>
      <c r="D11" s="249"/>
      <c r="E11" s="249"/>
      <c r="F11" s="249"/>
      <c r="G11" s="249"/>
      <c r="H11" s="249"/>
      <c r="I11" s="249"/>
      <c r="J11" s="249"/>
      <c r="K11" s="249"/>
      <c r="L11" s="859" t="str">
        <f>+表紙!L34</f>
        <v>令和    年    月    日</v>
      </c>
      <c r="M11" s="860"/>
      <c r="N11" s="860"/>
      <c r="O11" s="861"/>
    </row>
    <row r="12" spans="1:16" ht="13.2" customHeight="1">
      <c r="C12" s="248"/>
      <c r="D12" s="249"/>
      <c r="E12" s="249"/>
      <c r="F12" s="249"/>
      <c r="G12" s="249"/>
      <c r="H12" s="249"/>
      <c r="I12" s="249"/>
      <c r="J12" s="249"/>
      <c r="K12" s="249"/>
      <c r="L12" s="249"/>
      <c r="M12" s="249"/>
      <c r="N12" s="249"/>
      <c r="O12" s="251"/>
    </row>
    <row r="13" spans="1:16" ht="13.2">
      <c r="C13" s="862">
        <f>+表紙!C36</f>
        <v>0</v>
      </c>
      <c r="D13" s="863"/>
      <c r="E13" s="863"/>
      <c r="F13" s="863"/>
      <c r="G13" s="252" t="s">
        <v>5</v>
      </c>
      <c r="H13" s="249"/>
      <c r="I13" s="249"/>
      <c r="J13" s="249"/>
      <c r="K13" s="249"/>
      <c r="L13" s="249"/>
      <c r="M13" s="249"/>
      <c r="N13" s="249"/>
      <c r="O13" s="250"/>
    </row>
    <row r="14" spans="1:16" ht="8.25" customHeight="1">
      <c r="C14" s="248"/>
      <c r="D14" s="249"/>
      <c r="E14" s="249"/>
      <c r="F14" s="249"/>
      <c r="G14" s="249"/>
      <c r="H14" s="249"/>
      <c r="I14" s="249"/>
      <c r="J14" s="249"/>
      <c r="K14" s="249"/>
      <c r="L14" s="249"/>
      <c r="M14" s="249"/>
      <c r="N14" s="249"/>
      <c r="O14" s="250"/>
    </row>
    <row r="15" spans="1:16" ht="13.2" customHeight="1">
      <c r="A15" s="26">
        <v>3</v>
      </c>
      <c r="C15" s="248"/>
      <c r="D15" s="249"/>
      <c r="E15" s="249"/>
      <c r="F15" s="249"/>
      <c r="G15" s="249"/>
      <c r="H15" s="244" t="s">
        <v>270</v>
      </c>
      <c r="I15" s="244"/>
      <c r="J15" s="249"/>
      <c r="K15" s="249"/>
      <c r="L15" s="249"/>
      <c r="M15" s="249"/>
      <c r="N15" s="249"/>
      <c r="O15" s="250"/>
    </row>
    <row r="16" spans="1:16" ht="26.25" customHeight="1">
      <c r="C16" s="248"/>
      <c r="D16" s="249"/>
      <c r="E16" s="249"/>
      <c r="F16" s="249"/>
      <c r="G16" s="249"/>
      <c r="H16" s="253" t="s">
        <v>6</v>
      </c>
      <c r="I16" s="253"/>
      <c r="J16" s="848">
        <f>+表紙!J39</f>
        <v>0</v>
      </c>
      <c r="K16" s="848"/>
      <c r="L16" s="849"/>
      <c r="M16" s="849"/>
      <c r="N16" s="849"/>
      <c r="O16" s="850"/>
    </row>
    <row r="17" spans="1:48" ht="26.25" customHeight="1">
      <c r="C17" s="248"/>
      <c r="D17" s="249"/>
      <c r="E17" s="249"/>
      <c r="F17" s="249"/>
      <c r="G17" s="249"/>
      <c r="H17" s="253" t="s">
        <v>7</v>
      </c>
      <c r="I17" s="253"/>
      <c r="J17" s="848">
        <f>+表紙!J40</f>
        <v>0</v>
      </c>
      <c r="K17" s="848"/>
      <c r="L17" s="849"/>
      <c r="M17" s="849"/>
      <c r="N17" s="849"/>
      <c r="O17" s="850"/>
    </row>
    <row r="18" spans="1:48">
      <c r="C18" s="248"/>
      <c r="D18" s="249"/>
      <c r="E18" s="249"/>
      <c r="F18" s="249"/>
      <c r="G18" s="249"/>
      <c r="H18" s="249"/>
      <c r="I18" s="249"/>
      <c r="J18" s="249" t="s">
        <v>8</v>
      </c>
      <c r="K18" s="249"/>
      <c r="L18" s="249"/>
      <c r="M18" s="249"/>
      <c r="N18" s="249"/>
      <c r="O18" s="250"/>
    </row>
    <row r="19" spans="1:48">
      <c r="C19" s="248"/>
      <c r="D19" s="249"/>
      <c r="E19" s="249"/>
      <c r="F19" s="249"/>
      <c r="G19" s="249"/>
      <c r="H19" s="249"/>
      <c r="I19" s="249"/>
      <c r="J19" s="254" t="s">
        <v>9</v>
      </c>
      <c r="K19" s="254"/>
      <c r="L19" s="864" t="str">
        <f>IF(+表紙!L42="","",+表紙!L42)</f>
        <v/>
      </c>
      <c r="M19" s="864"/>
      <c r="N19" s="864"/>
      <c r="O19" s="865"/>
    </row>
    <row r="20" spans="1:48">
      <c r="C20" s="248"/>
      <c r="D20" s="249"/>
      <c r="E20" s="249"/>
      <c r="F20" s="249"/>
      <c r="G20" s="249"/>
      <c r="H20" s="249"/>
      <c r="I20" s="249"/>
      <c r="J20" s="254"/>
      <c r="K20" s="254"/>
      <c r="L20" s="249"/>
      <c r="M20" s="249"/>
      <c r="N20" s="249"/>
      <c r="O20" s="250"/>
    </row>
    <row r="21" spans="1:48" ht="6" customHeight="1">
      <c r="C21" s="248"/>
      <c r="D21" s="249"/>
      <c r="E21" s="249"/>
      <c r="F21" s="249"/>
      <c r="G21" s="249"/>
      <c r="H21" s="249"/>
      <c r="I21" s="249"/>
      <c r="J21" s="249"/>
      <c r="K21" s="249"/>
      <c r="L21" s="249"/>
      <c r="M21" s="249"/>
      <c r="N21" s="249"/>
      <c r="O21" s="250"/>
    </row>
    <row r="22" spans="1:48" ht="30" customHeight="1">
      <c r="A22" s="26">
        <v>4</v>
      </c>
      <c r="C22" s="609" t="s">
        <v>461</v>
      </c>
      <c r="D22" s="872"/>
      <c r="E22" s="872"/>
      <c r="F22" s="872"/>
      <c r="G22" s="872"/>
      <c r="H22" s="872"/>
      <c r="I22" s="872"/>
      <c r="J22" s="872"/>
      <c r="K22" s="872"/>
      <c r="L22" s="872"/>
      <c r="M22" s="872"/>
      <c r="N22" s="872"/>
      <c r="O22" s="873"/>
    </row>
    <row r="23" spans="1:48">
      <c r="C23" s="255"/>
      <c r="D23" s="256"/>
      <c r="E23" s="256"/>
      <c r="F23" s="256"/>
      <c r="G23" s="256"/>
      <c r="H23" s="256"/>
      <c r="I23" s="256"/>
      <c r="J23" s="256"/>
      <c r="K23" s="256"/>
      <c r="L23" s="256"/>
      <c r="M23" s="256"/>
      <c r="N23" s="256"/>
      <c r="O23" s="257"/>
    </row>
    <row r="24" spans="1:48" ht="18" customHeight="1">
      <c r="C24" s="880" t="s">
        <v>10</v>
      </c>
      <c r="D24" s="886"/>
      <c r="E24" s="887"/>
      <c r="F24" s="891">
        <f>+表紙!F47</f>
        <v>0</v>
      </c>
      <c r="G24" s="892"/>
      <c r="H24" s="893"/>
      <c r="I24" s="893"/>
      <c r="J24" s="893"/>
      <c r="K24" s="893"/>
      <c r="L24" s="893"/>
      <c r="M24" s="896" t="s">
        <v>436</v>
      </c>
      <c r="N24" s="897"/>
      <c r="O24" s="898"/>
    </row>
    <row r="25" spans="1:48" ht="18" customHeight="1">
      <c r="C25" s="888"/>
      <c r="D25" s="889"/>
      <c r="E25" s="890"/>
      <c r="F25" s="894"/>
      <c r="G25" s="895"/>
      <c r="H25" s="895"/>
      <c r="I25" s="895"/>
      <c r="J25" s="895"/>
      <c r="K25" s="895"/>
      <c r="L25" s="895"/>
      <c r="M25" s="899">
        <f>表紙!M48</f>
        <v>0</v>
      </c>
      <c r="N25" s="900"/>
      <c r="O25" s="901"/>
    </row>
    <row r="26" spans="1:48" ht="18" customHeight="1">
      <c r="C26" s="880" t="s">
        <v>11</v>
      </c>
      <c r="D26" s="881"/>
      <c r="E26" s="882"/>
      <c r="F26" s="874">
        <f>+表紙!F49</f>
        <v>0</v>
      </c>
      <c r="G26" s="875"/>
      <c r="H26" s="875"/>
      <c r="I26" s="875"/>
      <c r="J26" s="875"/>
      <c r="K26" s="875"/>
      <c r="L26" s="139" t="s">
        <v>172</v>
      </c>
      <c r="M26" s="258"/>
      <c r="N26" s="878" t="str">
        <f>IF(+表紙!N49="","",+表紙!N49)</f>
        <v/>
      </c>
      <c r="O26" s="879"/>
    </row>
    <row r="27" spans="1:48" ht="18" customHeight="1">
      <c r="C27" s="883"/>
      <c r="D27" s="884"/>
      <c r="E27" s="885"/>
      <c r="F27" s="876"/>
      <c r="G27" s="877"/>
      <c r="H27" s="877"/>
      <c r="I27" s="877"/>
      <c r="J27" s="877"/>
      <c r="K27" s="877"/>
      <c r="L27" s="238"/>
      <c r="M27" s="237"/>
      <c r="N27" s="239"/>
      <c r="O27" s="138"/>
    </row>
    <row r="28" spans="1:48" s="25" customFormat="1" ht="26.25" customHeight="1">
      <c r="A28" s="26"/>
      <c r="B28" s="26"/>
      <c r="C28" s="367" t="s">
        <v>364</v>
      </c>
      <c r="D28" s="368"/>
      <c r="E28" s="368"/>
      <c r="F28" s="369"/>
      <c r="G28" s="369"/>
      <c r="H28" s="369"/>
      <c r="I28" s="369"/>
      <c r="J28" s="369"/>
      <c r="K28" s="369"/>
      <c r="L28" s="370"/>
      <c r="M28" s="371"/>
      <c r="N28" s="372"/>
      <c r="O28" s="373"/>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c r="A29" s="26"/>
      <c r="B29" s="26"/>
      <c r="C29" s="374"/>
      <c r="D29" s="375" t="s">
        <v>17</v>
      </c>
      <c r="E29" s="376" t="s">
        <v>12</v>
      </c>
      <c r="F29" s="902">
        <f>+表紙!F52</f>
        <v>0</v>
      </c>
      <c r="G29" s="903"/>
      <c r="H29" s="903"/>
      <c r="I29" s="903"/>
      <c r="J29" s="369" t="s">
        <v>47</v>
      </c>
      <c r="K29" s="369"/>
      <c r="L29" s="904">
        <f>+表紙!L52</f>
        <v>0</v>
      </c>
      <c r="M29" s="904"/>
      <c r="N29" s="846"/>
      <c r="O29" s="847"/>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c r="A30" s="26"/>
      <c r="B30" s="26"/>
      <c r="C30" s="377"/>
      <c r="D30" s="378" t="s">
        <v>19</v>
      </c>
      <c r="E30" s="379" t="s">
        <v>365</v>
      </c>
      <c r="F30" s="835" t="s">
        <v>366</v>
      </c>
      <c r="G30" s="836"/>
      <c r="H30" s="837"/>
      <c r="I30" s="835" t="s">
        <v>367</v>
      </c>
      <c r="J30" s="839"/>
      <c r="K30" s="905"/>
      <c r="L30" s="840">
        <f>+表紙!L53</f>
        <v>0</v>
      </c>
      <c r="M30" s="841"/>
      <c r="N30" s="380" t="s">
        <v>368</v>
      </c>
      <c r="O30" s="381"/>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c r="A31" s="26"/>
      <c r="B31" s="26"/>
      <c r="C31" s="377"/>
      <c r="D31" s="374"/>
      <c r="E31" s="382"/>
      <c r="F31" s="835" t="s">
        <v>369</v>
      </c>
      <c r="G31" s="836"/>
      <c r="H31" s="837"/>
      <c r="I31" s="838" t="s">
        <v>370</v>
      </c>
      <c r="J31" s="839"/>
      <c r="K31" s="839"/>
      <c r="L31" s="840">
        <f>+表紙!L54</f>
        <v>0</v>
      </c>
      <c r="M31" s="841"/>
      <c r="N31" s="380" t="s">
        <v>368</v>
      </c>
      <c r="O31" s="381"/>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c r="A32" s="26"/>
      <c r="B32" s="26"/>
      <c r="C32" s="377"/>
      <c r="D32" s="833" t="s">
        <v>371</v>
      </c>
      <c r="E32" s="834"/>
      <c r="F32" s="835" t="s">
        <v>372</v>
      </c>
      <c r="G32" s="836"/>
      <c r="H32" s="837"/>
      <c r="I32" s="838" t="s">
        <v>373</v>
      </c>
      <c r="J32" s="839"/>
      <c r="K32" s="839"/>
      <c r="L32" s="840">
        <f>+表紙!L55</f>
        <v>0</v>
      </c>
      <c r="M32" s="841"/>
      <c r="N32" s="380" t="s">
        <v>374</v>
      </c>
      <c r="O32" s="381"/>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c r="A33" s="26"/>
      <c r="B33" s="26"/>
      <c r="C33" s="377"/>
      <c r="D33" s="833"/>
      <c r="E33" s="834"/>
      <c r="F33" s="835" t="s">
        <v>375</v>
      </c>
      <c r="G33" s="836"/>
      <c r="H33" s="837"/>
      <c r="I33" s="838" t="s">
        <v>376</v>
      </c>
      <c r="J33" s="839"/>
      <c r="K33" s="839"/>
      <c r="L33" s="840">
        <f>+表紙!L56</f>
        <v>0</v>
      </c>
      <c r="M33" s="841"/>
      <c r="N33" s="380" t="s">
        <v>368</v>
      </c>
      <c r="O33" s="381"/>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c r="A34" s="26"/>
      <c r="B34" s="26"/>
      <c r="C34" s="377"/>
      <c r="D34" s="374"/>
      <c r="E34" s="382"/>
      <c r="F34" s="330" t="s">
        <v>377</v>
      </c>
      <c r="G34" s="383"/>
      <c r="H34" s="383"/>
      <c r="I34" s="383"/>
      <c r="J34" s="334"/>
      <c r="K34" s="334"/>
      <c r="L34" s="384"/>
      <c r="M34" s="384"/>
      <c r="N34" s="385"/>
      <c r="O34" s="386"/>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c r="A35" s="26"/>
      <c r="B35" s="26"/>
      <c r="C35" s="377"/>
      <c r="D35" s="387"/>
      <c r="E35" s="388"/>
      <c r="F35" s="842">
        <f>+表紙!F58</f>
        <v>0</v>
      </c>
      <c r="G35" s="843"/>
      <c r="H35" s="843"/>
      <c r="I35" s="843"/>
      <c r="J35" s="843"/>
      <c r="K35" s="843"/>
      <c r="L35" s="843"/>
      <c r="M35" s="843"/>
      <c r="N35" s="843"/>
      <c r="O35" s="844"/>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c r="A36" s="26"/>
      <c r="B36" s="26"/>
      <c r="C36" s="389"/>
      <c r="D36" s="390" t="s">
        <v>24</v>
      </c>
      <c r="E36" s="391" t="s">
        <v>378</v>
      </c>
      <c r="F36" s="845">
        <f>+表紙!F59</f>
        <v>0</v>
      </c>
      <c r="G36" s="846"/>
      <c r="H36" s="846"/>
      <c r="I36" s="846"/>
      <c r="J36" s="846"/>
      <c r="K36" s="846"/>
      <c r="L36" s="846"/>
      <c r="M36" s="846"/>
      <c r="N36" s="846"/>
      <c r="O36" s="847"/>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c r="C37" s="866" t="s">
        <v>297</v>
      </c>
      <c r="D37" s="867"/>
      <c r="E37" s="868"/>
      <c r="F37" s="869" t="str">
        <f>+表紙!F60</f>
        <v>令和 ６ 年 ４ 月 １ 日 ～ 令和 ７ 年 ３ 月 31 日（ １ 年間）</v>
      </c>
      <c r="G37" s="870"/>
      <c r="H37" s="870"/>
      <c r="I37" s="870"/>
      <c r="J37" s="870"/>
      <c r="K37" s="870"/>
      <c r="L37" s="870"/>
      <c r="M37" s="870"/>
      <c r="N37" s="870"/>
      <c r="O37" s="871"/>
    </row>
    <row r="38" spans="1:48" ht="30" customHeight="1">
      <c r="C38" s="192" t="s">
        <v>317</v>
      </c>
      <c r="D38" s="191"/>
      <c r="E38" s="193"/>
      <c r="F38" s="33"/>
      <c r="G38" s="33"/>
      <c r="H38" s="34"/>
      <c r="I38" s="34"/>
      <c r="J38" s="35"/>
      <c r="K38" s="35"/>
      <c r="L38" s="36"/>
      <c r="M38" s="36"/>
      <c r="N38" s="36"/>
      <c r="O38" s="37"/>
    </row>
    <row r="39" spans="1:48" ht="24.75" customHeight="1">
      <c r="C39" s="911"/>
      <c r="D39" s="583" t="s">
        <v>298</v>
      </c>
      <c r="E39" s="585"/>
      <c r="F39" s="585"/>
      <c r="G39" s="584"/>
      <c r="H39" s="583" t="s">
        <v>318</v>
      </c>
      <c r="I39" s="584"/>
      <c r="J39" s="583" t="s">
        <v>299</v>
      </c>
      <c r="K39" s="585"/>
      <c r="L39" s="584"/>
      <c r="M39" s="583" t="s">
        <v>319</v>
      </c>
      <c r="N39" s="585"/>
      <c r="O39" s="584"/>
    </row>
    <row r="40" spans="1:48" ht="24.75" customHeight="1">
      <c r="C40" s="912"/>
      <c r="D40" s="566" t="s">
        <v>300</v>
      </c>
      <c r="E40" s="567"/>
      <c r="F40" s="567"/>
      <c r="G40" s="568"/>
      <c r="H40" s="297">
        <f>+表紙!H63</f>
        <v>0</v>
      </c>
      <c r="I40" s="292" t="s">
        <v>4</v>
      </c>
      <c r="J40" s="569" t="s">
        <v>324</v>
      </c>
      <c r="K40" s="570"/>
      <c r="L40" s="571"/>
      <c r="M40" s="906">
        <f>+表紙!M63</f>
        <v>0</v>
      </c>
      <c r="N40" s="907">
        <f>+表紙!N63</f>
        <v>0</v>
      </c>
      <c r="O40" s="489" t="s">
        <v>4</v>
      </c>
    </row>
    <row r="41" spans="1:48" ht="24.75" customHeight="1">
      <c r="C41" s="912"/>
      <c r="D41" s="566" t="s">
        <v>301</v>
      </c>
      <c r="E41" s="567"/>
      <c r="F41" s="567"/>
      <c r="G41" s="568"/>
      <c r="H41" s="297">
        <f>+表紙!H64</f>
        <v>0</v>
      </c>
      <c r="I41" s="292" t="s">
        <v>4</v>
      </c>
      <c r="J41" s="569" t="s">
        <v>305</v>
      </c>
      <c r="K41" s="570"/>
      <c r="L41" s="571"/>
      <c r="M41" s="906">
        <f>+表紙!M64</f>
        <v>0</v>
      </c>
      <c r="N41" s="907">
        <f>+表紙!N64</f>
        <v>0</v>
      </c>
      <c r="O41" s="37" t="s">
        <v>4</v>
      </c>
    </row>
    <row r="42" spans="1:48" ht="24.75" customHeight="1">
      <c r="C42" s="912"/>
      <c r="D42" s="566" t="s">
        <v>302</v>
      </c>
      <c r="E42" s="567"/>
      <c r="F42" s="567"/>
      <c r="G42" s="568"/>
      <c r="H42" s="297">
        <f>+表紙!H65</f>
        <v>0</v>
      </c>
      <c r="I42" s="292" t="s">
        <v>4</v>
      </c>
      <c r="J42" s="908" t="s">
        <v>306</v>
      </c>
      <c r="K42" s="909"/>
      <c r="L42" s="910"/>
      <c r="M42" s="906">
        <f>+表紙!M65</f>
        <v>0</v>
      </c>
      <c r="N42" s="907">
        <f>+表紙!N65</f>
        <v>0</v>
      </c>
      <c r="O42" s="196" t="s">
        <v>4</v>
      </c>
    </row>
    <row r="43" spans="1:48" ht="24.75" customHeight="1">
      <c r="C43" s="190"/>
      <c r="D43" s="566" t="s">
        <v>303</v>
      </c>
      <c r="E43" s="567"/>
      <c r="F43" s="567"/>
      <c r="G43" s="568"/>
      <c r="H43" s="297">
        <f>+表紙!H66</f>
        <v>0</v>
      </c>
      <c r="I43" s="292" t="s">
        <v>4</v>
      </c>
      <c r="J43" s="908" t="s">
        <v>387</v>
      </c>
      <c r="K43" s="909"/>
      <c r="L43" s="910"/>
      <c r="M43" s="906">
        <f>+表紙!M66</f>
        <v>0</v>
      </c>
      <c r="N43" s="907">
        <f>+表紙!N66</f>
        <v>0</v>
      </c>
      <c r="O43" s="196" t="s">
        <v>4</v>
      </c>
    </row>
    <row r="44" spans="1:48" ht="24.75" customHeight="1">
      <c r="C44" s="291"/>
      <c r="D44" s="566" t="s">
        <v>304</v>
      </c>
      <c r="E44" s="567"/>
      <c r="F44" s="567"/>
      <c r="G44" s="568"/>
      <c r="H44" s="297">
        <f>+表紙!H67</f>
        <v>0</v>
      </c>
      <c r="I44" s="292" t="s">
        <v>4</v>
      </c>
      <c r="J44" s="908" t="s">
        <v>388</v>
      </c>
      <c r="K44" s="909"/>
      <c r="L44" s="910"/>
      <c r="M44" s="906">
        <f>+表紙!M67</f>
        <v>0</v>
      </c>
      <c r="N44" s="907">
        <f>+表紙!N67</f>
        <v>0</v>
      </c>
      <c r="O44" s="196" t="s">
        <v>4</v>
      </c>
    </row>
    <row r="45" spans="1:48" ht="31.95" customHeight="1">
      <c r="C45" s="913" t="s">
        <v>15</v>
      </c>
      <c r="D45" s="914"/>
      <c r="E45" s="915"/>
      <c r="F45" s="260"/>
      <c r="G45" s="260"/>
      <c r="H45" s="261"/>
      <c r="I45" s="261"/>
      <c r="J45" s="262"/>
      <c r="K45" s="262"/>
      <c r="L45" s="259"/>
      <c r="M45" s="259"/>
      <c r="N45" s="259"/>
      <c r="O45" s="263"/>
    </row>
    <row r="46" spans="1:48" ht="3.6" customHeight="1">
      <c r="C46" s="275"/>
      <c r="D46" s="276"/>
      <c r="E46" s="276"/>
      <c r="F46" s="277"/>
      <c r="G46" s="277"/>
      <c r="H46" s="278"/>
      <c r="I46" s="278"/>
      <c r="J46" s="279"/>
      <c r="K46" s="279"/>
      <c r="L46" s="195"/>
      <c r="M46" s="195"/>
      <c r="N46" s="195"/>
      <c r="O46" s="278"/>
    </row>
    <row r="47" spans="1:48" ht="15" customHeight="1">
      <c r="C47" s="572" t="s">
        <v>409</v>
      </c>
      <c r="D47" s="916"/>
      <c r="E47" s="916"/>
      <c r="F47" s="916"/>
      <c r="G47" s="916"/>
      <c r="H47" s="916"/>
      <c r="I47" s="916"/>
      <c r="J47" s="916"/>
      <c r="K47" s="916"/>
      <c r="L47" s="916"/>
      <c r="M47" s="916"/>
      <c r="N47" s="916"/>
      <c r="O47" s="916"/>
    </row>
    <row r="48" spans="1:48" ht="13.2">
      <c r="C48" s="264" t="s">
        <v>240</v>
      </c>
      <c r="D48" s="6"/>
      <c r="E48" s="6"/>
      <c r="F48" s="265"/>
      <c r="G48" s="265"/>
      <c r="H48" s="194"/>
      <c r="I48" s="194"/>
      <c r="J48" s="266"/>
      <c r="K48" s="266"/>
      <c r="L48" s="267"/>
      <c r="M48" s="267"/>
      <c r="N48" s="267"/>
      <c r="O48" s="268"/>
    </row>
    <row r="49" spans="1:48" ht="15" customHeight="1">
      <c r="A49" s="26">
        <v>11</v>
      </c>
      <c r="C49" s="269"/>
      <c r="D49" s="270"/>
      <c r="E49" s="270"/>
      <c r="F49" s="270"/>
      <c r="G49" s="270"/>
      <c r="H49" s="270"/>
      <c r="I49" s="270"/>
      <c r="J49" s="270"/>
      <c r="K49" s="270"/>
      <c r="L49" s="270"/>
      <c r="M49" s="270"/>
      <c r="N49" s="270"/>
      <c r="O49" s="271"/>
    </row>
    <row r="50" spans="1:48" ht="15" customHeight="1">
      <c r="C50" s="197">
        <v>1</v>
      </c>
      <c r="D50" s="553" t="s">
        <v>442</v>
      </c>
      <c r="E50" s="553"/>
      <c r="F50" s="553"/>
      <c r="G50" s="553"/>
      <c r="H50" s="553"/>
      <c r="I50" s="553"/>
      <c r="J50" s="553"/>
      <c r="K50" s="553"/>
      <c r="L50" s="553"/>
      <c r="M50" s="553"/>
      <c r="N50" s="553"/>
      <c r="O50" s="554"/>
    </row>
    <row r="51" spans="1:48" s="25" customFormat="1" ht="15" customHeight="1">
      <c r="A51" s="26"/>
      <c r="B51" s="26"/>
      <c r="C51" s="197">
        <v>2</v>
      </c>
      <c r="D51" s="553" t="s">
        <v>362</v>
      </c>
      <c r="E51" s="553"/>
      <c r="F51" s="553"/>
      <c r="G51" s="553"/>
      <c r="H51" s="553"/>
      <c r="I51" s="553"/>
      <c r="J51" s="553"/>
      <c r="K51" s="553"/>
      <c r="L51" s="553"/>
      <c r="M51" s="553"/>
      <c r="N51" s="553"/>
      <c r="O51" s="554"/>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c r="A52" s="26"/>
      <c r="B52" s="26"/>
      <c r="C52" s="197"/>
      <c r="D52" s="553" t="s">
        <v>363</v>
      </c>
      <c r="E52" s="553"/>
      <c r="F52" s="553"/>
      <c r="G52" s="553"/>
      <c r="H52" s="553"/>
      <c r="I52" s="553"/>
      <c r="J52" s="553"/>
      <c r="K52" s="553"/>
      <c r="L52" s="553"/>
      <c r="M52" s="553"/>
      <c r="N52" s="553"/>
      <c r="O52" s="554"/>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c r="A53" s="26"/>
      <c r="B53" s="26"/>
      <c r="C53" s="197"/>
      <c r="D53" s="553" t="s">
        <v>379</v>
      </c>
      <c r="E53" s="553"/>
      <c r="F53" s="553"/>
      <c r="G53" s="553"/>
      <c r="H53" s="553"/>
      <c r="I53" s="553"/>
      <c r="J53" s="553"/>
      <c r="K53" s="553"/>
      <c r="L53" s="553"/>
      <c r="M53" s="553"/>
      <c r="N53" s="553"/>
      <c r="O53" s="554"/>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2" customHeight="1">
      <c r="A54" s="44"/>
      <c r="B54" s="44"/>
      <c r="C54" s="197">
        <v>3</v>
      </c>
      <c r="D54" s="553" t="s">
        <v>443</v>
      </c>
      <c r="E54" s="553"/>
      <c r="F54" s="553"/>
      <c r="G54" s="553"/>
      <c r="H54" s="553"/>
      <c r="I54" s="553"/>
      <c r="J54" s="553"/>
      <c r="K54" s="553"/>
      <c r="L54" s="553"/>
      <c r="M54" s="553"/>
      <c r="N54" s="553"/>
      <c r="O54" s="554"/>
    </row>
    <row r="55" spans="1:48" ht="28.2" customHeight="1">
      <c r="A55" s="44"/>
      <c r="B55" s="44"/>
      <c r="C55" s="197">
        <v>4</v>
      </c>
      <c r="D55" s="553" t="s">
        <v>462</v>
      </c>
      <c r="E55" s="553"/>
      <c r="F55" s="553"/>
      <c r="G55" s="553"/>
      <c r="H55" s="553"/>
      <c r="I55" s="553"/>
      <c r="J55" s="553"/>
      <c r="K55" s="553"/>
      <c r="L55" s="553"/>
      <c r="M55" s="553"/>
      <c r="N55" s="553"/>
      <c r="O55" s="554"/>
    </row>
    <row r="56" spans="1:48" ht="15" customHeight="1">
      <c r="A56" s="44"/>
      <c r="B56" s="44"/>
      <c r="C56" s="197"/>
      <c r="D56" s="198" t="s">
        <v>391</v>
      </c>
      <c r="E56" s="553" t="s">
        <v>312</v>
      </c>
      <c r="F56" s="553"/>
      <c r="G56" s="553"/>
      <c r="H56" s="553"/>
      <c r="I56" s="553"/>
      <c r="J56" s="553"/>
      <c r="K56" s="553"/>
      <c r="L56" s="553"/>
      <c r="M56" s="553"/>
      <c r="N56" s="553"/>
      <c r="O56" s="554"/>
    </row>
    <row r="57" spans="1:48" ht="15" customHeight="1">
      <c r="A57" s="44"/>
      <c r="B57" s="44"/>
      <c r="C57" s="197"/>
      <c r="D57" s="198" t="s">
        <v>392</v>
      </c>
      <c r="E57" s="553" t="s">
        <v>393</v>
      </c>
      <c r="F57" s="553"/>
      <c r="G57" s="553"/>
      <c r="H57" s="553"/>
      <c r="I57" s="553"/>
      <c r="J57" s="553"/>
      <c r="K57" s="553"/>
      <c r="L57" s="553"/>
      <c r="M57" s="553"/>
      <c r="N57" s="553"/>
      <c r="O57" s="554"/>
    </row>
    <row r="58" spans="1:48" ht="15" customHeight="1">
      <c r="A58" s="44"/>
      <c r="B58" s="44"/>
      <c r="C58" s="197"/>
      <c r="D58" s="198" t="s">
        <v>394</v>
      </c>
      <c r="E58" s="553" t="s">
        <v>395</v>
      </c>
      <c r="F58" s="553"/>
      <c r="G58" s="553"/>
      <c r="H58" s="553"/>
      <c r="I58" s="553"/>
      <c r="J58" s="553"/>
      <c r="K58" s="553"/>
      <c r="L58" s="553"/>
      <c r="M58" s="553"/>
      <c r="N58" s="553"/>
      <c r="O58" s="554"/>
    </row>
    <row r="59" spans="1:48" ht="15" customHeight="1">
      <c r="A59" s="44"/>
      <c r="B59" s="44"/>
      <c r="C59" s="197"/>
      <c r="D59" s="198" t="s">
        <v>396</v>
      </c>
      <c r="E59" s="553" t="s">
        <v>397</v>
      </c>
      <c r="F59" s="553"/>
      <c r="G59" s="553"/>
      <c r="H59" s="553"/>
      <c r="I59" s="553"/>
      <c r="J59" s="553"/>
      <c r="K59" s="553"/>
      <c r="L59" s="553"/>
      <c r="M59" s="553"/>
      <c r="N59" s="553"/>
      <c r="O59" s="554"/>
    </row>
    <row r="60" spans="1:48" ht="15" customHeight="1">
      <c r="A60" s="44"/>
      <c r="B60" s="44"/>
      <c r="C60" s="197"/>
      <c r="D60" s="198" t="s">
        <v>398</v>
      </c>
      <c r="E60" s="553" t="s">
        <v>399</v>
      </c>
      <c r="F60" s="553"/>
      <c r="G60" s="553"/>
      <c r="H60" s="553"/>
      <c r="I60" s="553"/>
      <c r="J60" s="553"/>
      <c r="K60" s="553"/>
      <c r="L60" s="553"/>
      <c r="M60" s="553"/>
      <c r="N60" s="553"/>
      <c r="O60" s="554"/>
    </row>
    <row r="61" spans="1:48" ht="15" customHeight="1">
      <c r="A61" s="44"/>
      <c r="B61" s="44"/>
      <c r="C61" s="197"/>
      <c r="D61" s="198" t="s">
        <v>400</v>
      </c>
      <c r="E61" s="553" t="s">
        <v>313</v>
      </c>
      <c r="F61" s="553"/>
      <c r="G61" s="553"/>
      <c r="H61" s="553"/>
      <c r="I61" s="553"/>
      <c r="J61" s="553"/>
      <c r="K61" s="553"/>
      <c r="L61" s="553"/>
      <c r="M61" s="553"/>
      <c r="N61" s="553"/>
      <c r="O61" s="554"/>
    </row>
    <row r="62" spans="1:48" ht="15" customHeight="1">
      <c r="A62" s="44"/>
      <c r="B62" s="44"/>
      <c r="C62" s="197"/>
      <c r="D62" s="198" t="s">
        <v>401</v>
      </c>
      <c r="E62" s="553" t="s">
        <v>402</v>
      </c>
      <c r="F62" s="553"/>
      <c r="G62" s="553"/>
      <c r="H62" s="553"/>
      <c r="I62" s="553"/>
      <c r="J62" s="553"/>
      <c r="K62" s="553"/>
      <c r="L62" s="553"/>
      <c r="M62" s="553"/>
      <c r="N62" s="553"/>
      <c r="O62" s="554"/>
    </row>
    <row r="63" spans="1:48" ht="15" customHeight="1">
      <c r="A63" s="44"/>
      <c r="B63" s="44"/>
      <c r="C63" s="197"/>
      <c r="D63" s="198" t="s">
        <v>403</v>
      </c>
      <c r="E63" s="553" t="s">
        <v>404</v>
      </c>
      <c r="F63" s="553"/>
      <c r="G63" s="553"/>
      <c r="H63" s="553"/>
      <c r="I63" s="553"/>
      <c r="J63" s="553"/>
      <c r="K63" s="553"/>
      <c r="L63" s="553"/>
      <c r="M63" s="553"/>
      <c r="N63" s="553"/>
      <c r="O63" s="554"/>
    </row>
    <row r="64" spans="1:48" ht="15" customHeight="1">
      <c r="A64" s="44"/>
      <c r="B64" s="44"/>
      <c r="C64" s="197"/>
      <c r="D64" s="198" t="s">
        <v>405</v>
      </c>
      <c r="E64" s="553" t="s">
        <v>406</v>
      </c>
      <c r="F64" s="553"/>
      <c r="G64" s="553"/>
      <c r="H64" s="553"/>
      <c r="I64" s="553"/>
      <c r="J64" s="553"/>
      <c r="K64" s="553"/>
      <c r="L64" s="553"/>
      <c r="M64" s="553"/>
      <c r="N64" s="553"/>
      <c r="O64" s="554"/>
    </row>
    <row r="65" spans="1:16" ht="15" customHeight="1">
      <c r="A65" s="44"/>
      <c r="B65" s="44"/>
      <c r="C65" s="197"/>
      <c r="D65" s="198" t="s">
        <v>307</v>
      </c>
      <c r="E65" s="553" t="s">
        <v>314</v>
      </c>
      <c r="F65" s="553"/>
      <c r="G65" s="553"/>
      <c r="H65" s="553"/>
      <c r="I65" s="553"/>
      <c r="J65" s="553"/>
      <c r="K65" s="553"/>
      <c r="L65" s="553"/>
      <c r="M65" s="553"/>
      <c r="N65" s="553"/>
      <c r="O65" s="554"/>
    </row>
    <row r="66" spans="1:16" ht="28.2" customHeight="1">
      <c r="A66" s="44"/>
      <c r="B66" s="44"/>
      <c r="C66" s="197"/>
      <c r="D66" s="198" t="s">
        <v>308</v>
      </c>
      <c r="E66" s="553" t="s">
        <v>407</v>
      </c>
      <c r="F66" s="553"/>
      <c r="G66" s="553"/>
      <c r="H66" s="553"/>
      <c r="I66" s="553"/>
      <c r="J66" s="553"/>
      <c r="K66" s="553"/>
      <c r="L66" s="553"/>
      <c r="M66" s="553"/>
      <c r="N66" s="553"/>
      <c r="O66" s="554"/>
    </row>
    <row r="67" spans="1:16" ht="15" customHeight="1">
      <c r="A67" s="44"/>
      <c r="B67" s="44"/>
      <c r="C67" s="197"/>
      <c r="D67" s="198" t="s">
        <v>309</v>
      </c>
      <c r="E67" s="553" t="s">
        <v>315</v>
      </c>
      <c r="F67" s="553"/>
      <c r="G67" s="553"/>
      <c r="H67" s="553"/>
      <c r="I67" s="553"/>
      <c r="J67" s="553"/>
      <c r="K67" s="553"/>
      <c r="L67" s="553"/>
      <c r="M67" s="553"/>
      <c r="N67" s="553"/>
      <c r="O67" s="554"/>
    </row>
    <row r="68" spans="1:16" ht="28.2" customHeight="1">
      <c r="A68" s="44"/>
      <c r="B68" s="44"/>
      <c r="C68" s="197"/>
      <c r="D68" s="198" t="s">
        <v>310</v>
      </c>
      <c r="E68" s="553" t="s">
        <v>408</v>
      </c>
      <c r="F68" s="553"/>
      <c r="G68" s="553"/>
      <c r="H68" s="553"/>
      <c r="I68" s="553"/>
      <c r="J68" s="553"/>
      <c r="K68" s="553"/>
      <c r="L68" s="553"/>
      <c r="M68" s="553"/>
      <c r="N68" s="553"/>
      <c r="O68" s="554"/>
    </row>
    <row r="69" spans="1:16" ht="28.2" customHeight="1">
      <c r="A69" s="44"/>
      <c r="B69" s="44"/>
      <c r="C69" s="197"/>
      <c r="D69" s="198" t="s">
        <v>311</v>
      </c>
      <c r="E69" s="553" t="s">
        <v>316</v>
      </c>
      <c r="F69" s="553"/>
      <c r="G69" s="553"/>
      <c r="H69" s="553"/>
      <c r="I69" s="553"/>
      <c r="J69" s="553"/>
      <c r="K69" s="553"/>
      <c r="L69" s="553"/>
      <c r="M69" s="553"/>
      <c r="N69" s="553"/>
      <c r="O69" s="554"/>
    </row>
    <row r="70" spans="1:16" ht="28.2" customHeight="1">
      <c r="A70" s="44"/>
      <c r="B70" s="44"/>
      <c r="C70" s="197">
        <v>5</v>
      </c>
      <c r="D70" s="553" t="s">
        <v>386</v>
      </c>
      <c r="E70" s="553"/>
      <c r="F70" s="553"/>
      <c r="G70" s="553"/>
      <c r="H70" s="553"/>
      <c r="I70" s="553"/>
      <c r="J70" s="553"/>
      <c r="K70" s="553"/>
      <c r="L70" s="553"/>
      <c r="M70" s="553"/>
      <c r="N70" s="553"/>
      <c r="O70" s="554"/>
    </row>
    <row r="71" spans="1:16" ht="15" customHeight="1">
      <c r="A71" s="44"/>
      <c r="B71" s="44"/>
      <c r="C71" s="197">
        <v>6</v>
      </c>
      <c r="D71" s="553" t="s">
        <v>385</v>
      </c>
      <c r="E71" s="553"/>
      <c r="F71" s="553"/>
      <c r="G71" s="553"/>
      <c r="H71" s="553"/>
      <c r="I71" s="553"/>
      <c r="J71" s="553"/>
      <c r="K71" s="553"/>
      <c r="L71" s="553"/>
      <c r="M71" s="553"/>
      <c r="N71" s="553"/>
      <c r="O71" s="554"/>
    </row>
    <row r="72" spans="1:16" ht="15" customHeight="1">
      <c r="A72" s="44"/>
      <c r="B72" s="44"/>
      <c r="C72" s="272"/>
      <c r="D72" s="273"/>
      <c r="E72" s="273"/>
      <c r="F72" s="273"/>
      <c r="G72" s="273"/>
      <c r="H72" s="273"/>
      <c r="I72" s="273"/>
      <c r="J72" s="273"/>
      <c r="K72" s="273"/>
      <c r="L72" s="273"/>
      <c r="M72" s="273"/>
      <c r="N72" s="273"/>
      <c r="O72" s="274"/>
    </row>
    <row r="73" spans="1:16" ht="15" customHeight="1">
      <c r="A73" s="44"/>
      <c r="B73" s="44"/>
    </row>
    <row r="74" spans="1:16" s="46" customFormat="1" ht="23.25" customHeight="1">
      <c r="C74" s="235"/>
      <c r="D74" s="235"/>
      <c r="E74" s="235"/>
      <c r="F74" s="235"/>
      <c r="G74" s="235"/>
      <c r="H74" s="235"/>
      <c r="I74" s="235"/>
      <c r="J74" s="235"/>
      <c r="K74" s="235"/>
      <c r="L74" s="235"/>
      <c r="M74" s="235"/>
      <c r="N74" s="235"/>
      <c r="O74" s="235"/>
    </row>
    <row r="75" spans="1:16" ht="23.25" customHeight="1">
      <c r="A75" s="46"/>
      <c r="B75" s="46"/>
      <c r="P75" s="46"/>
    </row>
    <row r="76" spans="1:16" ht="23.25" customHeight="1">
      <c r="A76" s="46"/>
      <c r="B76" s="46"/>
      <c r="P76" s="46"/>
    </row>
    <row r="77" spans="1:16" ht="23.25" customHeight="1">
      <c r="A77" s="46"/>
      <c r="B77" s="46"/>
      <c r="P77" s="46"/>
    </row>
    <row r="78" spans="1:16">
      <c r="A78" s="46"/>
      <c r="B78" s="46"/>
      <c r="P78" s="46"/>
    </row>
    <row r="79" spans="1:16">
      <c r="A79" s="46"/>
      <c r="B79" s="46"/>
      <c r="P79" s="46"/>
    </row>
    <row r="80" spans="1:16">
      <c r="A80" s="46"/>
      <c r="B80" s="46"/>
      <c r="P80" s="46"/>
    </row>
    <row r="81" spans="1:16">
      <c r="A81" s="47"/>
      <c r="B81" s="47"/>
      <c r="P81" s="46"/>
    </row>
    <row r="82" spans="1:16">
      <c r="A82" s="47"/>
      <c r="B82" s="47"/>
      <c r="P82" s="46"/>
    </row>
    <row r="83" spans="1:16">
      <c r="A83" s="47"/>
      <c r="B83" s="47"/>
      <c r="P83" s="46"/>
    </row>
    <row r="84" spans="1:16">
      <c r="C84" s="236"/>
      <c r="D84" s="236"/>
      <c r="E84" s="236"/>
      <c r="F84" s="236"/>
      <c r="G84" s="236"/>
      <c r="H84" s="236"/>
      <c r="I84" s="236"/>
      <c r="J84" s="236"/>
      <c r="K84" s="236"/>
      <c r="L84" s="236"/>
      <c r="M84" s="236"/>
      <c r="N84" s="236"/>
      <c r="O84" s="236"/>
    </row>
    <row r="85" spans="1:16">
      <c r="C85" s="236"/>
      <c r="D85" s="236"/>
      <c r="E85" s="236"/>
      <c r="F85" s="236"/>
      <c r="G85" s="236"/>
      <c r="H85" s="236"/>
      <c r="I85" s="236"/>
      <c r="J85" s="236"/>
      <c r="K85" s="236"/>
      <c r="L85" s="236"/>
      <c r="M85" s="236"/>
      <c r="N85" s="236"/>
      <c r="O85" s="236"/>
    </row>
    <row r="86" spans="1:16">
      <c r="C86" s="236"/>
      <c r="D86" s="236"/>
      <c r="E86" s="236"/>
      <c r="F86" s="236"/>
      <c r="G86" s="236"/>
      <c r="H86" s="236"/>
      <c r="I86" s="236"/>
      <c r="J86" s="236"/>
      <c r="K86" s="236"/>
      <c r="L86" s="236"/>
      <c r="M86" s="236"/>
      <c r="N86" s="236"/>
      <c r="O86" s="236"/>
    </row>
    <row r="87" spans="1:16">
      <c r="C87" s="236"/>
      <c r="D87" s="236"/>
      <c r="E87" s="236"/>
      <c r="F87" s="236"/>
      <c r="G87" s="236"/>
      <c r="H87" s="236"/>
      <c r="I87" s="236"/>
      <c r="J87" s="236"/>
      <c r="K87" s="236"/>
      <c r="L87" s="236"/>
      <c r="M87" s="236"/>
      <c r="N87" s="236"/>
      <c r="O87" s="236"/>
    </row>
    <row r="88" spans="1:16">
      <c r="C88" s="236"/>
      <c r="D88" s="236"/>
      <c r="E88" s="236"/>
      <c r="F88" s="236"/>
      <c r="G88" s="236"/>
      <c r="H88" s="236"/>
      <c r="I88" s="236"/>
      <c r="J88" s="236"/>
      <c r="K88" s="236"/>
      <c r="L88" s="236"/>
      <c r="M88" s="236"/>
      <c r="N88" s="236"/>
      <c r="O88" s="236"/>
    </row>
    <row r="89" spans="1:16">
      <c r="C89" s="236"/>
      <c r="D89" s="236"/>
      <c r="E89" s="236"/>
      <c r="F89" s="236"/>
      <c r="G89" s="236"/>
      <c r="H89" s="236"/>
      <c r="I89" s="236"/>
      <c r="J89" s="236"/>
      <c r="K89" s="236"/>
      <c r="L89" s="236"/>
      <c r="M89" s="236"/>
      <c r="N89" s="236"/>
      <c r="O89" s="236"/>
    </row>
    <row r="90" spans="1:16">
      <c r="C90" s="236"/>
      <c r="D90" s="236"/>
      <c r="E90" s="236"/>
      <c r="F90" s="236"/>
      <c r="G90" s="236"/>
      <c r="H90" s="236"/>
      <c r="I90" s="236"/>
      <c r="J90" s="236"/>
      <c r="K90" s="236"/>
      <c r="L90" s="236"/>
      <c r="M90" s="236"/>
      <c r="N90" s="236"/>
      <c r="O90" s="236"/>
    </row>
    <row r="91" spans="1:16">
      <c r="C91" s="236"/>
      <c r="D91" s="236"/>
      <c r="E91" s="236"/>
      <c r="F91" s="236"/>
      <c r="G91" s="236"/>
      <c r="H91" s="236"/>
      <c r="I91" s="236"/>
      <c r="J91" s="236"/>
      <c r="K91" s="236"/>
      <c r="L91" s="236"/>
      <c r="M91" s="236"/>
      <c r="N91" s="236"/>
      <c r="O91" s="236"/>
    </row>
    <row r="92" spans="1:16">
      <c r="C92" s="236"/>
      <c r="D92" s="236"/>
      <c r="E92" s="236"/>
      <c r="F92" s="236"/>
      <c r="G92" s="236"/>
      <c r="H92" s="236"/>
      <c r="I92" s="236"/>
      <c r="J92" s="236"/>
      <c r="K92" s="236"/>
      <c r="L92" s="236"/>
      <c r="M92" s="236"/>
      <c r="N92" s="236"/>
      <c r="O92" s="236"/>
    </row>
    <row r="93" spans="1:16">
      <c r="C93" s="236"/>
      <c r="D93" s="236"/>
      <c r="E93" s="236"/>
      <c r="F93" s="236"/>
      <c r="G93" s="236"/>
      <c r="H93" s="236"/>
      <c r="I93" s="236"/>
      <c r="J93" s="236"/>
      <c r="K93" s="236"/>
      <c r="L93" s="236"/>
      <c r="M93" s="236"/>
      <c r="N93" s="236"/>
      <c r="O93" s="236"/>
    </row>
  </sheetData>
  <sheetProtection algorithmName="SHA-512" hashValue="fEHMoYtb6vOHFfVRO99jqFCpHgbUZFl9oUqTi7uu7PfCmQ4uyArd1gApzy0ng6ejOduDr+OzUpKCDh/HaMhvxQ==" saltValue="Mf1CE3F+ThrV17WX5pZuBQ=="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I7" sqref="I7"/>
    </sheetView>
  </sheetViews>
  <sheetFormatPr defaultRowHeight="13.2"/>
  <cols>
    <col min="2" max="2" width="17.6640625" customWidth="1"/>
    <col min="3" max="3" width="65.6640625" customWidth="1"/>
    <col min="4" max="4" width="1.6640625" customWidth="1"/>
  </cols>
  <sheetData>
    <row r="2" spans="2:4">
      <c r="B2" t="s">
        <v>162</v>
      </c>
    </row>
    <row r="4" spans="2:4" ht="65.099999999999994" customHeight="1">
      <c r="B4" s="917" t="s">
        <v>170</v>
      </c>
      <c r="C4" s="917"/>
    </row>
    <row r="5" spans="2:4" ht="13.8" thickBot="1">
      <c r="B5" s="7"/>
    </row>
    <row r="6" spans="2:4">
      <c r="B6" s="111" t="s">
        <v>160</v>
      </c>
      <c r="C6" s="8" t="s">
        <v>161</v>
      </c>
    </row>
    <row r="7" spans="2:4" ht="114.9" customHeight="1">
      <c r="B7" s="112" t="s">
        <v>51</v>
      </c>
      <c r="C7" s="9" t="s">
        <v>163</v>
      </c>
    </row>
    <row r="8" spans="2:4" ht="125.1" customHeight="1">
      <c r="B8" s="113" t="s">
        <v>52</v>
      </c>
      <c r="C8" s="9" t="s">
        <v>164</v>
      </c>
    </row>
    <row r="9" spans="2:4" ht="75" customHeight="1">
      <c r="B9" s="114" t="s">
        <v>53</v>
      </c>
      <c r="C9" s="9" t="s">
        <v>165</v>
      </c>
    </row>
    <row r="10" spans="2:4" ht="65.099999999999994" customHeight="1">
      <c r="B10" s="114" t="s">
        <v>54</v>
      </c>
      <c r="C10" s="9" t="s">
        <v>166</v>
      </c>
    </row>
    <row r="11" spans="2:4" ht="39.9" customHeight="1">
      <c r="B11" s="114" t="s">
        <v>55</v>
      </c>
      <c r="C11" s="9" t="s">
        <v>167</v>
      </c>
    </row>
    <row r="12" spans="2:4" ht="30" customHeight="1">
      <c r="B12" s="114" t="s">
        <v>56</v>
      </c>
      <c r="C12" s="9" t="s">
        <v>168</v>
      </c>
    </row>
    <row r="13" spans="2:4" ht="30" customHeight="1" thickBot="1">
      <c r="B13" s="115" t="s">
        <v>57</v>
      </c>
      <c r="C13" s="10" t="s">
        <v>169</v>
      </c>
      <c r="D13" s="116"/>
    </row>
    <row r="14" spans="2:4" ht="60" customHeight="1">
      <c r="B14" s="918" t="s">
        <v>171</v>
      </c>
      <c r="C14" s="918"/>
      <c r="D14" s="117"/>
    </row>
  </sheetData>
  <sheetProtection algorithmName="SHA-512" hashValue="0uIFe0THrUAIWrGnrGv39UjSCdj0LCx4QN3zGfs581q+XlFsq3UFEJ2czZR6WUHf/dW8u9nlqZ7d6pshlgTFhw==" saltValue="adIJgWH8vzByk0fsrQ95I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2025-03-10T01:07:14Z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2025-02-24T20:15:49Z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8a9f4018-4617-4c24-a38d-6ef2ebdfafd7</vt:lpwstr>
  </property>
  <property fmtid="{D5CDD505-2E9C-101B-9397-08002B2CF9AE}" pid="8" name="MSIP_Label_e3679394-fcd4-48c1-82f3-c1b8601692ff_ContentBits">
    <vt:lpwstr>0</vt:lpwstr>
  </property>
</Properties>
</file>